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Almacen\Dropbox\ORDUM-MEDIFORM\Proyecto\Almacen\"/>
    </mc:Choice>
  </mc:AlternateContent>
  <xr:revisionPtr revIDLastSave="0" documentId="13_ncr:1_{000C5BC7-BA29-4943-88B4-06E6CD80C2C1}" xr6:coauthVersionLast="47" xr6:coauthVersionMax="47" xr10:uidLastSave="{00000000-0000-0000-0000-000000000000}"/>
  <bookViews>
    <workbookView xWindow="10005" yWindow="60" windowWidth="10545" windowHeight="10260" xr2:uid="{00000000-000D-0000-FFFF-FFFF00000000}"/>
  </bookViews>
  <sheets>
    <sheet name="Catalogo de productos" sheetId="1" r:id="rId1"/>
    <sheet name="1.ESCENARIO PRODUCCIÓN" sheetId="5" r:id="rId2"/>
    <sheet name="2.Presup de hora de producc" sheetId="6" r:id="rId3"/>
    <sheet name="3.Agrupación por estilos" sheetId="8" r:id="rId4"/>
    <sheet name="4.Mix productos" sheetId="9" r:id="rId5"/>
    <sheet name="Hoja3" sheetId="11" r:id="rId6"/>
    <sheet name="Unidades de medida" sheetId="2" r:id="rId7"/>
    <sheet name="Lista de materiales BOM" sheetId="3" r:id="rId8"/>
    <sheet name="Ruta de producción" sheetId="4" r:id="rId9"/>
  </sheets>
  <definedNames>
    <definedName name="_xlnm._FilterDatabase" localSheetId="1" hidden="1">'1.ESCENARIO PRODUCCIÓN'!$A$1:$S$529</definedName>
    <definedName name="_xlnm._FilterDatabase" localSheetId="0" hidden="1">'Catalogo de productos'!$B$1:$BI$1595</definedName>
  </definedNames>
  <calcPr calcId="181029"/>
  <pivotCaches>
    <pivotCache cacheId="2" r:id="rId10"/>
    <pivotCache cacheId="3" r:id="rId11"/>
    <pivotCache cacheId="4" r:id="rId12"/>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1589" i="1" l="1"/>
  <c r="I20" i="5" l="1"/>
  <c r="Z2" i="5" l="1"/>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2" i="5"/>
  <c r="U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493" i="5"/>
  <c r="U494" i="5"/>
  <c r="U495" i="5"/>
  <c r="U496" i="5"/>
  <c r="U497" i="5"/>
  <c r="U498" i="5"/>
  <c r="U499" i="5"/>
  <c r="U500" i="5"/>
  <c r="U501" i="5"/>
  <c r="U502" i="5"/>
  <c r="U503" i="5"/>
  <c r="U504" i="5"/>
  <c r="U505" i="5"/>
  <c r="U506" i="5"/>
  <c r="U507" i="5"/>
  <c r="U508" i="5"/>
  <c r="U509" i="5"/>
  <c r="U510" i="5"/>
  <c r="U511" i="5"/>
  <c r="U512" i="5"/>
  <c r="U513" i="5"/>
  <c r="U514" i="5"/>
  <c r="U515" i="5"/>
  <c r="U516" i="5"/>
  <c r="U517" i="5"/>
  <c r="U518" i="5"/>
  <c r="U519" i="5"/>
  <c r="U520" i="5"/>
  <c r="U521" i="5"/>
  <c r="U522" i="5"/>
  <c r="U523" i="5"/>
  <c r="U524" i="5"/>
  <c r="U525" i="5"/>
  <c r="U526" i="5"/>
  <c r="U527" i="5"/>
  <c r="U528" i="5"/>
  <c r="U529"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2" i="5"/>
  <c r="Q17" i="5"/>
  <c r="D5" i="6"/>
  <c r="D6" i="6"/>
  <c r="D7" i="6"/>
  <c r="D4" i="6"/>
  <c r="P16" i="5"/>
  <c r="P15" i="5"/>
  <c r="P14" i="5"/>
  <c r="P13" i="5"/>
  <c r="P12" i="5"/>
  <c r="P11" i="5"/>
  <c r="P10" i="5"/>
  <c r="P9" i="5"/>
  <c r="P8" i="5"/>
  <c r="P6" i="5"/>
  <c r="P7" i="5"/>
  <c r="P5" i="5"/>
  <c r="P4" i="5"/>
  <c r="P3" i="5"/>
  <c r="P2" i="5"/>
  <c r="P18" i="5"/>
  <c r="P19" i="5"/>
  <c r="P20" i="5"/>
  <c r="P21" i="5"/>
  <c r="P22" i="5"/>
  <c r="P23" i="5"/>
  <c r="P24" i="5"/>
  <c r="P25" i="5"/>
  <c r="P26" i="5"/>
  <c r="P27" i="5"/>
  <c r="P28" i="5"/>
  <c r="P29" i="5"/>
  <c r="P30" i="5"/>
  <c r="P31" i="5"/>
  <c r="P32" i="5"/>
  <c r="P33" i="5"/>
  <c r="P34" i="5"/>
  <c r="P36" i="5"/>
  <c r="P35" i="5"/>
  <c r="P37" i="5"/>
  <c r="P38" i="5"/>
  <c r="P39" i="5"/>
  <c r="P40" i="5"/>
  <c r="P41" i="5"/>
  <c r="P42" i="5"/>
  <c r="P43" i="5"/>
  <c r="P44" i="5"/>
  <c r="P45" i="5"/>
  <c r="P46" i="5"/>
  <c r="P48" i="5"/>
  <c r="P47"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7" i="5"/>
  <c r="P86" i="5"/>
  <c r="P85"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5" i="5"/>
  <c r="P124"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17" i="5"/>
  <c r="N17" i="5"/>
  <c r="Q16" i="5"/>
  <c r="Q15" i="5"/>
  <c r="Q14" i="5"/>
  <c r="Q13" i="5"/>
  <c r="Q12" i="5"/>
  <c r="Q11" i="5"/>
  <c r="Q10" i="5"/>
  <c r="Q9" i="5"/>
  <c r="Q8" i="5"/>
  <c r="Q6" i="5"/>
  <c r="Q7" i="5"/>
  <c r="Q5" i="5"/>
  <c r="Q4" i="5"/>
  <c r="Q3" i="5"/>
  <c r="Q2" i="5"/>
  <c r="Q18" i="5"/>
  <c r="Q19" i="5"/>
  <c r="Q20" i="5"/>
  <c r="Q21" i="5"/>
  <c r="Q22" i="5"/>
  <c r="Q23" i="5"/>
  <c r="Q24" i="5"/>
  <c r="Q25" i="5"/>
  <c r="Q26" i="5"/>
  <c r="Q27" i="5"/>
  <c r="Q28" i="5"/>
  <c r="Q29" i="5"/>
  <c r="Q30" i="5"/>
  <c r="Q31" i="5"/>
  <c r="Q32" i="5"/>
  <c r="Q33" i="5"/>
  <c r="Q34" i="5"/>
  <c r="Q36" i="5"/>
  <c r="Q35" i="5"/>
  <c r="Q37" i="5"/>
  <c r="Q38" i="5"/>
  <c r="Q39" i="5"/>
  <c r="Q40" i="5"/>
  <c r="Q41" i="5"/>
  <c r="Q42" i="5"/>
  <c r="Q43" i="5"/>
  <c r="Q44" i="5"/>
  <c r="Q45" i="5"/>
  <c r="Q46" i="5"/>
  <c r="Q48" i="5"/>
  <c r="Q47"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7" i="5"/>
  <c r="Q86" i="5"/>
  <c r="Q85"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5" i="5"/>
  <c r="Q124"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Y9" i="5"/>
  <c r="J82" i="5"/>
  <c r="N82" i="5"/>
  <c r="N63" i="5"/>
  <c r="N59" i="5"/>
  <c r="N79" i="5"/>
  <c r="N51" i="5"/>
  <c r="N134" i="5"/>
  <c r="N74" i="5"/>
  <c r="N131" i="5"/>
  <c r="N78" i="5"/>
  <c r="N132" i="5"/>
  <c r="N94" i="5"/>
  <c r="N99" i="5"/>
  <c r="N84" i="5"/>
  <c r="N30" i="5"/>
  <c r="N107" i="5"/>
  <c r="N126" i="5"/>
  <c r="N25" i="5"/>
  <c r="N89" i="5"/>
  <c r="N110" i="5"/>
  <c r="N119" i="5"/>
  <c r="N21" i="5"/>
  <c r="N54" i="5"/>
  <c r="N71" i="5"/>
  <c r="N20" i="5"/>
  <c r="N121" i="5"/>
  <c r="N77" i="5"/>
  <c r="N129" i="5"/>
  <c r="N52" i="5"/>
  <c r="N122" i="5"/>
  <c r="N97" i="5"/>
  <c r="N28" i="5"/>
  <c r="N105" i="5"/>
  <c r="N38" i="5"/>
  <c r="N58" i="5"/>
  <c r="N43" i="5"/>
  <c r="N34" i="5"/>
  <c r="N83" i="5"/>
  <c r="N87" i="5"/>
  <c r="N19" i="5"/>
  <c r="N70" i="5"/>
  <c r="N90" i="5"/>
  <c r="N125" i="5"/>
  <c r="N16" i="5"/>
  <c r="N46" i="5"/>
  <c r="N101" i="5"/>
  <c r="N15" i="5"/>
  <c r="N92" i="5"/>
  <c r="N93" i="5"/>
  <c r="N22" i="5"/>
  <c r="N88" i="5"/>
  <c r="N127" i="5"/>
  <c r="N104" i="5"/>
  <c r="N32" i="5"/>
  <c r="N14" i="5"/>
  <c r="N23" i="5"/>
  <c r="N33" i="5"/>
  <c r="N49" i="5"/>
  <c r="N45" i="5"/>
  <c r="N62" i="5"/>
  <c r="N48" i="5"/>
  <c r="N96" i="5"/>
  <c r="N111" i="5"/>
  <c r="N113" i="5"/>
  <c r="N112" i="5"/>
  <c r="N95" i="5"/>
  <c r="N115" i="5"/>
  <c r="N40" i="5"/>
  <c r="N57" i="5"/>
  <c r="N69" i="5"/>
  <c r="N55" i="5"/>
  <c r="N42" i="5"/>
  <c r="N133" i="5"/>
  <c r="N80" i="5"/>
  <c r="N18" i="5"/>
  <c r="N106" i="5"/>
  <c r="N91" i="5"/>
  <c r="N39" i="5"/>
  <c r="N67" i="5"/>
  <c r="N13" i="5"/>
  <c r="N56" i="5"/>
  <c r="N86" i="5"/>
  <c r="N50" i="5"/>
  <c r="N12" i="5"/>
  <c r="N116" i="5"/>
  <c r="N36" i="5"/>
  <c r="N72" i="5"/>
  <c r="N102" i="5"/>
  <c r="N53" i="5"/>
  <c r="N103" i="5"/>
  <c r="N108" i="5"/>
  <c r="N118" i="5"/>
  <c r="N24" i="5"/>
  <c r="N128" i="5"/>
  <c r="N37" i="5"/>
  <c r="N81" i="5"/>
  <c r="N65" i="5"/>
  <c r="N11" i="5"/>
  <c r="N10" i="5"/>
  <c r="N66" i="5"/>
  <c r="N109" i="5"/>
  <c r="N73" i="5"/>
  <c r="N31" i="5"/>
  <c r="N47" i="5"/>
  <c r="N123" i="5"/>
  <c r="N130" i="5"/>
  <c r="N64" i="5"/>
  <c r="N114" i="5"/>
  <c r="N68" i="5"/>
  <c r="N41" i="5"/>
  <c r="N9" i="5"/>
  <c r="N98" i="5"/>
  <c r="N44" i="5"/>
  <c r="N8" i="5"/>
  <c r="N26" i="5"/>
  <c r="N27" i="5"/>
  <c r="N29" i="5"/>
  <c r="N60" i="5"/>
  <c r="N85" i="5"/>
  <c r="N61" i="5"/>
  <c r="N6" i="5"/>
  <c r="N76" i="5"/>
  <c r="N7" i="5"/>
  <c r="N120" i="5"/>
  <c r="N5" i="5"/>
  <c r="N100" i="5"/>
  <c r="N4" i="5"/>
  <c r="N35" i="5"/>
  <c r="N75" i="5"/>
  <c r="N124" i="5"/>
  <c r="N117" i="5"/>
  <c r="N3" i="5"/>
  <c r="N2" i="5"/>
  <c r="N527" i="5"/>
  <c r="N529" i="5"/>
  <c r="N526" i="5"/>
  <c r="N497" i="5"/>
  <c r="N493" i="5"/>
  <c r="N350" i="5"/>
  <c r="N402" i="5"/>
  <c r="N478" i="5"/>
  <c r="N498" i="5"/>
  <c r="N275" i="5"/>
  <c r="N515" i="5"/>
  <c r="N521" i="5"/>
  <c r="N509" i="5"/>
  <c r="N517" i="5"/>
  <c r="N514" i="5"/>
  <c r="N519" i="5"/>
  <c r="N528" i="5"/>
  <c r="N276" i="5"/>
  <c r="N153" i="5"/>
  <c r="N221" i="5"/>
  <c r="N378" i="5"/>
  <c r="N463" i="5"/>
  <c r="N331" i="5"/>
  <c r="N522" i="5"/>
  <c r="N442" i="5"/>
  <c r="N472" i="5"/>
  <c r="N523" i="5"/>
  <c r="N524" i="5"/>
  <c r="N525" i="5"/>
  <c r="N473" i="5"/>
  <c r="N386" i="5"/>
  <c r="N452" i="5"/>
  <c r="N520" i="5"/>
  <c r="N518" i="5"/>
  <c r="N494" i="5"/>
  <c r="N499" i="5"/>
  <c r="N244" i="5"/>
  <c r="N458" i="5"/>
  <c r="N513" i="5"/>
  <c r="N516" i="5"/>
  <c r="N502" i="5"/>
  <c r="N443" i="5"/>
  <c r="N249" i="5"/>
  <c r="N445" i="5"/>
  <c r="N461" i="5"/>
  <c r="N510" i="5"/>
  <c r="N488" i="5"/>
  <c r="N235" i="5"/>
  <c r="N506" i="5"/>
  <c r="N434" i="5"/>
  <c r="N415" i="5"/>
  <c r="N482" i="5"/>
  <c r="N501" i="5"/>
  <c r="N454" i="5"/>
  <c r="N440" i="5"/>
  <c r="N277" i="5"/>
  <c r="N416" i="5"/>
  <c r="N417" i="5"/>
  <c r="N421" i="5"/>
  <c r="N383" i="5"/>
  <c r="N490" i="5"/>
  <c r="N484" i="5"/>
  <c r="N427" i="5"/>
  <c r="N475" i="5"/>
  <c r="N154" i="5"/>
  <c r="N459" i="5"/>
  <c r="N428" i="5"/>
  <c r="N474" i="5"/>
  <c r="N489" i="5"/>
  <c r="N393" i="5"/>
  <c r="N464" i="5"/>
  <c r="N465" i="5"/>
  <c r="N278" i="5"/>
  <c r="N480" i="5"/>
  <c r="N396" i="5"/>
  <c r="N374" i="5"/>
  <c r="N495" i="5"/>
  <c r="N435" i="5"/>
  <c r="N485" i="5"/>
  <c r="N401" i="5"/>
  <c r="N457" i="5"/>
  <c r="N260" i="5"/>
  <c r="N496" i="5"/>
  <c r="N455" i="5"/>
  <c r="N441" i="5"/>
  <c r="N481" i="5"/>
  <c r="N360" i="5"/>
  <c r="N503" i="5"/>
  <c r="N385" i="5"/>
  <c r="N372" i="5"/>
  <c r="N404" i="5"/>
  <c r="N486" i="5"/>
  <c r="N358" i="5"/>
  <c r="N479" i="5"/>
  <c r="N511" i="5"/>
  <c r="N373" i="5"/>
  <c r="N476" i="5"/>
  <c r="N487" i="5"/>
  <c r="N336" i="5"/>
  <c r="N483" i="5"/>
  <c r="N359" i="5"/>
  <c r="N295" i="5"/>
  <c r="N467" i="5"/>
  <c r="N263" i="5"/>
  <c r="N340" i="5"/>
  <c r="N508" i="5"/>
  <c r="N321" i="5"/>
  <c r="N381" i="5"/>
  <c r="N439" i="5"/>
  <c r="N171" i="5"/>
  <c r="N351" i="5"/>
  <c r="N453" i="5"/>
  <c r="N447" i="5"/>
  <c r="N460" i="5"/>
  <c r="N342" i="5"/>
  <c r="N469" i="5"/>
  <c r="N411" i="5"/>
  <c r="N505" i="5"/>
  <c r="N462" i="5"/>
  <c r="N335" i="5"/>
  <c r="N422" i="5"/>
  <c r="N356" i="5"/>
  <c r="N248" i="5"/>
  <c r="N512" i="5"/>
  <c r="N322" i="5"/>
  <c r="N451" i="5"/>
  <c r="N507" i="5"/>
  <c r="N242" i="5"/>
  <c r="N299" i="5"/>
  <c r="N265" i="5"/>
  <c r="N329" i="5"/>
  <c r="N298" i="5"/>
  <c r="N222" i="5"/>
  <c r="N303" i="5"/>
  <c r="N325" i="5"/>
  <c r="N432" i="5"/>
  <c r="N317" i="5"/>
  <c r="N444" i="5"/>
  <c r="N175" i="5"/>
  <c r="N186" i="5"/>
  <c r="N268" i="5"/>
  <c r="N339" i="5"/>
  <c r="N355" i="5"/>
  <c r="N226" i="5"/>
  <c r="N309" i="5"/>
  <c r="N346" i="5"/>
  <c r="N449" i="5"/>
  <c r="N375" i="5"/>
  <c r="N450" i="5"/>
  <c r="N456" i="5"/>
  <c r="N138" i="5"/>
  <c r="N297" i="5"/>
  <c r="N504" i="5"/>
  <c r="N477" i="5"/>
  <c r="N269" i="5"/>
  <c r="N431" i="5"/>
  <c r="N418" i="5"/>
  <c r="N253" i="5"/>
  <c r="N185" i="5"/>
  <c r="N274" i="5"/>
  <c r="N436" i="5"/>
  <c r="N152" i="5"/>
  <c r="N491" i="5"/>
  <c r="N174" i="5"/>
  <c r="N165" i="5"/>
  <c r="N192" i="5"/>
  <c r="N363" i="5"/>
  <c r="N500" i="5"/>
  <c r="N429" i="5"/>
  <c r="N420" i="5"/>
  <c r="N384" i="5"/>
  <c r="N413" i="5"/>
  <c r="N352" i="5"/>
  <c r="N423" i="5"/>
  <c r="N379" i="5"/>
  <c r="N255" i="5"/>
  <c r="N492" i="5"/>
  <c r="N412" i="5"/>
  <c r="N304" i="5"/>
  <c r="N337" i="5"/>
  <c r="N240" i="5"/>
  <c r="N468" i="5"/>
  <c r="N141" i="5"/>
  <c r="N362" i="5"/>
  <c r="N315" i="5"/>
  <c r="N279" i="5"/>
  <c r="N233" i="5"/>
  <c r="N288" i="5"/>
  <c r="N234" i="5"/>
  <c r="N470" i="5"/>
  <c r="N403" i="5"/>
  <c r="N371" i="5"/>
  <c r="N338" i="5"/>
  <c r="N262" i="5"/>
  <c r="N387" i="5"/>
  <c r="N409" i="5"/>
  <c r="N394" i="5"/>
  <c r="N471" i="5"/>
  <c r="N176" i="5"/>
  <c r="N232" i="5"/>
  <c r="N395" i="5"/>
  <c r="N272" i="5"/>
  <c r="N341" i="5"/>
  <c r="N217" i="5"/>
  <c r="N206" i="5"/>
  <c r="N400" i="5"/>
  <c r="N231" i="5"/>
  <c r="N410" i="5"/>
  <c r="N397" i="5"/>
  <c r="N181" i="5"/>
  <c r="N187" i="5"/>
  <c r="N228" i="5"/>
  <c r="N419" i="5"/>
  <c r="N135" i="5"/>
  <c r="N414" i="5"/>
  <c r="N258" i="5"/>
  <c r="N204" i="5"/>
  <c r="N280" i="5"/>
  <c r="N408" i="5"/>
  <c r="N377" i="5"/>
  <c r="N380" i="5"/>
  <c r="N348" i="5"/>
  <c r="N389" i="5"/>
  <c r="N273" i="5"/>
  <c r="N390" i="5"/>
  <c r="N214" i="5"/>
  <c r="N343" i="5"/>
  <c r="N357" i="5"/>
  <c r="N364" i="5"/>
  <c r="N306" i="5"/>
  <c r="N251" i="5"/>
  <c r="N191" i="5"/>
  <c r="N155" i="5"/>
  <c r="N332" i="5"/>
  <c r="N398" i="5"/>
  <c r="N446" i="5"/>
  <c r="N307" i="5"/>
  <c r="N368" i="5"/>
  <c r="N270" i="5"/>
  <c r="N466" i="5"/>
  <c r="N318" i="5"/>
  <c r="N433" i="5"/>
  <c r="N407" i="5"/>
  <c r="N316" i="5"/>
  <c r="N292" i="5"/>
  <c r="N448" i="5"/>
  <c r="N286" i="5"/>
  <c r="N179" i="5"/>
  <c r="N370" i="5"/>
  <c r="N302" i="5"/>
  <c r="N438" i="5"/>
  <c r="N426" i="5"/>
  <c r="N437" i="5"/>
  <c r="N189" i="5"/>
  <c r="N271" i="5"/>
  <c r="N290" i="5"/>
  <c r="N237" i="5"/>
  <c r="N369" i="5"/>
  <c r="N333" i="5"/>
  <c r="N344" i="5"/>
  <c r="N301" i="5"/>
  <c r="N406" i="5"/>
  <c r="N324" i="5"/>
  <c r="N345" i="5"/>
  <c r="N264" i="5"/>
  <c r="N161" i="5"/>
  <c r="N137" i="5"/>
  <c r="N246" i="5"/>
  <c r="N259" i="5"/>
  <c r="N424" i="5"/>
  <c r="N425" i="5"/>
  <c r="N281" i="5"/>
  <c r="N314" i="5"/>
  <c r="N148" i="5"/>
  <c r="N219" i="5"/>
  <c r="N284" i="5"/>
  <c r="N326" i="5"/>
  <c r="N287" i="5"/>
  <c r="N310" i="5"/>
  <c r="N291" i="5"/>
  <c r="N256" i="5"/>
  <c r="N430" i="5"/>
  <c r="N139" i="5"/>
  <c r="N391" i="5"/>
  <c r="N197" i="5"/>
  <c r="N289" i="5"/>
  <c r="N266" i="5"/>
  <c r="N167" i="5"/>
  <c r="N376" i="5"/>
  <c r="N252" i="5"/>
  <c r="N308" i="5"/>
  <c r="N164" i="5"/>
  <c r="N239" i="5"/>
  <c r="N319" i="5"/>
  <c r="N144" i="5"/>
  <c r="N170" i="5"/>
  <c r="N163" i="5"/>
  <c r="N320" i="5"/>
  <c r="N392" i="5"/>
  <c r="N146" i="5"/>
  <c r="N220" i="5"/>
  <c r="N367" i="5"/>
  <c r="N294" i="5"/>
  <c r="N405" i="5"/>
  <c r="N334" i="5"/>
  <c r="N283" i="5"/>
  <c r="N257" i="5"/>
  <c r="N223" i="5"/>
  <c r="N208" i="5"/>
  <c r="N209" i="5"/>
  <c r="N347" i="5"/>
  <c r="N354" i="5"/>
  <c r="N261" i="5"/>
  <c r="N136" i="5"/>
  <c r="N353" i="5"/>
  <c r="N328" i="5"/>
  <c r="N349" i="5"/>
  <c r="N382" i="5"/>
  <c r="N218" i="5"/>
  <c r="N245" i="5"/>
  <c r="N365" i="5"/>
  <c r="N388" i="5"/>
  <c r="N229" i="5"/>
  <c r="N227" i="5"/>
  <c r="N366" i="5"/>
  <c r="N193" i="5"/>
  <c r="N300" i="5"/>
  <c r="N172" i="5"/>
  <c r="N330" i="5"/>
  <c r="N243" i="5"/>
  <c r="N327" i="5"/>
  <c r="N166" i="5"/>
  <c r="N296" i="5"/>
  <c r="N200" i="5"/>
  <c r="N196" i="5"/>
  <c r="N159" i="5"/>
  <c r="N285" i="5"/>
  <c r="N203" i="5"/>
  <c r="N323" i="5"/>
  <c r="N282" i="5"/>
  <c r="N213" i="5"/>
  <c r="N160" i="5"/>
  <c r="N305" i="5"/>
  <c r="N250" i="5"/>
  <c r="N312" i="5"/>
  <c r="N180" i="5"/>
  <c r="N162" i="5"/>
  <c r="N225" i="5"/>
  <c r="N149" i="5"/>
  <c r="N207" i="5"/>
  <c r="N399" i="5"/>
  <c r="N194" i="5"/>
  <c r="N183" i="5"/>
  <c r="N143" i="5"/>
  <c r="N202" i="5"/>
  <c r="N151" i="5"/>
  <c r="N238" i="5"/>
  <c r="N188" i="5"/>
  <c r="N140" i="5"/>
  <c r="N156" i="5"/>
  <c r="N361" i="5"/>
  <c r="N211" i="5"/>
  <c r="N241" i="5"/>
  <c r="N293" i="5"/>
  <c r="N216" i="5"/>
  <c r="N215" i="5"/>
  <c r="N313" i="5"/>
  <c r="N254" i="5"/>
  <c r="N199" i="5"/>
  <c r="N236" i="5"/>
  <c r="N173" i="5"/>
  <c r="N184" i="5"/>
  <c r="N247" i="5"/>
  <c r="N210" i="5"/>
  <c r="N230" i="5"/>
  <c r="N198" i="5"/>
  <c r="N178" i="5"/>
  <c r="N158" i="5"/>
  <c r="N147" i="5"/>
  <c r="N168" i="5"/>
  <c r="N224" i="5"/>
  <c r="N177" i="5"/>
  <c r="N311" i="5"/>
  <c r="N205" i="5"/>
  <c r="N169" i="5"/>
  <c r="N267" i="5"/>
  <c r="N157" i="5"/>
  <c r="N190" i="5"/>
  <c r="N212" i="5"/>
  <c r="N201" i="5"/>
  <c r="N142" i="5"/>
  <c r="N195" i="5"/>
  <c r="N145" i="5"/>
  <c r="N150" i="5"/>
  <c r="N182" i="5"/>
  <c r="O82" i="5"/>
  <c r="I63" i="5"/>
  <c r="K63" i="5" s="1"/>
  <c r="I59" i="5"/>
  <c r="K59" i="5" s="1"/>
  <c r="I79" i="5"/>
  <c r="K79" i="5" s="1"/>
  <c r="I51" i="5"/>
  <c r="K51" i="5" s="1"/>
  <c r="I134" i="5"/>
  <c r="K134" i="5" s="1"/>
  <c r="I74" i="5"/>
  <c r="K74" i="5" s="1"/>
  <c r="I131" i="5"/>
  <c r="K131" i="5" s="1"/>
  <c r="I78" i="5"/>
  <c r="K78" i="5" s="1"/>
  <c r="I132" i="5"/>
  <c r="K132" i="5" s="1"/>
  <c r="I94" i="5"/>
  <c r="K94" i="5" s="1"/>
  <c r="I99" i="5"/>
  <c r="K99" i="5" s="1"/>
  <c r="I84" i="5"/>
  <c r="K84" i="5" s="1"/>
  <c r="I30" i="5"/>
  <c r="K30" i="5" s="1"/>
  <c r="I107" i="5"/>
  <c r="K107" i="5" s="1"/>
  <c r="I126" i="5"/>
  <c r="K126" i="5" s="1"/>
  <c r="I25" i="5"/>
  <c r="K25" i="5" s="1"/>
  <c r="I89" i="5"/>
  <c r="K89" i="5" s="1"/>
  <c r="I110" i="5"/>
  <c r="K110" i="5" s="1"/>
  <c r="I119" i="5"/>
  <c r="K119" i="5" s="1"/>
  <c r="I21" i="5"/>
  <c r="K21" i="5" s="1"/>
  <c r="I54" i="5"/>
  <c r="K54" i="5" s="1"/>
  <c r="I71" i="5"/>
  <c r="K71" i="5" s="1"/>
  <c r="I17" i="5"/>
  <c r="K17" i="5" s="1"/>
  <c r="K20" i="5"/>
  <c r="I121" i="5"/>
  <c r="K121" i="5" s="1"/>
  <c r="I77" i="5"/>
  <c r="K77" i="5" s="1"/>
  <c r="I129" i="5"/>
  <c r="K129" i="5" s="1"/>
  <c r="I52" i="5"/>
  <c r="K52" i="5" s="1"/>
  <c r="I122" i="5"/>
  <c r="K122" i="5" s="1"/>
  <c r="I97" i="5"/>
  <c r="K97" i="5" s="1"/>
  <c r="I28" i="5"/>
  <c r="K28" i="5" s="1"/>
  <c r="I105" i="5"/>
  <c r="K105" i="5" s="1"/>
  <c r="I38" i="5"/>
  <c r="K38" i="5" s="1"/>
  <c r="I58" i="5"/>
  <c r="K58" i="5" s="1"/>
  <c r="I43" i="5"/>
  <c r="K43" i="5" s="1"/>
  <c r="I34" i="5"/>
  <c r="K34" i="5" s="1"/>
  <c r="I83" i="5"/>
  <c r="K83" i="5" s="1"/>
  <c r="I87" i="5"/>
  <c r="K87" i="5" s="1"/>
  <c r="I19" i="5"/>
  <c r="K19" i="5" s="1"/>
  <c r="I70" i="5"/>
  <c r="K70" i="5" s="1"/>
  <c r="I90" i="5"/>
  <c r="K90" i="5" s="1"/>
  <c r="I125" i="5"/>
  <c r="K125" i="5" s="1"/>
  <c r="I16" i="5"/>
  <c r="K16" i="5" s="1"/>
  <c r="I46" i="5"/>
  <c r="K46" i="5" s="1"/>
  <c r="I101" i="5"/>
  <c r="K101" i="5" s="1"/>
  <c r="I15" i="5"/>
  <c r="K15" i="5" s="1"/>
  <c r="I92" i="5"/>
  <c r="K92" i="5" s="1"/>
  <c r="I93" i="5"/>
  <c r="K93" i="5" s="1"/>
  <c r="I22" i="5"/>
  <c r="K22" i="5" s="1"/>
  <c r="I88" i="5"/>
  <c r="K88" i="5" s="1"/>
  <c r="I127" i="5"/>
  <c r="K127" i="5" s="1"/>
  <c r="I104" i="5"/>
  <c r="K104" i="5" s="1"/>
  <c r="I32" i="5"/>
  <c r="K32" i="5" s="1"/>
  <c r="I14" i="5"/>
  <c r="K14" i="5" s="1"/>
  <c r="I23" i="5"/>
  <c r="K23" i="5" s="1"/>
  <c r="I33" i="5"/>
  <c r="K33" i="5" s="1"/>
  <c r="I49" i="5"/>
  <c r="K49" i="5" s="1"/>
  <c r="I45" i="5"/>
  <c r="K45" i="5" s="1"/>
  <c r="I62" i="5"/>
  <c r="K62" i="5" s="1"/>
  <c r="I48" i="5"/>
  <c r="K48" i="5" s="1"/>
  <c r="I96" i="5"/>
  <c r="K96" i="5" s="1"/>
  <c r="I111" i="5"/>
  <c r="K111" i="5" s="1"/>
  <c r="I113" i="5"/>
  <c r="K113" i="5" s="1"/>
  <c r="I112" i="5"/>
  <c r="K112" i="5" s="1"/>
  <c r="I95" i="5"/>
  <c r="K95" i="5" s="1"/>
  <c r="I115" i="5"/>
  <c r="K115" i="5" s="1"/>
  <c r="I40" i="5"/>
  <c r="K40" i="5" s="1"/>
  <c r="I57" i="5"/>
  <c r="K57" i="5" s="1"/>
  <c r="I69" i="5"/>
  <c r="K69" i="5" s="1"/>
  <c r="I55" i="5"/>
  <c r="K55" i="5" s="1"/>
  <c r="I42" i="5"/>
  <c r="K42" i="5" s="1"/>
  <c r="I133" i="5"/>
  <c r="K133" i="5" s="1"/>
  <c r="I80" i="5"/>
  <c r="K80" i="5" s="1"/>
  <c r="I18" i="5"/>
  <c r="K18" i="5" s="1"/>
  <c r="I106" i="5"/>
  <c r="K106" i="5" s="1"/>
  <c r="I91" i="5"/>
  <c r="K91" i="5" s="1"/>
  <c r="I39" i="5"/>
  <c r="K39" i="5" s="1"/>
  <c r="I67" i="5"/>
  <c r="K67" i="5" s="1"/>
  <c r="I13" i="5"/>
  <c r="K13" i="5" s="1"/>
  <c r="I56" i="5"/>
  <c r="K56" i="5" s="1"/>
  <c r="I86" i="5"/>
  <c r="K86" i="5" s="1"/>
  <c r="I50" i="5"/>
  <c r="K50" i="5" s="1"/>
  <c r="I12" i="5"/>
  <c r="K12" i="5" s="1"/>
  <c r="I116" i="5"/>
  <c r="K116" i="5" s="1"/>
  <c r="I36" i="5"/>
  <c r="K36" i="5" s="1"/>
  <c r="I72" i="5"/>
  <c r="K72" i="5" s="1"/>
  <c r="I102" i="5"/>
  <c r="K102" i="5" s="1"/>
  <c r="I53" i="5"/>
  <c r="K53" i="5" s="1"/>
  <c r="I103" i="5"/>
  <c r="K103" i="5" s="1"/>
  <c r="I108" i="5"/>
  <c r="K108" i="5" s="1"/>
  <c r="I118" i="5"/>
  <c r="K118" i="5" s="1"/>
  <c r="I24" i="5"/>
  <c r="K24" i="5" s="1"/>
  <c r="I128" i="5"/>
  <c r="K128" i="5" s="1"/>
  <c r="I37" i="5"/>
  <c r="K37" i="5" s="1"/>
  <c r="I81" i="5"/>
  <c r="K81" i="5" s="1"/>
  <c r="I65" i="5"/>
  <c r="K65" i="5" s="1"/>
  <c r="I11" i="5"/>
  <c r="K11" i="5" s="1"/>
  <c r="I10" i="5"/>
  <c r="K10" i="5" s="1"/>
  <c r="I66" i="5"/>
  <c r="K66" i="5" s="1"/>
  <c r="I109" i="5"/>
  <c r="K109" i="5" s="1"/>
  <c r="I73" i="5"/>
  <c r="K73" i="5" s="1"/>
  <c r="I31" i="5"/>
  <c r="K31" i="5" s="1"/>
  <c r="I47" i="5"/>
  <c r="K47" i="5" s="1"/>
  <c r="I123" i="5"/>
  <c r="K123" i="5" s="1"/>
  <c r="I130" i="5"/>
  <c r="K130" i="5" s="1"/>
  <c r="I64" i="5"/>
  <c r="K64" i="5" s="1"/>
  <c r="I114" i="5"/>
  <c r="K114" i="5" s="1"/>
  <c r="I68" i="5"/>
  <c r="K68" i="5" s="1"/>
  <c r="I41" i="5"/>
  <c r="K41" i="5" s="1"/>
  <c r="I9" i="5"/>
  <c r="K9" i="5" s="1"/>
  <c r="I98" i="5"/>
  <c r="K98" i="5" s="1"/>
  <c r="I44" i="5"/>
  <c r="K44" i="5" s="1"/>
  <c r="I8" i="5"/>
  <c r="K8" i="5" s="1"/>
  <c r="I26" i="5"/>
  <c r="K26" i="5" s="1"/>
  <c r="I27" i="5"/>
  <c r="K27" i="5" s="1"/>
  <c r="I29" i="5"/>
  <c r="K29" i="5" s="1"/>
  <c r="I60" i="5"/>
  <c r="K60" i="5" s="1"/>
  <c r="I85" i="5"/>
  <c r="K85" i="5" s="1"/>
  <c r="I61" i="5"/>
  <c r="K61" i="5" s="1"/>
  <c r="I6" i="5"/>
  <c r="K6" i="5" s="1"/>
  <c r="I76" i="5"/>
  <c r="K76" i="5" s="1"/>
  <c r="I7" i="5"/>
  <c r="K7" i="5" s="1"/>
  <c r="I120" i="5"/>
  <c r="K120" i="5" s="1"/>
  <c r="I5" i="5"/>
  <c r="K5" i="5" s="1"/>
  <c r="I100" i="5"/>
  <c r="K100" i="5" s="1"/>
  <c r="I4" i="5"/>
  <c r="K4" i="5" s="1"/>
  <c r="I35" i="5"/>
  <c r="K35" i="5" s="1"/>
  <c r="I75" i="5"/>
  <c r="K75" i="5" s="1"/>
  <c r="I124" i="5"/>
  <c r="K124" i="5" s="1"/>
  <c r="I117" i="5"/>
  <c r="K117" i="5" s="1"/>
  <c r="I3" i="5"/>
  <c r="K3" i="5" s="1"/>
  <c r="I2" i="5"/>
  <c r="K2" i="5" s="1"/>
  <c r="I527" i="5"/>
  <c r="K527" i="5" s="1"/>
  <c r="L527" i="5" s="1"/>
  <c r="M527" i="5" s="1"/>
  <c r="I529" i="5"/>
  <c r="K529" i="5" s="1"/>
  <c r="L529" i="5" s="1"/>
  <c r="M529" i="5" s="1"/>
  <c r="I526" i="5"/>
  <c r="K526" i="5" s="1"/>
  <c r="L526" i="5" s="1"/>
  <c r="M526" i="5" s="1"/>
  <c r="I497" i="5"/>
  <c r="K497" i="5" s="1"/>
  <c r="L497" i="5" s="1"/>
  <c r="M497" i="5" s="1"/>
  <c r="I493" i="5"/>
  <c r="K493" i="5" s="1"/>
  <c r="L493" i="5" s="1"/>
  <c r="M493" i="5" s="1"/>
  <c r="I350" i="5"/>
  <c r="K350" i="5" s="1"/>
  <c r="L350" i="5" s="1"/>
  <c r="M350" i="5" s="1"/>
  <c r="I402" i="5"/>
  <c r="K402" i="5" s="1"/>
  <c r="L402" i="5" s="1"/>
  <c r="M402" i="5" s="1"/>
  <c r="I478" i="5"/>
  <c r="K478" i="5" s="1"/>
  <c r="L478" i="5" s="1"/>
  <c r="M478" i="5" s="1"/>
  <c r="I498" i="5"/>
  <c r="K498" i="5" s="1"/>
  <c r="L498" i="5" s="1"/>
  <c r="M498" i="5" s="1"/>
  <c r="I275" i="5"/>
  <c r="K275" i="5" s="1"/>
  <c r="L275" i="5" s="1"/>
  <c r="M275" i="5" s="1"/>
  <c r="I515" i="5"/>
  <c r="K515" i="5" s="1"/>
  <c r="L515" i="5" s="1"/>
  <c r="M515" i="5" s="1"/>
  <c r="I521" i="5"/>
  <c r="K521" i="5" s="1"/>
  <c r="L521" i="5" s="1"/>
  <c r="M521" i="5" s="1"/>
  <c r="I509" i="5"/>
  <c r="K509" i="5" s="1"/>
  <c r="L509" i="5" s="1"/>
  <c r="M509" i="5" s="1"/>
  <c r="I517" i="5"/>
  <c r="K517" i="5" s="1"/>
  <c r="L517" i="5" s="1"/>
  <c r="M517" i="5" s="1"/>
  <c r="I514" i="5"/>
  <c r="K514" i="5" s="1"/>
  <c r="L514" i="5" s="1"/>
  <c r="M514" i="5" s="1"/>
  <c r="I519" i="5"/>
  <c r="K519" i="5" s="1"/>
  <c r="L519" i="5" s="1"/>
  <c r="M519" i="5" s="1"/>
  <c r="I528" i="5"/>
  <c r="K528" i="5" s="1"/>
  <c r="L528" i="5" s="1"/>
  <c r="M528" i="5" s="1"/>
  <c r="I276" i="5"/>
  <c r="K276" i="5" s="1"/>
  <c r="L276" i="5" s="1"/>
  <c r="M276" i="5" s="1"/>
  <c r="I153" i="5"/>
  <c r="K153" i="5" s="1"/>
  <c r="L153" i="5" s="1"/>
  <c r="M153" i="5" s="1"/>
  <c r="I221" i="5"/>
  <c r="K221" i="5" s="1"/>
  <c r="L221" i="5" s="1"/>
  <c r="M221" i="5" s="1"/>
  <c r="I378" i="5"/>
  <c r="K378" i="5" s="1"/>
  <c r="L378" i="5" s="1"/>
  <c r="M378" i="5" s="1"/>
  <c r="I463" i="5"/>
  <c r="K463" i="5" s="1"/>
  <c r="L463" i="5" s="1"/>
  <c r="M463" i="5" s="1"/>
  <c r="I331" i="5"/>
  <c r="K331" i="5" s="1"/>
  <c r="L331" i="5" s="1"/>
  <c r="M331" i="5" s="1"/>
  <c r="I522" i="5"/>
  <c r="K522" i="5" s="1"/>
  <c r="L522" i="5" s="1"/>
  <c r="M522" i="5" s="1"/>
  <c r="I442" i="5"/>
  <c r="K442" i="5" s="1"/>
  <c r="L442" i="5" s="1"/>
  <c r="M442" i="5" s="1"/>
  <c r="I472" i="5"/>
  <c r="K472" i="5" s="1"/>
  <c r="L472" i="5" s="1"/>
  <c r="M472" i="5" s="1"/>
  <c r="I523" i="5"/>
  <c r="K523" i="5" s="1"/>
  <c r="L523" i="5" s="1"/>
  <c r="M523" i="5" s="1"/>
  <c r="I524" i="5"/>
  <c r="K524" i="5" s="1"/>
  <c r="L524" i="5" s="1"/>
  <c r="M524" i="5" s="1"/>
  <c r="I525" i="5"/>
  <c r="K525" i="5" s="1"/>
  <c r="L525" i="5" s="1"/>
  <c r="M525" i="5" s="1"/>
  <c r="I473" i="5"/>
  <c r="K473" i="5" s="1"/>
  <c r="L473" i="5" s="1"/>
  <c r="M473" i="5" s="1"/>
  <c r="I386" i="5"/>
  <c r="K386" i="5" s="1"/>
  <c r="L386" i="5" s="1"/>
  <c r="M386" i="5" s="1"/>
  <c r="I452" i="5"/>
  <c r="K452" i="5" s="1"/>
  <c r="L452" i="5" s="1"/>
  <c r="M452" i="5" s="1"/>
  <c r="I520" i="5"/>
  <c r="K520" i="5" s="1"/>
  <c r="L520" i="5" s="1"/>
  <c r="M520" i="5" s="1"/>
  <c r="I518" i="5"/>
  <c r="K518" i="5" s="1"/>
  <c r="L518" i="5" s="1"/>
  <c r="M518" i="5" s="1"/>
  <c r="I494" i="5"/>
  <c r="K494" i="5" s="1"/>
  <c r="L494" i="5" s="1"/>
  <c r="M494" i="5" s="1"/>
  <c r="I499" i="5"/>
  <c r="K499" i="5" s="1"/>
  <c r="L499" i="5" s="1"/>
  <c r="M499" i="5" s="1"/>
  <c r="I244" i="5"/>
  <c r="K244" i="5" s="1"/>
  <c r="L244" i="5" s="1"/>
  <c r="M244" i="5" s="1"/>
  <c r="I458" i="5"/>
  <c r="K458" i="5" s="1"/>
  <c r="L458" i="5" s="1"/>
  <c r="M458" i="5" s="1"/>
  <c r="I513" i="5"/>
  <c r="K513" i="5" s="1"/>
  <c r="L513" i="5" s="1"/>
  <c r="M513" i="5" s="1"/>
  <c r="I516" i="5"/>
  <c r="K516" i="5" s="1"/>
  <c r="L516" i="5" s="1"/>
  <c r="M516" i="5" s="1"/>
  <c r="I502" i="5"/>
  <c r="K502" i="5" s="1"/>
  <c r="L502" i="5" s="1"/>
  <c r="M502" i="5" s="1"/>
  <c r="I443" i="5"/>
  <c r="K443" i="5" s="1"/>
  <c r="L443" i="5" s="1"/>
  <c r="M443" i="5" s="1"/>
  <c r="I249" i="5"/>
  <c r="K249" i="5" s="1"/>
  <c r="L249" i="5" s="1"/>
  <c r="M249" i="5" s="1"/>
  <c r="I445" i="5"/>
  <c r="K445" i="5" s="1"/>
  <c r="L445" i="5" s="1"/>
  <c r="M445" i="5" s="1"/>
  <c r="I461" i="5"/>
  <c r="K461" i="5" s="1"/>
  <c r="L461" i="5" s="1"/>
  <c r="M461" i="5" s="1"/>
  <c r="I510" i="5"/>
  <c r="K510" i="5" s="1"/>
  <c r="L510" i="5" s="1"/>
  <c r="M510" i="5" s="1"/>
  <c r="I488" i="5"/>
  <c r="K488" i="5" s="1"/>
  <c r="L488" i="5" s="1"/>
  <c r="M488" i="5" s="1"/>
  <c r="I235" i="5"/>
  <c r="K235" i="5" s="1"/>
  <c r="L235" i="5" s="1"/>
  <c r="M235" i="5" s="1"/>
  <c r="I506" i="5"/>
  <c r="K506" i="5" s="1"/>
  <c r="L506" i="5" s="1"/>
  <c r="M506" i="5" s="1"/>
  <c r="I434" i="5"/>
  <c r="K434" i="5" s="1"/>
  <c r="L434" i="5" s="1"/>
  <c r="M434" i="5" s="1"/>
  <c r="I415" i="5"/>
  <c r="K415" i="5" s="1"/>
  <c r="L415" i="5" s="1"/>
  <c r="M415" i="5" s="1"/>
  <c r="I482" i="5"/>
  <c r="K482" i="5" s="1"/>
  <c r="L482" i="5" s="1"/>
  <c r="M482" i="5" s="1"/>
  <c r="I501" i="5"/>
  <c r="K501" i="5" s="1"/>
  <c r="L501" i="5" s="1"/>
  <c r="M501" i="5" s="1"/>
  <c r="I454" i="5"/>
  <c r="K454" i="5" s="1"/>
  <c r="L454" i="5" s="1"/>
  <c r="M454" i="5" s="1"/>
  <c r="I440" i="5"/>
  <c r="K440" i="5" s="1"/>
  <c r="L440" i="5" s="1"/>
  <c r="M440" i="5" s="1"/>
  <c r="I277" i="5"/>
  <c r="K277" i="5" s="1"/>
  <c r="L277" i="5" s="1"/>
  <c r="M277" i="5" s="1"/>
  <c r="I416" i="5"/>
  <c r="K416" i="5" s="1"/>
  <c r="L416" i="5" s="1"/>
  <c r="M416" i="5" s="1"/>
  <c r="I417" i="5"/>
  <c r="K417" i="5" s="1"/>
  <c r="L417" i="5" s="1"/>
  <c r="M417" i="5" s="1"/>
  <c r="I421" i="5"/>
  <c r="K421" i="5" s="1"/>
  <c r="L421" i="5" s="1"/>
  <c r="M421" i="5" s="1"/>
  <c r="I383" i="5"/>
  <c r="K383" i="5" s="1"/>
  <c r="L383" i="5" s="1"/>
  <c r="M383" i="5" s="1"/>
  <c r="I490" i="5"/>
  <c r="K490" i="5" s="1"/>
  <c r="L490" i="5" s="1"/>
  <c r="M490" i="5" s="1"/>
  <c r="I484" i="5"/>
  <c r="K484" i="5" s="1"/>
  <c r="L484" i="5" s="1"/>
  <c r="M484" i="5" s="1"/>
  <c r="I427" i="5"/>
  <c r="K427" i="5" s="1"/>
  <c r="L427" i="5" s="1"/>
  <c r="M427" i="5" s="1"/>
  <c r="I475" i="5"/>
  <c r="K475" i="5" s="1"/>
  <c r="L475" i="5" s="1"/>
  <c r="M475" i="5" s="1"/>
  <c r="I154" i="5"/>
  <c r="K154" i="5" s="1"/>
  <c r="L154" i="5" s="1"/>
  <c r="M154" i="5" s="1"/>
  <c r="I459" i="5"/>
  <c r="K459" i="5" s="1"/>
  <c r="L459" i="5" s="1"/>
  <c r="M459" i="5" s="1"/>
  <c r="I428" i="5"/>
  <c r="K428" i="5" s="1"/>
  <c r="L428" i="5" s="1"/>
  <c r="M428" i="5" s="1"/>
  <c r="I474" i="5"/>
  <c r="K474" i="5" s="1"/>
  <c r="L474" i="5" s="1"/>
  <c r="M474" i="5" s="1"/>
  <c r="I489" i="5"/>
  <c r="K489" i="5" s="1"/>
  <c r="L489" i="5" s="1"/>
  <c r="M489" i="5" s="1"/>
  <c r="I393" i="5"/>
  <c r="K393" i="5" s="1"/>
  <c r="L393" i="5" s="1"/>
  <c r="M393" i="5" s="1"/>
  <c r="I464" i="5"/>
  <c r="K464" i="5" s="1"/>
  <c r="L464" i="5" s="1"/>
  <c r="M464" i="5" s="1"/>
  <c r="I465" i="5"/>
  <c r="K465" i="5" s="1"/>
  <c r="L465" i="5" s="1"/>
  <c r="M465" i="5" s="1"/>
  <c r="I278" i="5"/>
  <c r="K278" i="5" s="1"/>
  <c r="L278" i="5" s="1"/>
  <c r="M278" i="5" s="1"/>
  <c r="I480" i="5"/>
  <c r="K480" i="5" s="1"/>
  <c r="L480" i="5" s="1"/>
  <c r="M480" i="5" s="1"/>
  <c r="I396" i="5"/>
  <c r="K396" i="5" s="1"/>
  <c r="L396" i="5" s="1"/>
  <c r="M396" i="5" s="1"/>
  <c r="I374" i="5"/>
  <c r="K374" i="5" s="1"/>
  <c r="L374" i="5" s="1"/>
  <c r="M374" i="5" s="1"/>
  <c r="I495" i="5"/>
  <c r="K495" i="5" s="1"/>
  <c r="L495" i="5" s="1"/>
  <c r="M495" i="5" s="1"/>
  <c r="I435" i="5"/>
  <c r="K435" i="5" s="1"/>
  <c r="L435" i="5" s="1"/>
  <c r="M435" i="5" s="1"/>
  <c r="I485" i="5"/>
  <c r="K485" i="5" s="1"/>
  <c r="L485" i="5" s="1"/>
  <c r="M485" i="5" s="1"/>
  <c r="I401" i="5"/>
  <c r="K401" i="5" s="1"/>
  <c r="L401" i="5" s="1"/>
  <c r="M401" i="5" s="1"/>
  <c r="I457" i="5"/>
  <c r="K457" i="5" s="1"/>
  <c r="L457" i="5" s="1"/>
  <c r="M457" i="5" s="1"/>
  <c r="I260" i="5"/>
  <c r="K260" i="5" s="1"/>
  <c r="L260" i="5" s="1"/>
  <c r="M260" i="5" s="1"/>
  <c r="I496" i="5"/>
  <c r="K496" i="5" s="1"/>
  <c r="L496" i="5" s="1"/>
  <c r="M496" i="5" s="1"/>
  <c r="I455" i="5"/>
  <c r="K455" i="5" s="1"/>
  <c r="L455" i="5" s="1"/>
  <c r="M455" i="5" s="1"/>
  <c r="I441" i="5"/>
  <c r="K441" i="5" s="1"/>
  <c r="L441" i="5" s="1"/>
  <c r="M441" i="5" s="1"/>
  <c r="I481" i="5"/>
  <c r="K481" i="5" s="1"/>
  <c r="L481" i="5" s="1"/>
  <c r="M481" i="5" s="1"/>
  <c r="I360" i="5"/>
  <c r="K360" i="5" s="1"/>
  <c r="L360" i="5" s="1"/>
  <c r="M360" i="5" s="1"/>
  <c r="I503" i="5"/>
  <c r="K503" i="5" s="1"/>
  <c r="L503" i="5" s="1"/>
  <c r="M503" i="5" s="1"/>
  <c r="I385" i="5"/>
  <c r="K385" i="5" s="1"/>
  <c r="L385" i="5" s="1"/>
  <c r="M385" i="5" s="1"/>
  <c r="I372" i="5"/>
  <c r="K372" i="5" s="1"/>
  <c r="L372" i="5" s="1"/>
  <c r="M372" i="5" s="1"/>
  <c r="I404" i="5"/>
  <c r="K404" i="5" s="1"/>
  <c r="L404" i="5" s="1"/>
  <c r="M404" i="5" s="1"/>
  <c r="I486" i="5"/>
  <c r="K486" i="5" s="1"/>
  <c r="L486" i="5" s="1"/>
  <c r="M486" i="5" s="1"/>
  <c r="I358" i="5"/>
  <c r="K358" i="5" s="1"/>
  <c r="L358" i="5" s="1"/>
  <c r="M358" i="5" s="1"/>
  <c r="I479" i="5"/>
  <c r="K479" i="5" s="1"/>
  <c r="L479" i="5" s="1"/>
  <c r="M479" i="5" s="1"/>
  <c r="I511" i="5"/>
  <c r="K511" i="5" s="1"/>
  <c r="L511" i="5" s="1"/>
  <c r="M511" i="5" s="1"/>
  <c r="I373" i="5"/>
  <c r="K373" i="5" s="1"/>
  <c r="L373" i="5" s="1"/>
  <c r="M373" i="5" s="1"/>
  <c r="I476" i="5"/>
  <c r="K476" i="5" s="1"/>
  <c r="L476" i="5" s="1"/>
  <c r="M476" i="5" s="1"/>
  <c r="I487" i="5"/>
  <c r="K487" i="5" s="1"/>
  <c r="L487" i="5" s="1"/>
  <c r="M487" i="5" s="1"/>
  <c r="I336" i="5"/>
  <c r="K336" i="5" s="1"/>
  <c r="L336" i="5" s="1"/>
  <c r="M336" i="5" s="1"/>
  <c r="I483" i="5"/>
  <c r="K483" i="5" s="1"/>
  <c r="L483" i="5" s="1"/>
  <c r="M483" i="5" s="1"/>
  <c r="I359" i="5"/>
  <c r="K359" i="5" s="1"/>
  <c r="L359" i="5" s="1"/>
  <c r="M359" i="5" s="1"/>
  <c r="I295" i="5"/>
  <c r="K295" i="5" s="1"/>
  <c r="L295" i="5" s="1"/>
  <c r="M295" i="5" s="1"/>
  <c r="I467" i="5"/>
  <c r="K467" i="5" s="1"/>
  <c r="L467" i="5" s="1"/>
  <c r="M467" i="5" s="1"/>
  <c r="I263" i="5"/>
  <c r="K263" i="5" s="1"/>
  <c r="L263" i="5" s="1"/>
  <c r="M263" i="5" s="1"/>
  <c r="I340" i="5"/>
  <c r="K340" i="5" s="1"/>
  <c r="L340" i="5" s="1"/>
  <c r="M340" i="5" s="1"/>
  <c r="I508" i="5"/>
  <c r="K508" i="5" s="1"/>
  <c r="L508" i="5" s="1"/>
  <c r="M508" i="5" s="1"/>
  <c r="I321" i="5"/>
  <c r="K321" i="5" s="1"/>
  <c r="L321" i="5" s="1"/>
  <c r="M321" i="5" s="1"/>
  <c r="I381" i="5"/>
  <c r="K381" i="5" s="1"/>
  <c r="L381" i="5" s="1"/>
  <c r="M381" i="5" s="1"/>
  <c r="I439" i="5"/>
  <c r="K439" i="5" s="1"/>
  <c r="L439" i="5" s="1"/>
  <c r="M439" i="5" s="1"/>
  <c r="I171" i="5"/>
  <c r="K171" i="5" s="1"/>
  <c r="L171" i="5" s="1"/>
  <c r="M171" i="5" s="1"/>
  <c r="I351" i="5"/>
  <c r="K351" i="5" s="1"/>
  <c r="L351" i="5" s="1"/>
  <c r="M351" i="5" s="1"/>
  <c r="I453" i="5"/>
  <c r="K453" i="5" s="1"/>
  <c r="L453" i="5" s="1"/>
  <c r="M453" i="5" s="1"/>
  <c r="I447" i="5"/>
  <c r="K447" i="5" s="1"/>
  <c r="L447" i="5" s="1"/>
  <c r="M447" i="5" s="1"/>
  <c r="I460" i="5"/>
  <c r="K460" i="5" s="1"/>
  <c r="L460" i="5" s="1"/>
  <c r="M460" i="5" s="1"/>
  <c r="I342" i="5"/>
  <c r="K342" i="5" s="1"/>
  <c r="L342" i="5" s="1"/>
  <c r="M342" i="5" s="1"/>
  <c r="I469" i="5"/>
  <c r="K469" i="5" s="1"/>
  <c r="L469" i="5" s="1"/>
  <c r="M469" i="5" s="1"/>
  <c r="I411" i="5"/>
  <c r="K411" i="5" s="1"/>
  <c r="L411" i="5" s="1"/>
  <c r="M411" i="5" s="1"/>
  <c r="I505" i="5"/>
  <c r="K505" i="5" s="1"/>
  <c r="L505" i="5" s="1"/>
  <c r="M505" i="5" s="1"/>
  <c r="I462" i="5"/>
  <c r="K462" i="5" s="1"/>
  <c r="L462" i="5" s="1"/>
  <c r="M462" i="5" s="1"/>
  <c r="I335" i="5"/>
  <c r="K335" i="5" s="1"/>
  <c r="L335" i="5" s="1"/>
  <c r="M335" i="5" s="1"/>
  <c r="I422" i="5"/>
  <c r="K422" i="5" s="1"/>
  <c r="L422" i="5" s="1"/>
  <c r="M422" i="5" s="1"/>
  <c r="I356" i="5"/>
  <c r="K356" i="5" s="1"/>
  <c r="L356" i="5" s="1"/>
  <c r="M356" i="5" s="1"/>
  <c r="I248" i="5"/>
  <c r="K248" i="5" s="1"/>
  <c r="L248" i="5" s="1"/>
  <c r="M248" i="5" s="1"/>
  <c r="I512" i="5"/>
  <c r="K512" i="5" s="1"/>
  <c r="L512" i="5" s="1"/>
  <c r="M512" i="5" s="1"/>
  <c r="I322" i="5"/>
  <c r="K322" i="5" s="1"/>
  <c r="L322" i="5" s="1"/>
  <c r="M322" i="5" s="1"/>
  <c r="I451" i="5"/>
  <c r="K451" i="5" s="1"/>
  <c r="L451" i="5" s="1"/>
  <c r="M451" i="5" s="1"/>
  <c r="I507" i="5"/>
  <c r="K507" i="5" s="1"/>
  <c r="L507" i="5" s="1"/>
  <c r="M507" i="5" s="1"/>
  <c r="I242" i="5"/>
  <c r="K242" i="5" s="1"/>
  <c r="L242" i="5" s="1"/>
  <c r="M242" i="5" s="1"/>
  <c r="I299" i="5"/>
  <c r="K299" i="5" s="1"/>
  <c r="L299" i="5" s="1"/>
  <c r="M299" i="5" s="1"/>
  <c r="I265" i="5"/>
  <c r="K265" i="5" s="1"/>
  <c r="L265" i="5" s="1"/>
  <c r="M265" i="5" s="1"/>
  <c r="I329" i="5"/>
  <c r="K329" i="5" s="1"/>
  <c r="L329" i="5" s="1"/>
  <c r="M329" i="5" s="1"/>
  <c r="I298" i="5"/>
  <c r="K298" i="5" s="1"/>
  <c r="L298" i="5" s="1"/>
  <c r="M298" i="5" s="1"/>
  <c r="I222" i="5"/>
  <c r="K222" i="5" s="1"/>
  <c r="L222" i="5" s="1"/>
  <c r="M222" i="5" s="1"/>
  <c r="I303" i="5"/>
  <c r="K303" i="5" s="1"/>
  <c r="L303" i="5" s="1"/>
  <c r="M303" i="5" s="1"/>
  <c r="I325" i="5"/>
  <c r="K325" i="5" s="1"/>
  <c r="L325" i="5" s="1"/>
  <c r="M325" i="5" s="1"/>
  <c r="I432" i="5"/>
  <c r="K432" i="5" s="1"/>
  <c r="L432" i="5" s="1"/>
  <c r="M432" i="5" s="1"/>
  <c r="I317" i="5"/>
  <c r="K317" i="5" s="1"/>
  <c r="L317" i="5" s="1"/>
  <c r="M317" i="5" s="1"/>
  <c r="I444" i="5"/>
  <c r="K444" i="5" s="1"/>
  <c r="L444" i="5" s="1"/>
  <c r="M444" i="5" s="1"/>
  <c r="I175" i="5"/>
  <c r="K175" i="5" s="1"/>
  <c r="L175" i="5" s="1"/>
  <c r="M175" i="5" s="1"/>
  <c r="I186" i="5"/>
  <c r="K186" i="5" s="1"/>
  <c r="L186" i="5" s="1"/>
  <c r="M186" i="5" s="1"/>
  <c r="I268" i="5"/>
  <c r="K268" i="5" s="1"/>
  <c r="L268" i="5" s="1"/>
  <c r="M268" i="5" s="1"/>
  <c r="I339" i="5"/>
  <c r="K339" i="5" s="1"/>
  <c r="L339" i="5" s="1"/>
  <c r="M339" i="5" s="1"/>
  <c r="I355" i="5"/>
  <c r="K355" i="5" s="1"/>
  <c r="L355" i="5" s="1"/>
  <c r="M355" i="5" s="1"/>
  <c r="I226" i="5"/>
  <c r="K226" i="5" s="1"/>
  <c r="L226" i="5" s="1"/>
  <c r="M226" i="5" s="1"/>
  <c r="I309" i="5"/>
  <c r="K309" i="5" s="1"/>
  <c r="L309" i="5" s="1"/>
  <c r="M309" i="5" s="1"/>
  <c r="I346" i="5"/>
  <c r="K346" i="5" s="1"/>
  <c r="L346" i="5" s="1"/>
  <c r="M346" i="5" s="1"/>
  <c r="I449" i="5"/>
  <c r="K449" i="5" s="1"/>
  <c r="L449" i="5" s="1"/>
  <c r="M449" i="5" s="1"/>
  <c r="I375" i="5"/>
  <c r="K375" i="5" s="1"/>
  <c r="L375" i="5" s="1"/>
  <c r="M375" i="5" s="1"/>
  <c r="I450" i="5"/>
  <c r="K450" i="5" s="1"/>
  <c r="L450" i="5" s="1"/>
  <c r="M450" i="5" s="1"/>
  <c r="I456" i="5"/>
  <c r="K456" i="5" s="1"/>
  <c r="L456" i="5" s="1"/>
  <c r="M456" i="5" s="1"/>
  <c r="I138" i="5"/>
  <c r="K138" i="5" s="1"/>
  <c r="I297" i="5"/>
  <c r="K297" i="5" s="1"/>
  <c r="L297" i="5" s="1"/>
  <c r="M297" i="5" s="1"/>
  <c r="I504" i="5"/>
  <c r="K504" i="5" s="1"/>
  <c r="L504" i="5" s="1"/>
  <c r="M504" i="5" s="1"/>
  <c r="I477" i="5"/>
  <c r="K477" i="5" s="1"/>
  <c r="L477" i="5" s="1"/>
  <c r="M477" i="5" s="1"/>
  <c r="I269" i="5"/>
  <c r="K269" i="5" s="1"/>
  <c r="L269" i="5" s="1"/>
  <c r="M269" i="5" s="1"/>
  <c r="I431" i="5"/>
  <c r="K431" i="5" s="1"/>
  <c r="L431" i="5" s="1"/>
  <c r="M431" i="5" s="1"/>
  <c r="I418" i="5"/>
  <c r="K418" i="5" s="1"/>
  <c r="L418" i="5" s="1"/>
  <c r="M418" i="5" s="1"/>
  <c r="I253" i="5"/>
  <c r="K253" i="5" s="1"/>
  <c r="L253" i="5" s="1"/>
  <c r="M253" i="5" s="1"/>
  <c r="I185" i="5"/>
  <c r="K185" i="5" s="1"/>
  <c r="L185" i="5" s="1"/>
  <c r="M185" i="5" s="1"/>
  <c r="I274" i="5"/>
  <c r="K274" i="5" s="1"/>
  <c r="L274" i="5" s="1"/>
  <c r="M274" i="5" s="1"/>
  <c r="I436" i="5"/>
  <c r="K436" i="5" s="1"/>
  <c r="L436" i="5" s="1"/>
  <c r="M436" i="5" s="1"/>
  <c r="I152" i="5"/>
  <c r="K152" i="5" s="1"/>
  <c r="L152" i="5" s="1"/>
  <c r="M152" i="5" s="1"/>
  <c r="I491" i="5"/>
  <c r="K491" i="5" s="1"/>
  <c r="L491" i="5" s="1"/>
  <c r="M491" i="5" s="1"/>
  <c r="I174" i="5"/>
  <c r="K174" i="5" s="1"/>
  <c r="L174" i="5" s="1"/>
  <c r="M174" i="5" s="1"/>
  <c r="I165" i="5"/>
  <c r="K165" i="5" s="1"/>
  <c r="L165" i="5" s="1"/>
  <c r="M165" i="5" s="1"/>
  <c r="I192" i="5"/>
  <c r="K192" i="5" s="1"/>
  <c r="L192" i="5" s="1"/>
  <c r="M192" i="5" s="1"/>
  <c r="I363" i="5"/>
  <c r="K363" i="5" s="1"/>
  <c r="L363" i="5" s="1"/>
  <c r="M363" i="5" s="1"/>
  <c r="I500" i="5"/>
  <c r="K500" i="5" s="1"/>
  <c r="L500" i="5" s="1"/>
  <c r="M500" i="5" s="1"/>
  <c r="I429" i="5"/>
  <c r="K429" i="5" s="1"/>
  <c r="L429" i="5" s="1"/>
  <c r="M429" i="5" s="1"/>
  <c r="I420" i="5"/>
  <c r="K420" i="5" s="1"/>
  <c r="L420" i="5" s="1"/>
  <c r="M420" i="5" s="1"/>
  <c r="I384" i="5"/>
  <c r="K384" i="5" s="1"/>
  <c r="L384" i="5" s="1"/>
  <c r="M384" i="5" s="1"/>
  <c r="I413" i="5"/>
  <c r="K413" i="5" s="1"/>
  <c r="L413" i="5" s="1"/>
  <c r="M413" i="5" s="1"/>
  <c r="I352" i="5"/>
  <c r="K352" i="5" s="1"/>
  <c r="L352" i="5" s="1"/>
  <c r="M352" i="5" s="1"/>
  <c r="I423" i="5"/>
  <c r="K423" i="5" s="1"/>
  <c r="L423" i="5" s="1"/>
  <c r="M423" i="5" s="1"/>
  <c r="I379" i="5"/>
  <c r="K379" i="5" s="1"/>
  <c r="L379" i="5" s="1"/>
  <c r="M379" i="5" s="1"/>
  <c r="I255" i="5"/>
  <c r="K255" i="5" s="1"/>
  <c r="L255" i="5" s="1"/>
  <c r="M255" i="5" s="1"/>
  <c r="I492" i="5"/>
  <c r="K492" i="5" s="1"/>
  <c r="L492" i="5" s="1"/>
  <c r="M492" i="5" s="1"/>
  <c r="I412" i="5"/>
  <c r="K412" i="5" s="1"/>
  <c r="L412" i="5" s="1"/>
  <c r="M412" i="5" s="1"/>
  <c r="I304" i="5"/>
  <c r="K304" i="5" s="1"/>
  <c r="L304" i="5" s="1"/>
  <c r="M304" i="5" s="1"/>
  <c r="I337" i="5"/>
  <c r="K337" i="5" s="1"/>
  <c r="L337" i="5" s="1"/>
  <c r="M337" i="5" s="1"/>
  <c r="I240" i="5"/>
  <c r="K240" i="5" s="1"/>
  <c r="L240" i="5" s="1"/>
  <c r="M240" i="5" s="1"/>
  <c r="I468" i="5"/>
  <c r="K468" i="5" s="1"/>
  <c r="L468" i="5" s="1"/>
  <c r="M468" i="5" s="1"/>
  <c r="I141" i="5"/>
  <c r="K141" i="5" s="1"/>
  <c r="I362" i="5"/>
  <c r="K362" i="5" s="1"/>
  <c r="L362" i="5" s="1"/>
  <c r="M362" i="5" s="1"/>
  <c r="I315" i="5"/>
  <c r="K315" i="5" s="1"/>
  <c r="L315" i="5" s="1"/>
  <c r="M315" i="5" s="1"/>
  <c r="I279" i="5"/>
  <c r="K279" i="5" s="1"/>
  <c r="L279" i="5" s="1"/>
  <c r="M279" i="5" s="1"/>
  <c r="I233" i="5"/>
  <c r="K233" i="5" s="1"/>
  <c r="L233" i="5" s="1"/>
  <c r="M233" i="5" s="1"/>
  <c r="I288" i="5"/>
  <c r="K288" i="5" s="1"/>
  <c r="L288" i="5" s="1"/>
  <c r="M288" i="5" s="1"/>
  <c r="I234" i="5"/>
  <c r="K234" i="5" s="1"/>
  <c r="L234" i="5" s="1"/>
  <c r="M234" i="5" s="1"/>
  <c r="I470" i="5"/>
  <c r="K470" i="5" s="1"/>
  <c r="L470" i="5" s="1"/>
  <c r="M470" i="5" s="1"/>
  <c r="I403" i="5"/>
  <c r="K403" i="5" s="1"/>
  <c r="L403" i="5" s="1"/>
  <c r="M403" i="5" s="1"/>
  <c r="I371" i="5"/>
  <c r="K371" i="5" s="1"/>
  <c r="L371" i="5" s="1"/>
  <c r="M371" i="5" s="1"/>
  <c r="I338" i="5"/>
  <c r="K338" i="5" s="1"/>
  <c r="L338" i="5" s="1"/>
  <c r="M338" i="5" s="1"/>
  <c r="I262" i="5"/>
  <c r="K262" i="5" s="1"/>
  <c r="L262" i="5" s="1"/>
  <c r="M262" i="5" s="1"/>
  <c r="I387" i="5"/>
  <c r="K387" i="5" s="1"/>
  <c r="L387" i="5" s="1"/>
  <c r="M387" i="5" s="1"/>
  <c r="I409" i="5"/>
  <c r="K409" i="5" s="1"/>
  <c r="L409" i="5" s="1"/>
  <c r="M409" i="5" s="1"/>
  <c r="I394" i="5"/>
  <c r="K394" i="5" s="1"/>
  <c r="L394" i="5" s="1"/>
  <c r="M394" i="5" s="1"/>
  <c r="I471" i="5"/>
  <c r="K471" i="5" s="1"/>
  <c r="L471" i="5" s="1"/>
  <c r="M471" i="5" s="1"/>
  <c r="I176" i="5"/>
  <c r="K176" i="5" s="1"/>
  <c r="L176" i="5" s="1"/>
  <c r="M176" i="5" s="1"/>
  <c r="I232" i="5"/>
  <c r="K232" i="5" s="1"/>
  <c r="L232" i="5" s="1"/>
  <c r="M232" i="5" s="1"/>
  <c r="I395" i="5"/>
  <c r="K395" i="5" s="1"/>
  <c r="L395" i="5" s="1"/>
  <c r="M395" i="5" s="1"/>
  <c r="I272" i="5"/>
  <c r="K272" i="5" s="1"/>
  <c r="L272" i="5" s="1"/>
  <c r="M272" i="5" s="1"/>
  <c r="I341" i="5"/>
  <c r="K341" i="5" s="1"/>
  <c r="L341" i="5" s="1"/>
  <c r="M341" i="5" s="1"/>
  <c r="I217" i="5"/>
  <c r="K217" i="5" s="1"/>
  <c r="L217" i="5" s="1"/>
  <c r="M217" i="5" s="1"/>
  <c r="I206" i="5"/>
  <c r="K206" i="5" s="1"/>
  <c r="L206" i="5" s="1"/>
  <c r="M206" i="5" s="1"/>
  <c r="I400" i="5"/>
  <c r="K400" i="5" s="1"/>
  <c r="L400" i="5" s="1"/>
  <c r="M400" i="5" s="1"/>
  <c r="I231" i="5"/>
  <c r="K231" i="5" s="1"/>
  <c r="L231" i="5" s="1"/>
  <c r="M231" i="5" s="1"/>
  <c r="I410" i="5"/>
  <c r="K410" i="5" s="1"/>
  <c r="L410" i="5" s="1"/>
  <c r="M410" i="5" s="1"/>
  <c r="I397" i="5"/>
  <c r="K397" i="5" s="1"/>
  <c r="L397" i="5" s="1"/>
  <c r="M397" i="5" s="1"/>
  <c r="I181" i="5"/>
  <c r="K181" i="5" s="1"/>
  <c r="L181" i="5" s="1"/>
  <c r="M181" i="5" s="1"/>
  <c r="I187" i="5"/>
  <c r="K187" i="5" s="1"/>
  <c r="L187" i="5" s="1"/>
  <c r="M187" i="5" s="1"/>
  <c r="I228" i="5"/>
  <c r="K228" i="5" s="1"/>
  <c r="L228" i="5" s="1"/>
  <c r="M228" i="5" s="1"/>
  <c r="I419" i="5"/>
  <c r="K419" i="5" s="1"/>
  <c r="L419" i="5" s="1"/>
  <c r="M419" i="5" s="1"/>
  <c r="I135" i="5"/>
  <c r="K135" i="5" s="1"/>
  <c r="I414" i="5"/>
  <c r="K414" i="5" s="1"/>
  <c r="L414" i="5" s="1"/>
  <c r="M414" i="5" s="1"/>
  <c r="I258" i="5"/>
  <c r="K258" i="5" s="1"/>
  <c r="L258" i="5" s="1"/>
  <c r="M258" i="5" s="1"/>
  <c r="I204" i="5"/>
  <c r="K204" i="5" s="1"/>
  <c r="L204" i="5" s="1"/>
  <c r="M204" i="5" s="1"/>
  <c r="I280" i="5"/>
  <c r="K280" i="5" s="1"/>
  <c r="L280" i="5" s="1"/>
  <c r="M280" i="5" s="1"/>
  <c r="I408" i="5"/>
  <c r="K408" i="5" s="1"/>
  <c r="L408" i="5" s="1"/>
  <c r="M408" i="5" s="1"/>
  <c r="I377" i="5"/>
  <c r="K377" i="5" s="1"/>
  <c r="L377" i="5" s="1"/>
  <c r="M377" i="5" s="1"/>
  <c r="I380" i="5"/>
  <c r="K380" i="5" s="1"/>
  <c r="L380" i="5" s="1"/>
  <c r="M380" i="5" s="1"/>
  <c r="I348" i="5"/>
  <c r="K348" i="5" s="1"/>
  <c r="L348" i="5" s="1"/>
  <c r="M348" i="5" s="1"/>
  <c r="I389" i="5"/>
  <c r="K389" i="5" s="1"/>
  <c r="L389" i="5" s="1"/>
  <c r="M389" i="5" s="1"/>
  <c r="I273" i="5"/>
  <c r="K273" i="5" s="1"/>
  <c r="L273" i="5" s="1"/>
  <c r="M273" i="5" s="1"/>
  <c r="I390" i="5"/>
  <c r="K390" i="5" s="1"/>
  <c r="L390" i="5" s="1"/>
  <c r="M390" i="5" s="1"/>
  <c r="I214" i="5"/>
  <c r="K214" i="5" s="1"/>
  <c r="L214" i="5" s="1"/>
  <c r="M214" i="5" s="1"/>
  <c r="I343" i="5"/>
  <c r="K343" i="5" s="1"/>
  <c r="L343" i="5" s="1"/>
  <c r="M343" i="5" s="1"/>
  <c r="I357" i="5"/>
  <c r="K357" i="5" s="1"/>
  <c r="L357" i="5" s="1"/>
  <c r="M357" i="5" s="1"/>
  <c r="I364" i="5"/>
  <c r="K364" i="5" s="1"/>
  <c r="L364" i="5" s="1"/>
  <c r="M364" i="5" s="1"/>
  <c r="I306" i="5"/>
  <c r="K306" i="5" s="1"/>
  <c r="L306" i="5" s="1"/>
  <c r="M306" i="5" s="1"/>
  <c r="I251" i="5"/>
  <c r="K251" i="5" s="1"/>
  <c r="L251" i="5" s="1"/>
  <c r="M251" i="5" s="1"/>
  <c r="I191" i="5"/>
  <c r="K191" i="5" s="1"/>
  <c r="L191" i="5" s="1"/>
  <c r="M191" i="5" s="1"/>
  <c r="I155" i="5"/>
  <c r="K155" i="5" s="1"/>
  <c r="L155" i="5" s="1"/>
  <c r="M155" i="5" s="1"/>
  <c r="I332" i="5"/>
  <c r="K332" i="5" s="1"/>
  <c r="L332" i="5" s="1"/>
  <c r="M332" i="5" s="1"/>
  <c r="I398" i="5"/>
  <c r="K398" i="5" s="1"/>
  <c r="L398" i="5" s="1"/>
  <c r="M398" i="5" s="1"/>
  <c r="I446" i="5"/>
  <c r="K446" i="5" s="1"/>
  <c r="L446" i="5" s="1"/>
  <c r="M446" i="5" s="1"/>
  <c r="I307" i="5"/>
  <c r="K307" i="5" s="1"/>
  <c r="L307" i="5" s="1"/>
  <c r="M307" i="5" s="1"/>
  <c r="I368" i="5"/>
  <c r="K368" i="5" s="1"/>
  <c r="L368" i="5" s="1"/>
  <c r="M368" i="5" s="1"/>
  <c r="I270" i="5"/>
  <c r="K270" i="5" s="1"/>
  <c r="L270" i="5" s="1"/>
  <c r="M270" i="5" s="1"/>
  <c r="I466" i="5"/>
  <c r="K466" i="5" s="1"/>
  <c r="L466" i="5" s="1"/>
  <c r="M466" i="5" s="1"/>
  <c r="I318" i="5"/>
  <c r="K318" i="5" s="1"/>
  <c r="L318" i="5" s="1"/>
  <c r="M318" i="5" s="1"/>
  <c r="I433" i="5"/>
  <c r="K433" i="5" s="1"/>
  <c r="L433" i="5" s="1"/>
  <c r="M433" i="5" s="1"/>
  <c r="I407" i="5"/>
  <c r="K407" i="5" s="1"/>
  <c r="L407" i="5" s="1"/>
  <c r="M407" i="5" s="1"/>
  <c r="I316" i="5"/>
  <c r="K316" i="5" s="1"/>
  <c r="L316" i="5" s="1"/>
  <c r="M316" i="5" s="1"/>
  <c r="I292" i="5"/>
  <c r="K292" i="5" s="1"/>
  <c r="L292" i="5" s="1"/>
  <c r="M292" i="5" s="1"/>
  <c r="I448" i="5"/>
  <c r="K448" i="5" s="1"/>
  <c r="L448" i="5" s="1"/>
  <c r="M448" i="5" s="1"/>
  <c r="I286" i="5"/>
  <c r="K286" i="5" s="1"/>
  <c r="L286" i="5" s="1"/>
  <c r="M286" i="5" s="1"/>
  <c r="I179" i="5"/>
  <c r="K179" i="5" s="1"/>
  <c r="L179" i="5" s="1"/>
  <c r="M179" i="5" s="1"/>
  <c r="I370" i="5"/>
  <c r="K370" i="5" s="1"/>
  <c r="L370" i="5" s="1"/>
  <c r="M370" i="5" s="1"/>
  <c r="I302" i="5"/>
  <c r="K302" i="5" s="1"/>
  <c r="L302" i="5" s="1"/>
  <c r="M302" i="5" s="1"/>
  <c r="I438" i="5"/>
  <c r="K438" i="5" s="1"/>
  <c r="L438" i="5" s="1"/>
  <c r="M438" i="5" s="1"/>
  <c r="I426" i="5"/>
  <c r="K426" i="5" s="1"/>
  <c r="L426" i="5" s="1"/>
  <c r="M426" i="5" s="1"/>
  <c r="I437" i="5"/>
  <c r="K437" i="5" s="1"/>
  <c r="L437" i="5" s="1"/>
  <c r="M437" i="5" s="1"/>
  <c r="I189" i="5"/>
  <c r="K189" i="5" s="1"/>
  <c r="L189" i="5" s="1"/>
  <c r="M189" i="5" s="1"/>
  <c r="I271" i="5"/>
  <c r="K271" i="5" s="1"/>
  <c r="L271" i="5" s="1"/>
  <c r="M271" i="5" s="1"/>
  <c r="I290" i="5"/>
  <c r="K290" i="5" s="1"/>
  <c r="L290" i="5" s="1"/>
  <c r="M290" i="5" s="1"/>
  <c r="I237" i="5"/>
  <c r="K237" i="5" s="1"/>
  <c r="L237" i="5" s="1"/>
  <c r="M237" i="5" s="1"/>
  <c r="I369" i="5"/>
  <c r="K369" i="5" s="1"/>
  <c r="L369" i="5" s="1"/>
  <c r="M369" i="5" s="1"/>
  <c r="I333" i="5"/>
  <c r="K333" i="5" s="1"/>
  <c r="L333" i="5" s="1"/>
  <c r="M333" i="5" s="1"/>
  <c r="I344" i="5"/>
  <c r="K344" i="5" s="1"/>
  <c r="L344" i="5" s="1"/>
  <c r="M344" i="5" s="1"/>
  <c r="I301" i="5"/>
  <c r="K301" i="5" s="1"/>
  <c r="L301" i="5" s="1"/>
  <c r="M301" i="5" s="1"/>
  <c r="I406" i="5"/>
  <c r="K406" i="5" s="1"/>
  <c r="L406" i="5" s="1"/>
  <c r="M406" i="5" s="1"/>
  <c r="I324" i="5"/>
  <c r="K324" i="5" s="1"/>
  <c r="L324" i="5" s="1"/>
  <c r="M324" i="5" s="1"/>
  <c r="I345" i="5"/>
  <c r="K345" i="5" s="1"/>
  <c r="L345" i="5" s="1"/>
  <c r="M345" i="5" s="1"/>
  <c r="I264" i="5"/>
  <c r="K264" i="5" s="1"/>
  <c r="L264" i="5" s="1"/>
  <c r="M264" i="5" s="1"/>
  <c r="I161" i="5"/>
  <c r="K161" i="5" s="1"/>
  <c r="L161" i="5" s="1"/>
  <c r="M161" i="5" s="1"/>
  <c r="I137" i="5"/>
  <c r="K137" i="5" s="1"/>
  <c r="I246" i="5"/>
  <c r="K246" i="5" s="1"/>
  <c r="L246" i="5" s="1"/>
  <c r="M246" i="5" s="1"/>
  <c r="I259" i="5"/>
  <c r="K259" i="5" s="1"/>
  <c r="L259" i="5" s="1"/>
  <c r="M259" i="5" s="1"/>
  <c r="I424" i="5"/>
  <c r="K424" i="5" s="1"/>
  <c r="L424" i="5" s="1"/>
  <c r="M424" i="5" s="1"/>
  <c r="I425" i="5"/>
  <c r="K425" i="5" s="1"/>
  <c r="L425" i="5" s="1"/>
  <c r="M425" i="5" s="1"/>
  <c r="I281" i="5"/>
  <c r="K281" i="5" s="1"/>
  <c r="L281" i="5" s="1"/>
  <c r="M281" i="5" s="1"/>
  <c r="I314" i="5"/>
  <c r="K314" i="5" s="1"/>
  <c r="L314" i="5" s="1"/>
  <c r="M314" i="5" s="1"/>
  <c r="I148" i="5"/>
  <c r="K148" i="5" s="1"/>
  <c r="I219" i="5"/>
  <c r="K219" i="5" s="1"/>
  <c r="L219" i="5" s="1"/>
  <c r="M219" i="5" s="1"/>
  <c r="I284" i="5"/>
  <c r="K284" i="5" s="1"/>
  <c r="L284" i="5" s="1"/>
  <c r="M284" i="5" s="1"/>
  <c r="I326" i="5"/>
  <c r="K326" i="5" s="1"/>
  <c r="L326" i="5" s="1"/>
  <c r="M326" i="5" s="1"/>
  <c r="I287" i="5"/>
  <c r="K287" i="5" s="1"/>
  <c r="L287" i="5" s="1"/>
  <c r="M287" i="5" s="1"/>
  <c r="I310" i="5"/>
  <c r="K310" i="5" s="1"/>
  <c r="L310" i="5" s="1"/>
  <c r="M310" i="5" s="1"/>
  <c r="I291" i="5"/>
  <c r="K291" i="5" s="1"/>
  <c r="L291" i="5" s="1"/>
  <c r="M291" i="5" s="1"/>
  <c r="I256" i="5"/>
  <c r="K256" i="5" s="1"/>
  <c r="L256" i="5" s="1"/>
  <c r="M256" i="5" s="1"/>
  <c r="I430" i="5"/>
  <c r="K430" i="5" s="1"/>
  <c r="L430" i="5" s="1"/>
  <c r="M430" i="5" s="1"/>
  <c r="I139" i="5"/>
  <c r="K139" i="5" s="1"/>
  <c r="I391" i="5"/>
  <c r="K391" i="5" s="1"/>
  <c r="L391" i="5" s="1"/>
  <c r="M391" i="5" s="1"/>
  <c r="I197" i="5"/>
  <c r="K197" i="5" s="1"/>
  <c r="L197" i="5" s="1"/>
  <c r="M197" i="5" s="1"/>
  <c r="I289" i="5"/>
  <c r="K289" i="5" s="1"/>
  <c r="L289" i="5" s="1"/>
  <c r="M289" i="5" s="1"/>
  <c r="I266" i="5"/>
  <c r="K266" i="5" s="1"/>
  <c r="L266" i="5" s="1"/>
  <c r="M266" i="5" s="1"/>
  <c r="I167" i="5"/>
  <c r="K167" i="5" s="1"/>
  <c r="L167" i="5" s="1"/>
  <c r="M167" i="5" s="1"/>
  <c r="I376" i="5"/>
  <c r="K376" i="5" s="1"/>
  <c r="L376" i="5" s="1"/>
  <c r="M376" i="5" s="1"/>
  <c r="I252" i="5"/>
  <c r="K252" i="5" s="1"/>
  <c r="L252" i="5" s="1"/>
  <c r="M252" i="5" s="1"/>
  <c r="I308" i="5"/>
  <c r="K308" i="5" s="1"/>
  <c r="L308" i="5" s="1"/>
  <c r="M308" i="5" s="1"/>
  <c r="I164" i="5"/>
  <c r="K164" i="5" s="1"/>
  <c r="L164" i="5" s="1"/>
  <c r="M164" i="5" s="1"/>
  <c r="I239" i="5"/>
  <c r="K239" i="5" s="1"/>
  <c r="L239" i="5" s="1"/>
  <c r="M239" i="5" s="1"/>
  <c r="I319" i="5"/>
  <c r="K319" i="5" s="1"/>
  <c r="L319" i="5" s="1"/>
  <c r="M319" i="5" s="1"/>
  <c r="I144" i="5"/>
  <c r="K144" i="5" s="1"/>
  <c r="I170" i="5"/>
  <c r="K170" i="5" s="1"/>
  <c r="L170" i="5" s="1"/>
  <c r="M170" i="5" s="1"/>
  <c r="I163" i="5"/>
  <c r="K163" i="5" s="1"/>
  <c r="L163" i="5" s="1"/>
  <c r="M163" i="5" s="1"/>
  <c r="I320" i="5"/>
  <c r="K320" i="5" s="1"/>
  <c r="L320" i="5" s="1"/>
  <c r="M320" i="5" s="1"/>
  <c r="I392" i="5"/>
  <c r="K392" i="5" s="1"/>
  <c r="L392" i="5" s="1"/>
  <c r="M392" i="5" s="1"/>
  <c r="I146" i="5"/>
  <c r="K146" i="5" s="1"/>
  <c r="I220" i="5"/>
  <c r="K220" i="5" s="1"/>
  <c r="L220" i="5" s="1"/>
  <c r="M220" i="5" s="1"/>
  <c r="I367" i="5"/>
  <c r="K367" i="5" s="1"/>
  <c r="L367" i="5" s="1"/>
  <c r="M367" i="5" s="1"/>
  <c r="I294" i="5"/>
  <c r="K294" i="5" s="1"/>
  <c r="L294" i="5" s="1"/>
  <c r="M294" i="5" s="1"/>
  <c r="I405" i="5"/>
  <c r="K405" i="5" s="1"/>
  <c r="L405" i="5" s="1"/>
  <c r="M405" i="5" s="1"/>
  <c r="I334" i="5"/>
  <c r="K334" i="5" s="1"/>
  <c r="L334" i="5" s="1"/>
  <c r="M334" i="5" s="1"/>
  <c r="I283" i="5"/>
  <c r="K283" i="5" s="1"/>
  <c r="L283" i="5" s="1"/>
  <c r="M283" i="5" s="1"/>
  <c r="I257" i="5"/>
  <c r="K257" i="5" s="1"/>
  <c r="L257" i="5" s="1"/>
  <c r="M257" i="5" s="1"/>
  <c r="I223" i="5"/>
  <c r="K223" i="5" s="1"/>
  <c r="L223" i="5" s="1"/>
  <c r="M223" i="5" s="1"/>
  <c r="I208" i="5"/>
  <c r="K208" i="5" s="1"/>
  <c r="L208" i="5" s="1"/>
  <c r="M208" i="5" s="1"/>
  <c r="I209" i="5"/>
  <c r="K209" i="5" s="1"/>
  <c r="L209" i="5" s="1"/>
  <c r="M209" i="5" s="1"/>
  <c r="I347" i="5"/>
  <c r="K347" i="5" s="1"/>
  <c r="L347" i="5" s="1"/>
  <c r="M347" i="5" s="1"/>
  <c r="I354" i="5"/>
  <c r="K354" i="5" s="1"/>
  <c r="L354" i="5" s="1"/>
  <c r="M354" i="5" s="1"/>
  <c r="I261" i="5"/>
  <c r="K261" i="5" s="1"/>
  <c r="L261" i="5" s="1"/>
  <c r="M261" i="5" s="1"/>
  <c r="I136" i="5"/>
  <c r="K136" i="5" s="1"/>
  <c r="I353" i="5"/>
  <c r="K353" i="5" s="1"/>
  <c r="L353" i="5" s="1"/>
  <c r="M353" i="5" s="1"/>
  <c r="I328" i="5"/>
  <c r="K328" i="5" s="1"/>
  <c r="L328" i="5" s="1"/>
  <c r="M328" i="5" s="1"/>
  <c r="I349" i="5"/>
  <c r="K349" i="5" s="1"/>
  <c r="L349" i="5" s="1"/>
  <c r="M349" i="5" s="1"/>
  <c r="I382" i="5"/>
  <c r="K382" i="5" s="1"/>
  <c r="L382" i="5" s="1"/>
  <c r="M382" i="5" s="1"/>
  <c r="I218" i="5"/>
  <c r="K218" i="5" s="1"/>
  <c r="L218" i="5" s="1"/>
  <c r="M218" i="5" s="1"/>
  <c r="I245" i="5"/>
  <c r="K245" i="5" s="1"/>
  <c r="L245" i="5" s="1"/>
  <c r="M245" i="5" s="1"/>
  <c r="I365" i="5"/>
  <c r="K365" i="5" s="1"/>
  <c r="L365" i="5" s="1"/>
  <c r="M365" i="5" s="1"/>
  <c r="I388" i="5"/>
  <c r="K388" i="5" s="1"/>
  <c r="L388" i="5" s="1"/>
  <c r="M388" i="5" s="1"/>
  <c r="I229" i="5"/>
  <c r="K229" i="5" s="1"/>
  <c r="L229" i="5" s="1"/>
  <c r="M229" i="5" s="1"/>
  <c r="I227" i="5"/>
  <c r="K227" i="5" s="1"/>
  <c r="L227" i="5" s="1"/>
  <c r="M227" i="5" s="1"/>
  <c r="I366" i="5"/>
  <c r="K366" i="5" s="1"/>
  <c r="L366" i="5" s="1"/>
  <c r="M366" i="5" s="1"/>
  <c r="I193" i="5"/>
  <c r="K193" i="5" s="1"/>
  <c r="L193" i="5" s="1"/>
  <c r="M193" i="5" s="1"/>
  <c r="I300" i="5"/>
  <c r="K300" i="5" s="1"/>
  <c r="L300" i="5" s="1"/>
  <c r="M300" i="5" s="1"/>
  <c r="I172" i="5"/>
  <c r="K172" i="5" s="1"/>
  <c r="L172" i="5" s="1"/>
  <c r="M172" i="5" s="1"/>
  <c r="I330" i="5"/>
  <c r="K330" i="5" s="1"/>
  <c r="L330" i="5" s="1"/>
  <c r="M330" i="5" s="1"/>
  <c r="I243" i="5"/>
  <c r="K243" i="5" s="1"/>
  <c r="L243" i="5" s="1"/>
  <c r="M243" i="5" s="1"/>
  <c r="I327" i="5"/>
  <c r="K327" i="5" s="1"/>
  <c r="L327" i="5" s="1"/>
  <c r="M327" i="5" s="1"/>
  <c r="I166" i="5"/>
  <c r="K166" i="5" s="1"/>
  <c r="L166" i="5" s="1"/>
  <c r="M166" i="5" s="1"/>
  <c r="I296" i="5"/>
  <c r="K296" i="5" s="1"/>
  <c r="L296" i="5" s="1"/>
  <c r="M296" i="5" s="1"/>
  <c r="I200" i="5"/>
  <c r="K200" i="5" s="1"/>
  <c r="L200" i="5" s="1"/>
  <c r="M200" i="5" s="1"/>
  <c r="I196" i="5"/>
  <c r="K196" i="5" s="1"/>
  <c r="L196" i="5" s="1"/>
  <c r="M196" i="5" s="1"/>
  <c r="I159" i="5"/>
  <c r="K159" i="5" s="1"/>
  <c r="L159" i="5" s="1"/>
  <c r="M159" i="5" s="1"/>
  <c r="I285" i="5"/>
  <c r="K285" i="5" s="1"/>
  <c r="L285" i="5" s="1"/>
  <c r="M285" i="5" s="1"/>
  <c r="I203" i="5"/>
  <c r="K203" i="5" s="1"/>
  <c r="L203" i="5" s="1"/>
  <c r="M203" i="5" s="1"/>
  <c r="I323" i="5"/>
  <c r="K323" i="5" s="1"/>
  <c r="L323" i="5" s="1"/>
  <c r="M323" i="5" s="1"/>
  <c r="I282" i="5"/>
  <c r="K282" i="5" s="1"/>
  <c r="L282" i="5" s="1"/>
  <c r="M282" i="5" s="1"/>
  <c r="I213" i="5"/>
  <c r="K213" i="5" s="1"/>
  <c r="L213" i="5" s="1"/>
  <c r="M213" i="5" s="1"/>
  <c r="I160" i="5"/>
  <c r="K160" i="5" s="1"/>
  <c r="L160" i="5" s="1"/>
  <c r="M160" i="5" s="1"/>
  <c r="I305" i="5"/>
  <c r="K305" i="5" s="1"/>
  <c r="L305" i="5" s="1"/>
  <c r="M305" i="5" s="1"/>
  <c r="I250" i="5"/>
  <c r="K250" i="5" s="1"/>
  <c r="L250" i="5" s="1"/>
  <c r="M250" i="5" s="1"/>
  <c r="I312" i="5"/>
  <c r="K312" i="5" s="1"/>
  <c r="L312" i="5" s="1"/>
  <c r="M312" i="5" s="1"/>
  <c r="I180" i="5"/>
  <c r="K180" i="5" s="1"/>
  <c r="L180" i="5" s="1"/>
  <c r="M180" i="5" s="1"/>
  <c r="I162" i="5"/>
  <c r="K162" i="5" s="1"/>
  <c r="L162" i="5" s="1"/>
  <c r="M162" i="5" s="1"/>
  <c r="I225" i="5"/>
  <c r="K225" i="5" s="1"/>
  <c r="L225" i="5" s="1"/>
  <c r="M225" i="5" s="1"/>
  <c r="I149" i="5"/>
  <c r="K149" i="5" s="1"/>
  <c r="I207" i="5"/>
  <c r="K207" i="5" s="1"/>
  <c r="L207" i="5" s="1"/>
  <c r="M207" i="5" s="1"/>
  <c r="I399" i="5"/>
  <c r="K399" i="5" s="1"/>
  <c r="L399" i="5" s="1"/>
  <c r="M399" i="5" s="1"/>
  <c r="I194" i="5"/>
  <c r="K194" i="5" s="1"/>
  <c r="L194" i="5" s="1"/>
  <c r="M194" i="5" s="1"/>
  <c r="I183" i="5"/>
  <c r="K183" i="5" s="1"/>
  <c r="L183" i="5" s="1"/>
  <c r="M183" i="5" s="1"/>
  <c r="I143" i="5"/>
  <c r="K143" i="5" s="1"/>
  <c r="I202" i="5"/>
  <c r="K202" i="5" s="1"/>
  <c r="L202" i="5" s="1"/>
  <c r="M202" i="5" s="1"/>
  <c r="I151" i="5"/>
  <c r="K151" i="5" s="1"/>
  <c r="I238" i="5"/>
  <c r="K238" i="5" s="1"/>
  <c r="L238" i="5" s="1"/>
  <c r="M238" i="5" s="1"/>
  <c r="I188" i="5"/>
  <c r="K188" i="5" s="1"/>
  <c r="L188" i="5" s="1"/>
  <c r="M188" i="5" s="1"/>
  <c r="I140" i="5"/>
  <c r="K140" i="5" s="1"/>
  <c r="I156" i="5"/>
  <c r="K156" i="5" s="1"/>
  <c r="L156" i="5" s="1"/>
  <c r="M156" i="5" s="1"/>
  <c r="I361" i="5"/>
  <c r="K361" i="5" s="1"/>
  <c r="L361" i="5" s="1"/>
  <c r="M361" i="5" s="1"/>
  <c r="I211" i="5"/>
  <c r="K211" i="5" s="1"/>
  <c r="L211" i="5" s="1"/>
  <c r="M211" i="5" s="1"/>
  <c r="I241" i="5"/>
  <c r="K241" i="5" s="1"/>
  <c r="L241" i="5" s="1"/>
  <c r="M241" i="5" s="1"/>
  <c r="I293" i="5"/>
  <c r="K293" i="5" s="1"/>
  <c r="L293" i="5" s="1"/>
  <c r="M293" i="5" s="1"/>
  <c r="I216" i="5"/>
  <c r="K216" i="5" s="1"/>
  <c r="L216" i="5" s="1"/>
  <c r="M216" i="5" s="1"/>
  <c r="I215" i="5"/>
  <c r="K215" i="5" s="1"/>
  <c r="L215" i="5" s="1"/>
  <c r="M215" i="5" s="1"/>
  <c r="I313" i="5"/>
  <c r="K313" i="5" s="1"/>
  <c r="L313" i="5" s="1"/>
  <c r="M313" i="5" s="1"/>
  <c r="I254" i="5"/>
  <c r="K254" i="5" s="1"/>
  <c r="L254" i="5" s="1"/>
  <c r="M254" i="5" s="1"/>
  <c r="I199" i="5"/>
  <c r="K199" i="5" s="1"/>
  <c r="L199" i="5" s="1"/>
  <c r="M199" i="5" s="1"/>
  <c r="I236" i="5"/>
  <c r="K236" i="5" s="1"/>
  <c r="L236" i="5" s="1"/>
  <c r="M236" i="5" s="1"/>
  <c r="I173" i="5"/>
  <c r="K173" i="5" s="1"/>
  <c r="L173" i="5" s="1"/>
  <c r="M173" i="5" s="1"/>
  <c r="I184" i="5"/>
  <c r="K184" i="5" s="1"/>
  <c r="L184" i="5" s="1"/>
  <c r="M184" i="5" s="1"/>
  <c r="I247" i="5"/>
  <c r="K247" i="5" s="1"/>
  <c r="L247" i="5" s="1"/>
  <c r="M247" i="5" s="1"/>
  <c r="I210" i="5"/>
  <c r="K210" i="5" s="1"/>
  <c r="L210" i="5" s="1"/>
  <c r="M210" i="5" s="1"/>
  <c r="I230" i="5"/>
  <c r="K230" i="5" s="1"/>
  <c r="L230" i="5" s="1"/>
  <c r="M230" i="5" s="1"/>
  <c r="I198" i="5"/>
  <c r="K198" i="5" s="1"/>
  <c r="L198" i="5" s="1"/>
  <c r="M198" i="5" s="1"/>
  <c r="I178" i="5"/>
  <c r="K178" i="5" s="1"/>
  <c r="L178" i="5" s="1"/>
  <c r="M178" i="5" s="1"/>
  <c r="I158" i="5"/>
  <c r="K158" i="5" s="1"/>
  <c r="L158" i="5" s="1"/>
  <c r="M158" i="5" s="1"/>
  <c r="I147" i="5"/>
  <c r="K147" i="5" s="1"/>
  <c r="I168" i="5"/>
  <c r="K168" i="5" s="1"/>
  <c r="L168" i="5" s="1"/>
  <c r="M168" i="5" s="1"/>
  <c r="I224" i="5"/>
  <c r="K224" i="5" s="1"/>
  <c r="L224" i="5" s="1"/>
  <c r="M224" i="5" s="1"/>
  <c r="I177" i="5"/>
  <c r="K177" i="5" s="1"/>
  <c r="L177" i="5" s="1"/>
  <c r="M177" i="5" s="1"/>
  <c r="I311" i="5"/>
  <c r="K311" i="5" s="1"/>
  <c r="L311" i="5" s="1"/>
  <c r="M311" i="5" s="1"/>
  <c r="I205" i="5"/>
  <c r="K205" i="5" s="1"/>
  <c r="L205" i="5" s="1"/>
  <c r="M205" i="5" s="1"/>
  <c r="I169" i="5"/>
  <c r="K169" i="5" s="1"/>
  <c r="L169" i="5" s="1"/>
  <c r="M169" i="5" s="1"/>
  <c r="I267" i="5"/>
  <c r="K267" i="5" s="1"/>
  <c r="L267" i="5" s="1"/>
  <c r="M267" i="5" s="1"/>
  <c r="I157" i="5"/>
  <c r="K157" i="5" s="1"/>
  <c r="L157" i="5" s="1"/>
  <c r="M157" i="5" s="1"/>
  <c r="I190" i="5"/>
  <c r="K190" i="5" s="1"/>
  <c r="L190" i="5" s="1"/>
  <c r="M190" i="5" s="1"/>
  <c r="I212" i="5"/>
  <c r="K212" i="5" s="1"/>
  <c r="L212" i="5" s="1"/>
  <c r="M212" i="5" s="1"/>
  <c r="I201" i="5"/>
  <c r="K201" i="5" s="1"/>
  <c r="L201" i="5" s="1"/>
  <c r="M201" i="5" s="1"/>
  <c r="I142" i="5"/>
  <c r="K142" i="5" s="1"/>
  <c r="I195" i="5"/>
  <c r="K195" i="5" s="1"/>
  <c r="L195" i="5" s="1"/>
  <c r="M195" i="5" s="1"/>
  <c r="I145" i="5"/>
  <c r="K145" i="5" s="1"/>
  <c r="I150" i="5"/>
  <c r="K150" i="5" s="1"/>
  <c r="I182" i="5"/>
  <c r="K182" i="5" s="1"/>
  <c r="L182" i="5" s="1"/>
  <c r="M182" i="5" s="1"/>
  <c r="I82" i="5"/>
  <c r="K82" i="5" s="1"/>
  <c r="O63" i="5"/>
  <c r="O59" i="5"/>
  <c r="O79" i="5"/>
  <c r="O51" i="5"/>
  <c r="O134" i="5"/>
  <c r="O74" i="5"/>
  <c r="O131" i="5"/>
  <c r="O78" i="5"/>
  <c r="O132" i="5"/>
  <c r="O94" i="5"/>
  <c r="O99" i="5"/>
  <c r="O84" i="5"/>
  <c r="O30" i="5"/>
  <c r="O107" i="5"/>
  <c r="O126" i="5"/>
  <c r="O25" i="5"/>
  <c r="O89" i="5"/>
  <c r="O110" i="5"/>
  <c r="O119" i="5"/>
  <c r="O21" i="5"/>
  <c r="O54" i="5"/>
  <c r="O71" i="5"/>
  <c r="O17" i="5"/>
  <c r="O20" i="5"/>
  <c r="O121" i="5"/>
  <c r="O77" i="5"/>
  <c r="O129" i="5"/>
  <c r="O52" i="5"/>
  <c r="O122" i="5"/>
  <c r="O97" i="5"/>
  <c r="O28" i="5"/>
  <c r="O105" i="5"/>
  <c r="O38" i="5"/>
  <c r="O58" i="5"/>
  <c r="O43" i="5"/>
  <c r="O34" i="5"/>
  <c r="O83" i="5"/>
  <c r="O87" i="5"/>
  <c r="O19" i="5"/>
  <c r="O70" i="5"/>
  <c r="O90" i="5"/>
  <c r="O125" i="5"/>
  <c r="O16" i="5"/>
  <c r="O46" i="5"/>
  <c r="O101" i="5"/>
  <c r="O15" i="5"/>
  <c r="O92" i="5"/>
  <c r="O93" i="5"/>
  <c r="O22" i="5"/>
  <c r="O88" i="5"/>
  <c r="O127" i="5"/>
  <c r="O104" i="5"/>
  <c r="O32" i="5"/>
  <c r="O14" i="5"/>
  <c r="O23" i="5"/>
  <c r="O33" i="5"/>
  <c r="O49" i="5"/>
  <c r="O45" i="5"/>
  <c r="O62" i="5"/>
  <c r="O48" i="5"/>
  <c r="O96" i="5"/>
  <c r="O111" i="5"/>
  <c r="O113" i="5"/>
  <c r="O112" i="5"/>
  <c r="O95" i="5"/>
  <c r="O115" i="5"/>
  <c r="O40" i="5"/>
  <c r="O57" i="5"/>
  <c r="O69" i="5"/>
  <c r="O55" i="5"/>
  <c r="O42" i="5"/>
  <c r="O133" i="5"/>
  <c r="O80" i="5"/>
  <c r="O18" i="5"/>
  <c r="O106" i="5"/>
  <c r="O91" i="5"/>
  <c r="O39" i="5"/>
  <c r="O67" i="5"/>
  <c r="O13" i="5"/>
  <c r="O56" i="5"/>
  <c r="O86" i="5"/>
  <c r="O50" i="5"/>
  <c r="O12" i="5"/>
  <c r="O116" i="5"/>
  <c r="O36" i="5"/>
  <c r="O72" i="5"/>
  <c r="O102" i="5"/>
  <c r="O53" i="5"/>
  <c r="O103" i="5"/>
  <c r="O108" i="5"/>
  <c r="O118" i="5"/>
  <c r="O24" i="5"/>
  <c r="O128" i="5"/>
  <c r="O37" i="5"/>
  <c r="O81" i="5"/>
  <c r="O65" i="5"/>
  <c r="O11" i="5"/>
  <c r="O10" i="5"/>
  <c r="O66" i="5"/>
  <c r="O109" i="5"/>
  <c r="O73" i="5"/>
  <c r="O31" i="5"/>
  <c r="O47" i="5"/>
  <c r="O123" i="5"/>
  <c r="O130" i="5"/>
  <c r="O64" i="5"/>
  <c r="O114" i="5"/>
  <c r="O68" i="5"/>
  <c r="O41" i="5"/>
  <c r="O9" i="5"/>
  <c r="O98" i="5"/>
  <c r="O44" i="5"/>
  <c r="O8" i="5"/>
  <c r="O26" i="5"/>
  <c r="O27" i="5"/>
  <c r="O29" i="5"/>
  <c r="O60" i="5"/>
  <c r="O85" i="5"/>
  <c r="O61" i="5"/>
  <c r="O6" i="5"/>
  <c r="O76" i="5"/>
  <c r="O7" i="5"/>
  <c r="O120" i="5"/>
  <c r="O5" i="5"/>
  <c r="O100" i="5"/>
  <c r="O4" i="5"/>
  <c r="O35" i="5"/>
  <c r="O75" i="5"/>
  <c r="O124" i="5"/>
  <c r="O117" i="5"/>
  <c r="O3" i="5"/>
  <c r="O2" i="5"/>
  <c r="O527" i="5"/>
  <c r="O529" i="5"/>
  <c r="O526" i="5"/>
  <c r="O497" i="5"/>
  <c r="O493" i="5"/>
  <c r="O350" i="5"/>
  <c r="O402" i="5"/>
  <c r="O478" i="5"/>
  <c r="O498" i="5"/>
  <c r="O275" i="5"/>
  <c r="O515" i="5"/>
  <c r="O521" i="5"/>
  <c r="O509" i="5"/>
  <c r="O517" i="5"/>
  <c r="O514" i="5"/>
  <c r="O519" i="5"/>
  <c r="O528" i="5"/>
  <c r="O276" i="5"/>
  <c r="O153" i="5"/>
  <c r="O221" i="5"/>
  <c r="O378" i="5"/>
  <c r="O463" i="5"/>
  <c r="O331" i="5"/>
  <c r="O522" i="5"/>
  <c r="O442" i="5"/>
  <c r="O472" i="5"/>
  <c r="O523" i="5"/>
  <c r="O524" i="5"/>
  <c r="O525" i="5"/>
  <c r="O473" i="5"/>
  <c r="O386" i="5"/>
  <c r="O452" i="5"/>
  <c r="O520" i="5"/>
  <c r="O518" i="5"/>
  <c r="O494" i="5"/>
  <c r="O499" i="5"/>
  <c r="O244" i="5"/>
  <c r="O458" i="5"/>
  <c r="O513" i="5"/>
  <c r="O516" i="5"/>
  <c r="O502" i="5"/>
  <c r="O443" i="5"/>
  <c r="O249" i="5"/>
  <c r="O445" i="5"/>
  <c r="O461" i="5"/>
  <c r="O510" i="5"/>
  <c r="O488" i="5"/>
  <c r="O235" i="5"/>
  <c r="O506" i="5"/>
  <c r="O434" i="5"/>
  <c r="O415" i="5"/>
  <c r="O482" i="5"/>
  <c r="O501" i="5"/>
  <c r="O454" i="5"/>
  <c r="O440" i="5"/>
  <c r="O277" i="5"/>
  <c r="O416" i="5"/>
  <c r="O417" i="5"/>
  <c r="O421" i="5"/>
  <c r="O383" i="5"/>
  <c r="O490" i="5"/>
  <c r="O484" i="5"/>
  <c r="O427" i="5"/>
  <c r="O475" i="5"/>
  <c r="O154" i="5"/>
  <c r="O459" i="5"/>
  <c r="O428" i="5"/>
  <c r="O474" i="5"/>
  <c r="O489" i="5"/>
  <c r="O393" i="5"/>
  <c r="O464" i="5"/>
  <c r="O465" i="5"/>
  <c r="O278" i="5"/>
  <c r="O480" i="5"/>
  <c r="O396" i="5"/>
  <c r="O374" i="5"/>
  <c r="O495" i="5"/>
  <c r="O435" i="5"/>
  <c r="O485" i="5"/>
  <c r="O401" i="5"/>
  <c r="O457" i="5"/>
  <c r="O260" i="5"/>
  <c r="O496" i="5"/>
  <c r="O455" i="5"/>
  <c r="O441" i="5"/>
  <c r="O481" i="5"/>
  <c r="O360" i="5"/>
  <c r="O503" i="5"/>
  <c r="O385" i="5"/>
  <c r="O372" i="5"/>
  <c r="O404" i="5"/>
  <c r="O486" i="5"/>
  <c r="O358" i="5"/>
  <c r="O479" i="5"/>
  <c r="O511" i="5"/>
  <c r="O373" i="5"/>
  <c r="O476" i="5"/>
  <c r="O487" i="5"/>
  <c r="O336" i="5"/>
  <c r="O483" i="5"/>
  <c r="O359" i="5"/>
  <c r="O295" i="5"/>
  <c r="O467" i="5"/>
  <c r="O263" i="5"/>
  <c r="O340" i="5"/>
  <c r="O508" i="5"/>
  <c r="O321" i="5"/>
  <c r="O381" i="5"/>
  <c r="O439" i="5"/>
  <c r="O171" i="5"/>
  <c r="O351" i="5"/>
  <c r="O453" i="5"/>
  <c r="O447" i="5"/>
  <c r="O460" i="5"/>
  <c r="O342" i="5"/>
  <c r="O469" i="5"/>
  <c r="O411" i="5"/>
  <c r="O505" i="5"/>
  <c r="O462" i="5"/>
  <c r="O335" i="5"/>
  <c r="O422" i="5"/>
  <c r="O356" i="5"/>
  <c r="O248" i="5"/>
  <c r="O512" i="5"/>
  <c r="O322" i="5"/>
  <c r="O451" i="5"/>
  <c r="O507" i="5"/>
  <c r="O242" i="5"/>
  <c r="O299" i="5"/>
  <c r="O265" i="5"/>
  <c r="O329" i="5"/>
  <c r="O298" i="5"/>
  <c r="O222" i="5"/>
  <c r="O303" i="5"/>
  <c r="O325" i="5"/>
  <c r="O432" i="5"/>
  <c r="O317" i="5"/>
  <c r="O444" i="5"/>
  <c r="O175" i="5"/>
  <c r="O186" i="5"/>
  <c r="O268" i="5"/>
  <c r="O339" i="5"/>
  <c r="O355" i="5"/>
  <c r="O226" i="5"/>
  <c r="O309" i="5"/>
  <c r="O346" i="5"/>
  <c r="O449" i="5"/>
  <c r="O375" i="5"/>
  <c r="O450" i="5"/>
  <c r="O456" i="5"/>
  <c r="O138" i="5"/>
  <c r="O297" i="5"/>
  <c r="O504" i="5"/>
  <c r="O477" i="5"/>
  <c r="O269" i="5"/>
  <c r="O431" i="5"/>
  <c r="O418" i="5"/>
  <c r="O253" i="5"/>
  <c r="O185" i="5"/>
  <c r="O274" i="5"/>
  <c r="O436" i="5"/>
  <c r="O152" i="5"/>
  <c r="O491" i="5"/>
  <c r="O174" i="5"/>
  <c r="O165" i="5"/>
  <c r="O192" i="5"/>
  <c r="O363" i="5"/>
  <c r="O500" i="5"/>
  <c r="O429" i="5"/>
  <c r="O420" i="5"/>
  <c r="O384" i="5"/>
  <c r="O413" i="5"/>
  <c r="O352" i="5"/>
  <c r="O423" i="5"/>
  <c r="O379" i="5"/>
  <c r="O255" i="5"/>
  <c r="O492" i="5"/>
  <c r="O412" i="5"/>
  <c r="O304" i="5"/>
  <c r="O337" i="5"/>
  <c r="O240" i="5"/>
  <c r="O468" i="5"/>
  <c r="O141" i="5"/>
  <c r="O362" i="5"/>
  <c r="O315" i="5"/>
  <c r="O279" i="5"/>
  <c r="O233" i="5"/>
  <c r="O288" i="5"/>
  <c r="O234" i="5"/>
  <c r="O470" i="5"/>
  <c r="O403" i="5"/>
  <c r="O371" i="5"/>
  <c r="O338" i="5"/>
  <c r="O262" i="5"/>
  <c r="O387" i="5"/>
  <c r="O409" i="5"/>
  <c r="O394" i="5"/>
  <c r="O471" i="5"/>
  <c r="O176" i="5"/>
  <c r="O232" i="5"/>
  <c r="O395" i="5"/>
  <c r="O272" i="5"/>
  <c r="O341" i="5"/>
  <c r="O217" i="5"/>
  <c r="O206" i="5"/>
  <c r="O400" i="5"/>
  <c r="O231" i="5"/>
  <c r="O410" i="5"/>
  <c r="O397" i="5"/>
  <c r="O181" i="5"/>
  <c r="O187" i="5"/>
  <c r="O228" i="5"/>
  <c r="O419" i="5"/>
  <c r="O135" i="5"/>
  <c r="O414" i="5"/>
  <c r="O258" i="5"/>
  <c r="O204" i="5"/>
  <c r="O280" i="5"/>
  <c r="O408" i="5"/>
  <c r="O377" i="5"/>
  <c r="O380" i="5"/>
  <c r="O348" i="5"/>
  <c r="O389" i="5"/>
  <c r="O273" i="5"/>
  <c r="O390" i="5"/>
  <c r="O214" i="5"/>
  <c r="O343" i="5"/>
  <c r="O357" i="5"/>
  <c r="O364" i="5"/>
  <c r="O306" i="5"/>
  <c r="O251" i="5"/>
  <c r="O191" i="5"/>
  <c r="O155" i="5"/>
  <c r="O332" i="5"/>
  <c r="O398" i="5"/>
  <c r="O446" i="5"/>
  <c r="O307" i="5"/>
  <c r="O368" i="5"/>
  <c r="O270" i="5"/>
  <c r="O466" i="5"/>
  <c r="O318" i="5"/>
  <c r="O433" i="5"/>
  <c r="O407" i="5"/>
  <c r="O316" i="5"/>
  <c r="O292" i="5"/>
  <c r="O448" i="5"/>
  <c r="O286" i="5"/>
  <c r="O179" i="5"/>
  <c r="O370" i="5"/>
  <c r="O302" i="5"/>
  <c r="O438" i="5"/>
  <c r="O426" i="5"/>
  <c r="O437" i="5"/>
  <c r="O189" i="5"/>
  <c r="O271" i="5"/>
  <c r="O290" i="5"/>
  <c r="O237" i="5"/>
  <c r="O369" i="5"/>
  <c r="O333" i="5"/>
  <c r="O344" i="5"/>
  <c r="O301" i="5"/>
  <c r="O406" i="5"/>
  <c r="O324" i="5"/>
  <c r="O345" i="5"/>
  <c r="O264" i="5"/>
  <c r="O161" i="5"/>
  <c r="O137" i="5"/>
  <c r="O246" i="5"/>
  <c r="O259" i="5"/>
  <c r="O424" i="5"/>
  <c r="O425" i="5"/>
  <c r="O281" i="5"/>
  <c r="O314" i="5"/>
  <c r="O148" i="5"/>
  <c r="O219" i="5"/>
  <c r="O284" i="5"/>
  <c r="O326" i="5"/>
  <c r="O287" i="5"/>
  <c r="O310" i="5"/>
  <c r="O291" i="5"/>
  <c r="O256" i="5"/>
  <c r="O430" i="5"/>
  <c r="O139" i="5"/>
  <c r="O391" i="5"/>
  <c r="O197" i="5"/>
  <c r="O289" i="5"/>
  <c r="O266" i="5"/>
  <c r="O167" i="5"/>
  <c r="O376" i="5"/>
  <c r="O252" i="5"/>
  <c r="O308" i="5"/>
  <c r="O164" i="5"/>
  <c r="O239" i="5"/>
  <c r="O319" i="5"/>
  <c r="O144" i="5"/>
  <c r="O170" i="5"/>
  <c r="O163" i="5"/>
  <c r="O320" i="5"/>
  <c r="O392" i="5"/>
  <c r="O146" i="5"/>
  <c r="O220" i="5"/>
  <c r="O367" i="5"/>
  <c r="O294" i="5"/>
  <c r="O405" i="5"/>
  <c r="O334" i="5"/>
  <c r="O283" i="5"/>
  <c r="O257" i="5"/>
  <c r="O223" i="5"/>
  <c r="O208" i="5"/>
  <c r="O209" i="5"/>
  <c r="O347" i="5"/>
  <c r="O354" i="5"/>
  <c r="O261" i="5"/>
  <c r="O136" i="5"/>
  <c r="O353" i="5"/>
  <c r="O328" i="5"/>
  <c r="O349" i="5"/>
  <c r="O382" i="5"/>
  <c r="O218" i="5"/>
  <c r="O245" i="5"/>
  <c r="O365" i="5"/>
  <c r="O388" i="5"/>
  <c r="O229" i="5"/>
  <c r="O227" i="5"/>
  <c r="O366" i="5"/>
  <c r="O193" i="5"/>
  <c r="O300" i="5"/>
  <c r="O172" i="5"/>
  <c r="O330" i="5"/>
  <c r="O243" i="5"/>
  <c r="O327" i="5"/>
  <c r="O166" i="5"/>
  <c r="O296" i="5"/>
  <c r="O200" i="5"/>
  <c r="O196" i="5"/>
  <c r="O159" i="5"/>
  <c r="O285" i="5"/>
  <c r="O203" i="5"/>
  <c r="O323" i="5"/>
  <c r="O282" i="5"/>
  <c r="O213" i="5"/>
  <c r="O160" i="5"/>
  <c r="O305" i="5"/>
  <c r="O250" i="5"/>
  <c r="O312" i="5"/>
  <c r="O180" i="5"/>
  <c r="O162" i="5"/>
  <c r="O225" i="5"/>
  <c r="O149" i="5"/>
  <c r="O207" i="5"/>
  <c r="O399" i="5"/>
  <c r="O194" i="5"/>
  <c r="O183" i="5"/>
  <c r="O143" i="5"/>
  <c r="O202" i="5"/>
  <c r="O151" i="5"/>
  <c r="O238" i="5"/>
  <c r="O188" i="5"/>
  <c r="O140" i="5"/>
  <c r="O156" i="5"/>
  <c r="O361" i="5"/>
  <c r="O211" i="5"/>
  <c r="O241" i="5"/>
  <c r="O293" i="5"/>
  <c r="O216" i="5"/>
  <c r="O215" i="5"/>
  <c r="O313" i="5"/>
  <c r="O254" i="5"/>
  <c r="O199" i="5"/>
  <c r="O236" i="5"/>
  <c r="O173" i="5"/>
  <c r="O184" i="5"/>
  <c r="O247" i="5"/>
  <c r="O210" i="5"/>
  <c r="O230" i="5"/>
  <c r="O198" i="5"/>
  <c r="O178" i="5"/>
  <c r="O158" i="5"/>
  <c r="O147" i="5"/>
  <c r="O168" i="5"/>
  <c r="O224" i="5"/>
  <c r="O177" i="5"/>
  <c r="O311" i="5"/>
  <c r="O205" i="5"/>
  <c r="O169" i="5"/>
  <c r="O267" i="5"/>
  <c r="O157" i="5"/>
  <c r="O190" i="5"/>
  <c r="O212" i="5"/>
  <c r="O201" i="5"/>
  <c r="O142" i="5"/>
  <c r="O195" i="5"/>
  <c r="O145" i="5"/>
  <c r="O150" i="5"/>
  <c r="O182" i="5"/>
  <c r="J527" i="5"/>
  <c r="J84" i="5"/>
  <c r="J132" i="5"/>
  <c r="J150" i="5"/>
  <c r="J47" i="5"/>
  <c r="J311" i="5"/>
  <c r="J72" i="5"/>
  <c r="J330" i="5"/>
  <c r="J254" i="5"/>
  <c r="J293" i="5"/>
  <c r="J155" i="5"/>
  <c r="J183" i="5"/>
  <c r="J503" i="5"/>
  <c r="J112" i="5"/>
  <c r="J180" i="5"/>
  <c r="J247" i="5"/>
  <c r="J380" i="5"/>
  <c r="J96" i="5"/>
  <c r="J385" i="5"/>
  <c r="J453" i="5"/>
  <c r="J189" i="5"/>
  <c r="J325" i="5"/>
  <c r="J231" i="5"/>
  <c r="J331" i="5"/>
  <c r="J522" i="5"/>
  <c r="J432" i="5"/>
  <c r="J488" i="5"/>
  <c r="J447" i="5"/>
  <c r="J460" i="5"/>
  <c r="J471" i="5"/>
  <c r="J504" i="5"/>
  <c r="J442" i="5"/>
  <c r="J480" i="5"/>
  <c r="J176" i="5"/>
  <c r="J307" i="5"/>
  <c r="J348" i="5"/>
  <c r="J248" i="5"/>
  <c r="J477" i="5"/>
  <c r="J197" i="5"/>
  <c r="J323" i="5"/>
  <c r="J218" i="5"/>
  <c r="J317" i="5"/>
  <c r="J95" i="5"/>
  <c r="J372" i="5"/>
  <c r="J144" i="5"/>
  <c r="J237" i="5"/>
  <c r="J404" i="5"/>
  <c r="J332" i="5"/>
  <c r="J235" i="5"/>
  <c r="J492" i="5"/>
  <c r="J398" i="5"/>
  <c r="J406" i="5"/>
  <c r="J342" i="5"/>
  <c r="J368" i="5"/>
  <c r="J289" i="5"/>
  <c r="J110" i="5"/>
  <c r="J78" i="5"/>
  <c r="J130" i="5"/>
  <c r="J97" i="5"/>
  <c r="J178" i="5"/>
  <c r="J182" i="5"/>
  <c r="J56" i="5"/>
  <c r="J63" i="5"/>
  <c r="J41" i="5"/>
  <c r="J121" i="5"/>
  <c r="J79" i="5"/>
  <c r="J195" i="5"/>
  <c r="J281" i="5"/>
  <c r="J230" i="5"/>
  <c r="J233" i="5"/>
  <c r="J214" i="5"/>
  <c r="J444" i="5"/>
  <c r="J509" i="5"/>
  <c r="J143" i="5"/>
  <c r="J169" i="5"/>
  <c r="J267" i="5"/>
  <c r="J228" i="5"/>
  <c r="J236" i="5"/>
  <c r="J66" i="5"/>
  <c r="J139" i="5"/>
  <c r="J28" i="5"/>
  <c r="J173" i="5"/>
  <c r="J9" i="5"/>
  <c r="J105" i="5"/>
  <c r="J469" i="5"/>
  <c r="J486" i="5"/>
  <c r="J506" i="5"/>
  <c r="J140" i="5"/>
  <c r="J212" i="5"/>
  <c r="J190" i="5"/>
  <c r="J102" i="5"/>
  <c r="J282" i="5"/>
  <c r="J118" i="5"/>
  <c r="J363" i="5"/>
  <c r="J446" i="5"/>
  <c r="J448" i="5"/>
  <c r="J396" i="5"/>
  <c r="J410" i="5"/>
  <c r="J347" i="5"/>
  <c r="J313" i="5"/>
  <c r="J216" i="5"/>
  <c r="J389" i="5"/>
  <c r="J349" i="5"/>
  <c r="J175" i="5"/>
  <c r="J308" i="5"/>
  <c r="J366" i="5"/>
  <c r="J287" i="5"/>
  <c r="J459" i="5"/>
  <c r="J286" i="5"/>
  <c r="J290" i="5"/>
  <c r="J200" i="5"/>
  <c r="J196" i="5"/>
  <c r="J98" i="5"/>
  <c r="J369" i="5"/>
  <c r="J164" i="5"/>
  <c r="J94" i="5"/>
  <c r="J129" i="5"/>
  <c r="J65" i="5"/>
  <c r="J283" i="5"/>
  <c r="J109" i="5"/>
  <c r="J99" i="5"/>
  <c r="J142" i="5"/>
  <c r="J145" i="5"/>
  <c r="J50" i="5"/>
  <c r="J224" i="5"/>
  <c r="J37" i="5"/>
  <c r="J269" i="5"/>
  <c r="J333" i="5"/>
  <c r="J266" i="5"/>
  <c r="J458" i="5"/>
  <c r="J419" i="5"/>
  <c r="J211" i="5"/>
  <c r="J59" i="5"/>
  <c r="J201" i="5"/>
  <c r="J301" i="5"/>
  <c r="J213" i="5"/>
  <c r="J186" i="5"/>
  <c r="J412" i="5"/>
  <c r="J324" i="5"/>
  <c r="J257" i="5"/>
  <c r="J374" i="5"/>
  <c r="J500" i="5"/>
  <c r="J223" i="5"/>
  <c r="J87" i="5"/>
  <c r="J156" i="5"/>
  <c r="J431" i="5"/>
  <c r="J111" i="5"/>
  <c r="J125" i="5"/>
  <c r="J147" i="5"/>
  <c r="J126" i="5"/>
  <c r="J232" i="5"/>
  <c r="J243" i="5"/>
  <c r="J358" i="5"/>
  <c r="J288" i="5"/>
  <c r="J270" i="5"/>
  <c r="J115" i="5"/>
  <c r="J513" i="5"/>
  <c r="J273" i="5"/>
  <c r="J234" i="5"/>
  <c r="J208" i="5"/>
  <c r="J219" i="5"/>
  <c r="J428" i="5"/>
  <c r="J271" i="5"/>
  <c r="J304" i="5"/>
  <c r="J470" i="5"/>
  <c r="J345" i="5"/>
  <c r="J434" i="5"/>
  <c r="J343" i="5"/>
  <c r="J337" i="5"/>
  <c r="J113" i="5"/>
  <c r="J159" i="5"/>
  <c r="J415" i="5"/>
  <c r="J314" i="5"/>
  <c r="J179" i="5"/>
  <c r="J160" i="5"/>
  <c r="J77" i="5"/>
  <c r="J5" i="5"/>
  <c r="J354" i="5"/>
  <c r="J137" i="5"/>
  <c r="J166" i="5"/>
  <c r="J193" i="5"/>
  <c r="J268" i="5"/>
  <c r="J357" i="5"/>
  <c r="J245" i="5"/>
  <c r="J296" i="5"/>
  <c r="J312" i="5"/>
  <c r="J240" i="5"/>
  <c r="J106" i="5"/>
  <c r="J364" i="5"/>
  <c r="J407" i="5"/>
  <c r="J370" i="5"/>
  <c r="J124" i="5"/>
  <c r="J512" i="5"/>
  <c r="J284" i="5"/>
  <c r="J188" i="5"/>
  <c r="J162" i="5"/>
  <c r="J26" i="5"/>
  <c r="J326" i="5"/>
  <c r="J52" i="5"/>
  <c r="J119" i="5"/>
  <c r="J229" i="5"/>
  <c r="J44" i="5"/>
  <c r="J127" i="5"/>
  <c r="J30" i="5"/>
  <c r="J51" i="5"/>
  <c r="J54" i="5"/>
  <c r="J101" i="5"/>
  <c r="J170" i="5"/>
  <c r="J67" i="5"/>
  <c r="J327" i="5"/>
  <c r="J107" i="5"/>
  <c r="J25" i="5"/>
  <c r="J68" i="5"/>
  <c r="J92" i="5"/>
  <c r="J472" i="5"/>
  <c r="J15" i="5"/>
  <c r="J71" i="5"/>
  <c r="J17" i="5"/>
  <c r="J339" i="5"/>
  <c r="J16" i="5"/>
  <c r="J482" i="5"/>
  <c r="J523" i="5"/>
  <c r="J516" i="5"/>
  <c r="J517" i="5"/>
  <c r="J529" i="5"/>
  <c r="J467" i="5"/>
  <c r="J526" i="5"/>
  <c r="J514" i="5"/>
  <c r="J495" i="5"/>
  <c r="J387" i="5"/>
  <c r="J524" i="5"/>
  <c r="J525" i="5"/>
  <c r="J418" i="5"/>
  <c r="J501" i="5"/>
  <c r="J322" i="5"/>
  <c r="J454" i="5"/>
  <c r="J403" i="5"/>
  <c r="J479" i="5"/>
  <c r="J519" i="5"/>
  <c r="J528" i="5"/>
  <c r="J305" i="5"/>
  <c r="J168" i="5"/>
  <c r="J202" i="5"/>
  <c r="J29" i="5"/>
  <c r="J227" i="5"/>
  <c r="J451" i="5"/>
  <c r="J210" i="5"/>
  <c r="J157" i="5"/>
  <c r="J177" i="5"/>
  <c r="J73" i="5"/>
  <c r="J148" i="5"/>
  <c r="J263" i="5"/>
  <c r="J392" i="5"/>
  <c r="J361" i="5"/>
  <c r="J399" i="5"/>
  <c r="J511" i="5"/>
  <c r="J135" i="5"/>
  <c r="J473" i="5"/>
  <c r="J57" i="5"/>
  <c r="J69" i="5"/>
  <c r="J209" i="5"/>
  <c r="J6" i="5"/>
  <c r="J64" i="5"/>
  <c r="J90" i="5"/>
  <c r="J38" i="5"/>
  <c r="J19" i="5"/>
  <c r="J253" i="5"/>
  <c r="J53" i="5"/>
  <c r="J225" i="5"/>
  <c r="J21" i="5"/>
  <c r="J241" i="5"/>
  <c r="J302" i="5"/>
  <c r="J435" i="5"/>
  <c r="J280" i="5"/>
  <c r="J261" i="5"/>
  <c r="J264" i="5"/>
  <c r="J185" i="5"/>
  <c r="J355" i="5"/>
  <c r="J497" i="5"/>
  <c r="J395" i="5"/>
  <c r="J310" i="5"/>
  <c r="J408" i="5"/>
  <c r="J226" i="5"/>
  <c r="J309" i="5"/>
  <c r="J440" i="5"/>
  <c r="J377" i="5"/>
  <c r="J167" i="5"/>
  <c r="J306" i="5"/>
  <c r="J373" i="5"/>
  <c r="J468" i="5"/>
  <c r="J346" i="5"/>
  <c r="J409" i="5"/>
  <c r="J429" i="5"/>
  <c r="J411" i="5"/>
  <c r="J397" i="5"/>
  <c r="J386" i="5"/>
  <c r="J382" i="5"/>
  <c r="J151" i="5"/>
  <c r="J199" i="5"/>
  <c r="J485" i="5"/>
  <c r="J239" i="5"/>
  <c r="J274" i="5"/>
  <c r="J449" i="5"/>
  <c r="J375" i="5"/>
  <c r="J450" i="5"/>
  <c r="J456" i="5"/>
  <c r="J70" i="5"/>
  <c r="J22" i="5"/>
  <c r="J285" i="5"/>
  <c r="J420" i="5"/>
  <c r="J116" i="5"/>
  <c r="J452" i="5"/>
  <c r="J89" i="5"/>
  <c r="J131" i="5"/>
  <c r="J74" i="5"/>
  <c r="J505" i="5"/>
  <c r="J136" i="5"/>
  <c r="J474" i="5"/>
  <c r="J391" i="5"/>
  <c r="J300" i="5"/>
  <c r="J319" i="5"/>
  <c r="J401" i="5"/>
  <c r="J436" i="5"/>
  <c r="J277" i="5"/>
  <c r="J340" i="5"/>
  <c r="J207" i="5"/>
  <c r="J344" i="5"/>
  <c r="J152" i="5"/>
  <c r="J489" i="5"/>
  <c r="J393" i="5"/>
  <c r="J466" i="5"/>
  <c r="J172" i="5"/>
  <c r="J376" i="5"/>
  <c r="J476" i="5"/>
  <c r="J457" i="5"/>
  <c r="J414" i="5"/>
  <c r="J80" i="5"/>
  <c r="J384" i="5"/>
  <c r="J260" i="5"/>
  <c r="J487" i="5"/>
  <c r="J163" i="5"/>
  <c r="J88" i="5"/>
  <c r="J93" i="5"/>
  <c r="J413" i="5"/>
  <c r="J352" i="5"/>
  <c r="J184" i="5"/>
  <c r="J134" i="5"/>
  <c r="J198" i="5"/>
  <c r="J491" i="5"/>
  <c r="J251" i="5"/>
  <c r="J507" i="5"/>
  <c r="J146" i="5"/>
  <c r="J238" i="5"/>
  <c r="J203" i="5"/>
  <c r="J123" i="5"/>
  <c r="J291" i="5"/>
  <c r="J60" i="5"/>
  <c r="J250" i="5"/>
  <c r="J215" i="5"/>
  <c r="J205" i="5"/>
  <c r="J416" i="5"/>
  <c r="J256" i="5"/>
  <c r="J417" i="5"/>
  <c r="J438" i="5"/>
  <c r="J353" i="5"/>
  <c r="J365" i="5"/>
  <c r="J298" i="5"/>
  <c r="J141" i="5"/>
  <c r="J371" i="5"/>
  <c r="J42" i="5"/>
  <c r="J40" i="5"/>
  <c r="J117" i="5"/>
  <c r="J242" i="5"/>
  <c r="J43" i="5"/>
  <c r="J23" i="5"/>
  <c r="J194" i="5"/>
  <c r="J423" i="5"/>
  <c r="J191" i="5"/>
  <c r="J149" i="5"/>
  <c r="J20" i="5"/>
  <c r="J158" i="5"/>
  <c r="J508" i="5"/>
  <c r="J246" i="5"/>
  <c r="J421" i="5"/>
  <c r="J12" i="5"/>
  <c r="J13" i="5"/>
  <c r="J181" i="5"/>
  <c r="J299" i="5"/>
  <c r="J464" i="5"/>
  <c r="J276" i="5"/>
  <c r="J362" i="5"/>
  <c r="J187" i="5"/>
  <c r="J272" i="5"/>
  <c r="J383" i="5"/>
  <c r="J490" i="5"/>
  <c r="J493" i="5"/>
  <c r="J315" i="5"/>
  <c r="J318" i="5"/>
  <c r="J341" i="5"/>
  <c r="J462" i="5"/>
  <c r="J502" i="5"/>
  <c r="J350" i="5"/>
  <c r="J321" i="5"/>
  <c r="J265" i="5"/>
  <c r="J496" i="5"/>
  <c r="J443" i="5"/>
  <c r="J520" i="5"/>
  <c r="J174" i="5"/>
  <c r="J316" i="5"/>
  <c r="J379" i="5"/>
  <c r="J8" i="5"/>
  <c r="J484" i="5"/>
  <c r="J153" i="5"/>
  <c r="J81" i="5"/>
  <c r="J103" i="5"/>
  <c r="J338" i="5"/>
  <c r="J76" i="5"/>
  <c r="J455" i="5"/>
  <c r="J402" i="5"/>
  <c r="J336" i="5"/>
  <c r="J222" i="5"/>
  <c r="J483" i="5"/>
  <c r="J427" i="5"/>
  <c r="J518" i="5"/>
  <c r="J165" i="5"/>
  <c r="J86" i="5"/>
  <c r="J258" i="5"/>
  <c r="J27" i="5"/>
  <c r="J441" i="5"/>
  <c r="J221" i="5"/>
  <c r="J255" i="5"/>
  <c r="J252" i="5"/>
  <c r="J161" i="5"/>
  <c r="J381" i="5"/>
  <c r="J292" i="5"/>
  <c r="J494" i="5"/>
  <c r="J335" i="5"/>
  <c r="J18" i="5"/>
  <c r="J11" i="5"/>
  <c r="J104" i="5"/>
  <c r="J31" i="5"/>
  <c r="J45" i="5"/>
  <c r="J465" i="5"/>
  <c r="J62" i="5"/>
  <c r="J329" i="5"/>
  <c r="J32" i="5"/>
  <c r="J259" i="5"/>
  <c r="J359" i="5"/>
  <c r="J91" i="5"/>
  <c r="J249" i="5"/>
  <c r="J303" i="5"/>
  <c r="J217" i="5"/>
  <c r="J433" i="5"/>
  <c r="J24" i="5"/>
  <c r="J4" i="5"/>
  <c r="J475" i="5"/>
  <c r="J378" i="5"/>
  <c r="J220" i="5"/>
  <c r="J122" i="5"/>
  <c r="J58" i="5"/>
  <c r="J114" i="5"/>
  <c r="J108" i="5"/>
  <c r="J439" i="5"/>
  <c r="J206" i="5"/>
  <c r="J128" i="5"/>
  <c r="J400" i="5"/>
  <c r="J171" i="5"/>
  <c r="J499" i="5"/>
  <c r="J445" i="5"/>
  <c r="J100" i="5"/>
  <c r="J7" i="5"/>
  <c r="J10" i="5"/>
  <c r="J3" i="5"/>
  <c r="J35" i="5"/>
  <c r="J390" i="5"/>
  <c r="J294" i="5"/>
  <c r="J320" i="5"/>
  <c r="J262" i="5"/>
  <c r="J424" i="5"/>
  <c r="J478" i="5"/>
  <c r="J498" i="5"/>
  <c r="J275" i="5"/>
  <c r="J481" i="5"/>
  <c r="J422" i="5"/>
  <c r="J279" i="5"/>
  <c r="J463" i="5"/>
  <c r="J85" i="5"/>
  <c r="J2" i="5"/>
  <c r="J515" i="5"/>
  <c r="J521" i="5"/>
  <c r="J36" i="5"/>
  <c r="J55" i="5"/>
  <c r="J33" i="5"/>
  <c r="J61" i="5"/>
  <c r="J39" i="5"/>
  <c r="J426" i="5"/>
  <c r="J328" i="5"/>
  <c r="J334" i="5"/>
  <c r="J192" i="5"/>
  <c r="J133" i="5"/>
  <c r="J461" i="5"/>
  <c r="J278" i="5"/>
  <c r="J75" i="5"/>
  <c r="J138" i="5"/>
  <c r="J154" i="5"/>
  <c r="J425" i="5"/>
  <c r="J388" i="5"/>
  <c r="J367" i="5"/>
  <c r="J295" i="5"/>
  <c r="J351" i="5"/>
  <c r="J510" i="5"/>
  <c r="J46" i="5"/>
  <c r="J34" i="5"/>
  <c r="J49" i="5"/>
  <c r="J356" i="5"/>
  <c r="J204" i="5"/>
  <c r="J437" i="5"/>
  <c r="J405" i="5"/>
  <c r="J430" i="5"/>
  <c r="J360" i="5"/>
  <c r="J120" i="5"/>
  <c r="J244" i="5"/>
  <c r="J14" i="5"/>
  <c r="J83" i="5"/>
  <c r="J48" i="5"/>
  <c r="J297" i="5"/>
  <c r="J394" i="5"/>
  <c r="G5" i="2"/>
  <c r="L22" i="5" l="1"/>
  <c r="L69" i="5"/>
  <c r="L83" i="5"/>
  <c r="L30" i="5"/>
  <c r="L149" i="5"/>
  <c r="L76" i="5"/>
  <c r="L8" i="5"/>
  <c r="M8" i="5" s="1"/>
  <c r="L80" i="5"/>
  <c r="L95" i="5"/>
  <c r="L38" i="5"/>
  <c r="L121" i="5"/>
  <c r="L89" i="5"/>
  <c r="L132" i="5"/>
  <c r="L137" i="5"/>
  <c r="L102" i="5"/>
  <c r="L36" i="5"/>
  <c r="L145" i="5"/>
  <c r="L122" i="5"/>
  <c r="L134" i="5"/>
  <c r="L124" i="5"/>
  <c r="L90" i="5"/>
  <c r="L82" i="5"/>
  <c r="L146" i="5"/>
  <c r="L75" i="5"/>
  <c r="L6" i="5"/>
  <c r="L123" i="5"/>
  <c r="M123" i="5" s="1"/>
  <c r="L65" i="5"/>
  <c r="L53" i="5"/>
  <c r="L56" i="5"/>
  <c r="L133" i="5"/>
  <c r="L112" i="5"/>
  <c r="L33" i="5"/>
  <c r="L93" i="5"/>
  <c r="L70" i="5"/>
  <c r="M70" i="5" s="1"/>
  <c r="L105" i="5"/>
  <c r="L20" i="5"/>
  <c r="L25" i="5"/>
  <c r="L23" i="5"/>
  <c r="L2" i="5"/>
  <c r="M2" i="5" s="1"/>
  <c r="L29" i="5"/>
  <c r="L109" i="5"/>
  <c r="M109" i="5" s="1"/>
  <c r="L116" i="5"/>
  <c r="M116" i="5" s="1"/>
  <c r="L57" i="5"/>
  <c r="L104" i="5"/>
  <c r="L46" i="5"/>
  <c r="L52" i="5"/>
  <c r="L40" i="5"/>
  <c r="L127" i="5"/>
  <c r="M127" i="5" s="1"/>
  <c r="L41" i="5"/>
  <c r="L39" i="5"/>
  <c r="L101" i="5"/>
  <c r="L11" i="5"/>
  <c r="L103" i="5"/>
  <c r="L63" i="5"/>
  <c r="L49" i="5"/>
  <c r="L151" i="5"/>
  <c r="L147" i="5"/>
  <c r="L139" i="5"/>
  <c r="M139" i="5" s="1"/>
  <c r="L35" i="5"/>
  <c r="M35" i="5" s="1"/>
  <c r="L61" i="5"/>
  <c r="M61" i="5" s="1"/>
  <c r="L98" i="5"/>
  <c r="L47" i="5"/>
  <c r="L81" i="5"/>
  <c r="L13" i="5"/>
  <c r="L42" i="5"/>
  <c r="L113" i="5"/>
  <c r="L92" i="5"/>
  <c r="L19" i="5"/>
  <c r="L28" i="5"/>
  <c r="L17" i="5"/>
  <c r="L126" i="5"/>
  <c r="L131" i="5"/>
  <c r="M131" i="5" s="1"/>
  <c r="L150" i="5"/>
  <c r="L143" i="5"/>
  <c r="M143" i="5" s="1"/>
  <c r="L136" i="5"/>
  <c r="L148" i="5"/>
  <c r="M148" i="5" s="1"/>
  <c r="L4" i="5"/>
  <c r="L85" i="5"/>
  <c r="L9" i="5"/>
  <c r="L31" i="5"/>
  <c r="L37" i="5"/>
  <c r="L72" i="5"/>
  <c r="L67" i="5"/>
  <c r="L55" i="5"/>
  <c r="L111" i="5"/>
  <c r="L14" i="5"/>
  <c r="L15" i="5"/>
  <c r="L87" i="5"/>
  <c r="L97" i="5"/>
  <c r="L71" i="5"/>
  <c r="L107" i="5"/>
  <c r="L74" i="5"/>
  <c r="L44" i="5"/>
  <c r="L78" i="5"/>
  <c r="L100" i="5"/>
  <c r="M100" i="5" s="1"/>
  <c r="L60" i="5"/>
  <c r="L73" i="5"/>
  <c r="M73" i="5" s="1"/>
  <c r="L128" i="5"/>
  <c r="M128" i="5" s="1"/>
  <c r="L96" i="5"/>
  <c r="L32" i="5"/>
  <c r="M32" i="5" s="1"/>
  <c r="L54" i="5"/>
  <c r="L130" i="5"/>
  <c r="L86" i="5"/>
  <c r="L5" i="5"/>
  <c r="L68" i="5"/>
  <c r="M68" i="5" s="1"/>
  <c r="L24" i="5"/>
  <c r="L91" i="5"/>
  <c r="L48" i="5"/>
  <c r="L34" i="5"/>
  <c r="L21" i="5"/>
  <c r="L84" i="5"/>
  <c r="L51" i="5"/>
  <c r="L142" i="5"/>
  <c r="L140" i="5"/>
  <c r="M140" i="5" s="1"/>
  <c r="L144" i="5"/>
  <c r="L141" i="5"/>
  <c r="L138" i="5"/>
  <c r="L3" i="5"/>
  <c r="L120" i="5"/>
  <c r="L27" i="5"/>
  <c r="L114" i="5"/>
  <c r="L66" i="5"/>
  <c r="L118" i="5"/>
  <c r="L12" i="5"/>
  <c r="L106" i="5"/>
  <c r="L62" i="5"/>
  <c r="M62" i="5" s="1"/>
  <c r="L16" i="5"/>
  <c r="L43" i="5"/>
  <c r="L129" i="5"/>
  <c r="L119" i="5"/>
  <c r="L99" i="5"/>
  <c r="L79" i="5"/>
  <c r="L135" i="5"/>
  <c r="L117" i="5"/>
  <c r="M117" i="5" s="1"/>
  <c r="L7" i="5"/>
  <c r="L26" i="5"/>
  <c r="M26" i="5" s="1"/>
  <c r="L64" i="5"/>
  <c r="L10" i="5"/>
  <c r="M10" i="5" s="1"/>
  <c r="L108" i="5"/>
  <c r="L50" i="5"/>
  <c r="L18" i="5"/>
  <c r="L115" i="5"/>
  <c r="L45" i="5"/>
  <c r="L88" i="5"/>
  <c r="L125" i="5"/>
  <c r="M125" i="5" s="1"/>
  <c r="L58" i="5"/>
  <c r="M58" i="5" s="1"/>
  <c r="L77" i="5"/>
  <c r="L110" i="5"/>
  <c r="M110" i="5" s="1"/>
  <c r="L94" i="5"/>
  <c r="M94" i="5" s="1"/>
  <c r="L59" i="5"/>
  <c r="R169" i="5"/>
  <c r="S169" i="5" s="1"/>
  <c r="R199" i="5"/>
  <c r="S199" i="5" s="1"/>
  <c r="R178" i="5"/>
  <c r="S178" i="5" s="1"/>
  <c r="R177" i="5"/>
  <c r="S177" i="5" s="1"/>
  <c r="R173" i="5"/>
  <c r="S173" i="5" s="1"/>
  <c r="R190" i="5"/>
  <c r="S190" i="5" s="1"/>
  <c r="R168" i="5"/>
  <c r="S168" i="5" s="1"/>
  <c r="R184" i="5"/>
  <c r="S184" i="5" s="1"/>
  <c r="R182" i="5"/>
  <c r="S182" i="5" s="1"/>
  <c r="R157" i="5"/>
  <c r="S157" i="5" s="1"/>
  <c r="R205" i="5"/>
  <c r="S205" i="5" s="1"/>
  <c r="R254" i="5"/>
  <c r="S254" i="5" s="1"/>
  <c r="R201" i="5"/>
  <c r="S201" i="5" s="1"/>
  <c r="R195" i="5"/>
  <c r="S195" i="5" s="1"/>
  <c r="R198" i="5"/>
  <c r="S198" i="5" s="1"/>
  <c r="R212" i="5"/>
  <c r="S212" i="5" s="1"/>
  <c r="R224" i="5"/>
  <c r="S224" i="5" s="1"/>
  <c r="R247" i="5"/>
  <c r="S247" i="5" s="1"/>
  <c r="R267" i="5"/>
  <c r="S267" i="5" s="1"/>
  <c r="R158" i="5"/>
  <c r="S158" i="5" s="1"/>
  <c r="R236" i="5"/>
  <c r="S236" i="5" s="1"/>
  <c r="R311" i="5"/>
  <c r="S311" i="5" s="1"/>
  <c r="R230" i="5"/>
  <c r="S230" i="5" s="1"/>
  <c r="R313" i="5"/>
  <c r="S313" i="5" s="1"/>
  <c r="R248" i="5"/>
  <c r="S248" i="5" s="1"/>
  <c r="R309" i="5"/>
  <c r="S309" i="5" s="1"/>
  <c r="R281" i="5"/>
  <c r="S281" i="5" s="1"/>
  <c r="R191" i="5"/>
  <c r="S191" i="5" s="1"/>
  <c r="R335" i="5"/>
  <c r="S335" i="5" s="1"/>
  <c r="R347" i="5"/>
  <c r="S347" i="5" s="1"/>
  <c r="R310" i="5"/>
  <c r="S310" i="5" s="1"/>
  <c r="R271" i="5"/>
  <c r="S271" i="5" s="1"/>
  <c r="R389" i="5"/>
  <c r="S389" i="5" s="1"/>
  <c r="R414" i="5"/>
  <c r="S414" i="5" s="1"/>
  <c r="R231" i="5"/>
  <c r="S231" i="5" s="1"/>
  <c r="R507" i="5"/>
  <c r="S507" i="5" s="1"/>
  <c r="R462" i="5"/>
  <c r="S462" i="5" s="1"/>
  <c r="R511" i="5"/>
  <c r="S511" i="5" s="1"/>
  <c r="R513" i="5"/>
  <c r="S513" i="5" s="1"/>
  <c r="R514" i="5"/>
  <c r="S514" i="5" s="1"/>
  <c r="R200" i="5"/>
  <c r="S200" i="5" s="1"/>
  <c r="R193" i="5"/>
  <c r="S193" i="5" s="1"/>
  <c r="R209" i="5"/>
  <c r="S209" i="5" s="1"/>
  <c r="R367" i="5"/>
  <c r="S367" i="5" s="1"/>
  <c r="R319" i="5"/>
  <c r="S319" i="5" s="1"/>
  <c r="R406" i="5"/>
  <c r="S406" i="5" s="1"/>
  <c r="R448" i="5"/>
  <c r="S448" i="5" s="1"/>
  <c r="R368" i="5"/>
  <c r="S368" i="5" s="1"/>
  <c r="R306" i="5"/>
  <c r="S306" i="5" s="1"/>
  <c r="R471" i="5"/>
  <c r="S471" i="5" s="1"/>
  <c r="R423" i="5"/>
  <c r="S423" i="5" s="1"/>
  <c r="R339" i="5"/>
  <c r="S339" i="5" s="1"/>
  <c r="R303" i="5"/>
  <c r="S303" i="5" s="1"/>
  <c r="R171" i="5"/>
  <c r="S171" i="5" s="1"/>
  <c r="R454" i="5"/>
  <c r="S454" i="5" s="1"/>
  <c r="R510" i="5"/>
  <c r="S510" i="5" s="1"/>
  <c r="R238" i="5"/>
  <c r="S238" i="5" s="1"/>
  <c r="R239" i="5"/>
  <c r="S239" i="5" s="1"/>
  <c r="R197" i="5"/>
  <c r="S197" i="5" s="1"/>
  <c r="R326" i="5"/>
  <c r="S326" i="5" s="1"/>
  <c r="R259" i="5"/>
  <c r="S259" i="5" s="1"/>
  <c r="R301" i="5"/>
  <c r="S301" i="5" s="1"/>
  <c r="R380" i="5"/>
  <c r="S380" i="5" s="1"/>
  <c r="R419" i="5"/>
  <c r="S419" i="5" s="1"/>
  <c r="R206" i="5"/>
  <c r="S206" i="5" s="1"/>
  <c r="R394" i="5"/>
  <c r="S394" i="5" s="1"/>
  <c r="R165" i="5"/>
  <c r="S165" i="5" s="1"/>
  <c r="R268" i="5"/>
  <c r="S268" i="5" s="1"/>
  <c r="R359" i="5"/>
  <c r="S359" i="5" s="1"/>
  <c r="R489" i="5"/>
  <c r="S489" i="5" s="1"/>
  <c r="R461" i="5"/>
  <c r="S461" i="5" s="1"/>
  <c r="R244" i="5"/>
  <c r="S244" i="5" s="1"/>
  <c r="R525" i="5"/>
  <c r="S525" i="5" s="1"/>
  <c r="R241" i="5"/>
  <c r="S241" i="5" s="1"/>
  <c r="R426" i="5"/>
  <c r="S426" i="5" s="1"/>
  <c r="R175" i="5"/>
  <c r="S175" i="5" s="1"/>
  <c r="R474" i="5"/>
  <c r="S474" i="5" s="1"/>
  <c r="R216" i="5"/>
  <c r="S216" i="5" s="1"/>
  <c r="R469" i="5"/>
  <c r="S469" i="5" s="1"/>
  <c r="R58" i="5"/>
  <c r="S58" i="5" s="1"/>
  <c r="R460" i="5"/>
  <c r="S460" i="5" s="1"/>
  <c r="R417" i="5"/>
  <c r="S417" i="5" s="1"/>
  <c r="R501" i="5"/>
  <c r="S501" i="5" s="1"/>
  <c r="R494" i="5"/>
  <c r="S494" i="5" s="1"/>
  <c r="R480" i="5"/>
  <c r="S480" i="5" s="1"/>
  <c r="R343" i="5"/>
  <c r="S343" i="5" s="1"/>
  <c r="R304" i="5"/>
  <c r="S304" i="5" s="1"/>
  <c r="R180" i="5"/>
  <c r="S180" i="5" s="1"/>
  <c r="R243" i="5"/>
  <c r="S243" i="5" s="1"/>
  <c r="R366" i="5"/>
  <c r="S366" i="5" s="1"/>
  <c r="R170" i="5"/>
  <c r="S170" i="5" s="1"/>
  <c r="R291" i="5"/>
  <c r="S291" i="5" s="1"/>
  <c r="R246" i="5"/>
  <c r="S246" i="5" s="1"/>
  <c r="R369" i="5"/>
  <c r="S369" i="5" s="1"/>
  <c r="R318" i="5"/>
  <c r="S318" i="5" s="1"/>
  <c r="R280" i="5"/>
  <c r="S280" i="5" s="1"/>
  <c r="R187" i="5"/>
  <c r="S187" i="5" s="1"/>
  <c r="R371" i="5"/>
  <c r="S371" i="5" s="1"/>
  <c r="R233" i="5"/>
  <c r="S233" i="5" s="1"/>
  <c r="R337" i="5"/>
  <c r="S337" i="5" s="1"/>
  <c r="R363" i="5"/>
  <c r="S363" i="5" s="1"/>
  <c r="R504" i="5"/>
  <c r="S504" i="5" s="1"/>
  <c r="R263" i="5"/>
  <c r="S263" i="5" s="1"/>
  <c r="R476" i="5"/>
  <c r="S476" i="5" s="1"/>
  <c r="R372" i="5"/>
  <c r="S372" i="5" s="1"/>
  <c r="R441" i="5"/>
  <c r="S441" i="5" s="1"/>
  <c r="R495" i="5"/>
  <c r="S495" i="5" s="1"/>
  <c r="R386" i="5"/>
  <c r="S386" i="5" s="1"/>
  <c r="R519" i="5"/>
  <c r="S519" i="5" s="1"/>
  <c r="R498" i="5"/>
  <c r="S498" i="5" s="1"/>
  <c r="R312" i="5"/>
  <c r="S312" i="5" s="1"/>
  <c r="R323" i="5"/>
  <c r="S323" i="5" s="1"/>
  <c r="R296" i="5"/>
  <c r="S296" i="5" s="1"/>
  <c r="R388" i="5"/>
  <c r="S388" i="5" s="1"/>
  <c r="R382" i="5"/>
  <c r="S382" i="5" s="1"/>
  <c r="R354" i="5"/>
  <c r="S354" i="5" s="1"/>
  <c r="R283" i="5"/>
  <c r="S283" i="5" s="1"/>
  <c r="R252" i="5"/>
  <c r="S252" i="5" s="1"/>
  <c r="R237" i="5"/>
  <c r="S237" i="5" s="1"/>
  <c r="R292" i="5"/>
  <c r="S292" i="5" s="1"/>
  <c r="R466" i="5"/>
  <c r="S466" i="5" s="1"/>
  <c r="R204" i="5"/>
  <c r="S204" i="5" s="1"/>
  <c r="R181" i="5"/>
  <c r="S181" i="5" s="1"/>
  <c r="R279" i="5"/>
  <c r="S279" i="5" s="1"/>
  <c r="R352" i="5"/>
  <c r="S352" i="5" s="1"/>
  <c r="R185" i="5"/>
  <c r="S185" i="5" s="1"/>
  <c r="R297" i="5"/>
  <c r="S297" i="5" s="1"/>
  <c r="R226" i="5"/>
  <c r="S226" i="5" s="1"/>
  <c r="R444" i="5"/>
  <c r="S444" i="5" s="1"/>
  <c r="R298" i="5"/>
  <c r="S298" i="5" s="1"/>
  <c r="R439" i="5"/>
  <c r="S439" i="5" s="1"/>
  <c r="R467" i="5"/>
  <c r="S467" i="5" s="1"/>
  <c r="R373" i="5"/>
  <c r="S373" i="5" s="1"/>
  <c r="R385" i="5"/>
  <c r="S385" i="5" s="1"/>
  <c r="R455" i="5"/>
  <c r="S455" i="5" s="1"/>
  <c r="R374" i="5"/>
  <c r="S374" i="5" s="1"/>
  <c r="R458" i="5"/>
  <c r="S458" i="5" s="1"/>
  <c r="R473" i="5"/>
  <c r="S473" i="5" s="1"/>
  <c r="R478" i="5"/>
  <c r="S478" i="5" s="1"/>
  <c r="R361" i="5"/>
  <c r="S361" i="5" s="1"/>
  <c r="R202" i="5"/>
  <c r="S202" i="5" s="1"/>
  <c r="R203" i="5"/>
  <c r="S203" i="5" s="1"/>
  <c r="R227" i="5"/>
  <c r="S227" i="5" s="1"/>
  <c r="R365" i="5"/>
  <c r="S365" i="5" s="1"/>
  <c r="R349" i="5"/>
  <c r="S349" i="5" s="1"/>
  <c r="R376" i="5"/>
  <c r="S376" i="5" s="1"/>
  <c r="R314" i="5"/>
  <c r="S314" i="5" s="1"/>
  <c r="R290" i="5"/>
  <c r="S290" i="5" s="1"/>
  <c r="R438" i="5"/>
  <c r="S438" i="5" s="1"/>
  <c r="R316" i="5"/>
  <c r="S316" i="5" s="1"/>
  <c r="R251" i="5"/>
  <c r="S251" i="5" s="1"/>
  <c r="R273" i="5"/>
  <c r="S273" i="5" s="1"/>
  <c r="R258" i="5"/>
  <c r="S258" i="5" s="1"/>
  <c r="R397" i="5"/>
  <c r="S397" i="5" s="1"/>
  <c r="R403" i="5"/>
  <c r="S403" i="5" s="1"/>
  <c r="R315" i="5"/>
  <c r="S315" i="5" s="1"/>
  <c r="R412" i="5"/>
  <c r="S412" i="5" s="1"/>
  <c r="R413" i="5"/>
  <c r="S413" i="5" s="1"/>
  <c r="R192" i="5"/>
  <c r="S192" i="5" s="1"/>
  <c r="R253" i="5"/>
  <c r="S253" i="5" s="1"/>
  <c r="R355" i="5"/>
  <c r="S355" i="5" s="1"/>
  <c r="R322" i="5"/>
  <c r="S322" i="5" s="1"/>
  <c r="R381" i="5"/>
  <c r="S381" i="5" s="1"/>
  <c r="R295" i="5"/>
  <c r="S295" i="5" s="1"/>
  <c r="R496" i="5"/>
  <c r="S496" i="5" s="1"/>
  <c r="R396" i="5"/>
  <c r="S396" i="5" s="1"/>
  <c r="R482" i="5"/>
  <c r="S482" i="5" s="1"/>
  <c r="R445" i="5"/>
  <c r="S445" i="5" s="1"/>
  <c r="R517" i="5"/>
  <c r="S517" i="5" s="1"/>
  <c r="R402" i="5"/>
  <c r="S402" i="5" s="1"/>
  <c r="R156" i="5"/>
  <c r="S156" i="5" s="1"/>
  <c r="R225" i="5"/>
  <c r="S225" i="5" s="1"/>
  <c r="R285" i="5"/>
  <c r="S285" i="5" s="1"/>
  <c r="R166" i="5"/>
  <c r="S166" i="5" s="1"/>
  <c r="R330" i="5"/>
  <c r="S330" i="5" s="1"/>
  <c r="R328" i="5"/>
  <c r="S328" i="5" s="1"/>
  <c r="R334" i="5"/>
  <c r="S334" i="5" s="1"/>
  <c r="R167" i="5"/>
  <c r="S167" i="5" s="1"/>
  <c r="R302" i="5"/>
  <c r="S302" i="5" s="1"/>
  <c r="R270" i="5"/>
  <c r="S270" i="5" s="1"/>
  <c r="R446" i="5"/>
  <c r="S446" i="5" s="1"/>
  <c r="R341" i="5"/>
  <c r="S341" i="5" s="1"/>
  <c r="R409" i="5"/>
  <c r="S409" i="5" s="1"/>
  <c r="R470" i="5"/>
  <c r="S470" i="5" s="1"/>
  <c r="R362" i="5"/>
  <c r="S362" i="5" s="1"/>
  <c r="R492" i="5"/>
  <c r="S492" i="5" s="1"/>
  <c r="R384" i="5"/>
  <c r="S384" i="5" s="1"/>
  <c r="R418" i="5"/>
  <c r="S418" i="5" s="1"/>
  <c r="R456" i="5"/>
  <c r="S456" i="5" s="1"/>
  <c r="R317" i="5"/>
  <c r="S317" i="5" s="1"/>
  <c r="R329" i="5"/>
  <c r="S329" i="5" s="1"/>
  <c r="R447" i="5"/>
  <c r="S447" i="5" s="1"/>
  <c r="R360" i="5"/>
  <c r="S360" i="5" s="1"/>
  <c r="R428" i="5"/>
  <c r="S428" i="5" s="1"/>
  <c r="R421" i="5"/>
  <c r="S421" i="5" s="1"/>
  <c r="R415" i="5"/>
  <c r="S415" i="5" s="1"/>
  <c r="R249" i="5"/>
  <c r="S249" i="5" s="1"/>
  <c r="R499" i="5"/>
  <c r="S499" i="5" s="1"/>
  <c r="R524" i="5"/>
  <c r="S524" i="5" s="1"/>
  <c r="R378" i="5"/>
  <c r="S378" i="5" s="1"/>
  <c r="R509" i="5"/>
  <c r="S509" i="5" s="1"/>
  <c r="R350" i="5"/>
  <c r="S350" i="5" s="1"/>
  <c r="R250" i="5"/>
  <c r="S250" i="5" s="1"/>
  <c r="R172" i="5"/>
  <c r="S172" i="5" s="1"/>
  <c r="R284" i="5"/>
  <c r="S284" i="5" s="1"/>
  <c r="R425" i="5"/>
  <c r="S425" i="5" s="1"/>
  <c r="R161" i="5"/>
  <c r="S161" i="5" s="1"/>
  <c r="R370" i="5"/>
  <c r="S370" i="5" s="1"/>
  <c r="R407" i="5"/>
  <c r="S407" i="5" s="1"/>
  <c r="R398" i="5"/>
  <c r="S398" i="5" s="1"/>
  <c r="R364" i="5"/>
  <c r="S364" i="5" s="1"/>
  <c r="R348" i="5"/>
  <c r="S348" i="5" s="1"/>
  <c r="R410" i="5"/>
  <c r="S410" i="5" s="1"/>
  <c r="R272" i="5"/>
  <c r="S272" i="5" s="1"/>
  <c r="R387" i="5"/>
  <c r="S387" i="5" s="1"/>
  <c r="R234" i="5"/>
  <c r="S234" i="5" s="1"/>
  <c r="R174" i="5"/>
  <c r="S174" i="5" s="1"/>
  <c r="R450" i="5"/>
  <c r="S450" i="5" s="1"/>
  <c r="R432" i="5"/>
  <c r="S432" i="5" s="1"/>
  <c r="R512" i="5"/>
  <c r="S512" i="5" s="1"/>
  <c r="R453" i="5"/>
  <c r="S453" i="5" s="1"/>
  <c r="R278" i="5"/>
  <c r="S278" i="5" s="1"/>
  <c r="R459" i="5"/>
  <c r="S459" i="5" s="1"/>
  <c r="R434" i="5"/>
  <c r="S434" i="5" s="1"/>
  <c r="R523" i="5"/>
  <c r="S523" i="5" s="1"/>
  <c r="R221" i="5"/>
  <c r="S221" i="5" s="1"/>
  <c r="R521" i="5"/>
  <c r="S521" i="5" s="1"/>
  <c r="R493" i="5"/>
  <c r="S493" i="5" s="1"/>
  <c r="R293" i="5"/>
  <c r="S293" i="5" s="1"/>
  <c r="R188" i="5"/>
  <c r="S188" i="5" s="1"/>
  <c r="R183" i="5"/>
  <c r="S183" i="5" s="1"/>
  <c r="R305" i="5"/>
  <c r="S305" i="5" s="1"/>
  <c r="R159" i="5"/>
  <c r="S159" i="5" s="1"/>
  <c r="R300" i="5"/>
  <c r="S300" i="5" s="1"/>
  <c r="R229" i="5"/>
  <c r="S229" i="5" s="1"/>
  <c r="R245" i="5"/>
  <c r="S245" i="5" s="1"/>
  <c r="R353" i="5"/>
  <c r="S353" i="5" s="1"/>
  <c r="R392" i="5"/>
  <c r="S392" i="5" s="1"/>
  <c r="R164" i="5"/>
  <c r="S164" i="5" s="1"/>
  <c r="R266" i="5"/>
  <c r="S266" i="5" s="1"/>
  <c r="R430" i="5"/>
  <c r="S430" i="5" s="1"/>
  <c r="R219" i="5"/>
  <c r="S219" i="5" s="1"/>
  <c r="R179" i="5"/>
  <c r="S179" i="5" s="1"/>
  <c r="R307" i="5"/>
  <c r="S307" i="5" s="1"/>
  <c r="R332" i="5"/>
  <c r="S332" i="5" s="1"/>
  <c r="R357" i="5"/>
  <c r="S357" i="5" s="1"/>
  <c r="R395" i="5"/>
  <c r="S395" i="5" s="1"/>
  <c r="R262" i="5"/>
  <c r="S262" i="5" s="1"/>
  <c r="R288" i="5"/>
  <c r="S288" i="5" s="1"/>
  <c r="R429" i="5"/>
  <c r="S429" i="5" s="1"/>
  <c r="R491" i="5"/>
  <c r="S491" i="5" s="1"/>
  <c r="R431" i="5"/>
  <c r="S431" i="5" s="1"/>
  <c r="R375" i="5"/>
  <c r="S375" i="5" s="1"/>
  <c r="R186" i="5"/>
  <c r="S186" i="5" s="1"/>
  <c r="R325" i="5"/>
  <c r="S325" i="5" s="1"/>
  <c r="R505" i="5"/>
  <c r="S505" i="5" s="1"/>
  <c r="R483" i="5"/>
  <c r="S483" i="5" s="1"/>
  <c r="R358" i="5"/>
  <c r="S358" i="5" s="1"/>
  <c r="R481" i="5"/>
  <c r="S481" i="5" s="1"/>
  <c r="R401" i="5"/>
  <c r="S401" i="5" s="1"/>
  <c r="R465" i="5"/>
  <c r="S465" i="5" s="1"/>
  <c r="R154" i="5"/>
  <c r="S154" i="5" s="1"/>
  <c r="R416" i="5"/>
  <c r="S416" i="5" s="1"/>
  <c r="R506" i="5"/>
  <c r="S506" i="5" s="1"/>
  <c r="R502" i="5"/>
  <c r="S502" i="5" s="1"/>
  <c r="R518" i="5"/>
  <c r="S518" i="5" s="1"/>
  <c r="R472" i="5"/>
  <c r="S472" i="5" s="1"/>
  <c r="R153" i="5"/>
  <c r="S153" i="5" s="1"/>
  <c r="R515" i="5"/>
  <c r="S515" i="5" s="1"/>
  <c r="R194" i="5"/>
  <c r="S194" i="5" s="1"/>
  <c r="R162" i="5"/>
  <c r="S162" i="5" s="1"/>
  <c r="R160" i="5"/>
  <c r="S160" i="5" s="1"/>
  <c r="R218" i="5"/>
  <c r="S218" i="5" s="1"/>
  <c r="R405" i="5"/>
  <c r="S405" i="5" s="1"/>
  <c r="R320" i="5"/>
  <c r="S320" i="5" s="1"/>
  <c r="R289" i="5"/>
  <c r="S289" i="5" s="1"/>
  <c r="R424" i="5"/>
  <c r="S424" i="5" s="1"/>
  <c r="R264" i="5"/>
  <c r="S264" i="5" s="1"/>
  <c r="R344" i="5"/>
  <c r="S344" i="5" s="1"/>
  <c r="R189" i="5"/>
  <c r="S189" i="5" s="1"/>
  <c r="R286" i="5"/>
  <c r="S286" i="5" s="1"/>
  <c r="R155" i="5"/>
  <c r="S155" i="5" s="1"/>
  <c r="R377" i="5"/>
  <c r="S377" i="5" s="1"/>
  <c r="R228" i="5"/>
  <c r="S228" i="5" s="1"/>
  <c r="R232" i="5"/>
  <c r="S232" i="5" s="1"/>
  <c r="R468" i="5"/>
  <c r="S468" i="5" s="1"/>
  <c r="R255" i="5"/>
  <c r="S255" i="5" s="1"/>
  <c r="R152" i="5"/>
  <c r="S152" i="5" s="1"/>
  <c r="R269" i="5"/>
  <c r="S269" i="5" s="1"/>
  <c r="R356" i="5"/>
  <c r="S356" i="5" s="1"/>
  <c r="R411" i="5"/>
  <c r="S411" i="5" s="1"/>
  <c r="R351" i="5"/>
  <c r="S351" i="5" s="1"/>
  <c r="R340" i="5"/>
  <c r="S340" i="5" s="1"/>
  <c r="R486" i="5"/>
  <c r="S486" i="5" s="1"/>
  <c r="R485" i="5"/>
  <c r="S485" i="5" s="1"/>
  <c r="R464" i="5"/>
  <c r="S464" i="5" s="1"/>
  <c r="R475" i="5"/>
  <c r="S475" i="5" s="1"/>
  <c r="R277" i="5"/>
  <c r="S277" i="5" s="1"/>
  <c r="R520" i="5"/>
  <c r="S520" i="5" s="1"/>
  <c r="R442" i="5"/>
  <c r="S442" i="5" s="1"/>
  <c r="R276" i="5"/>
  <c r="S276" i="5" s="1"/>
  <c r="R526" i="5"/>
  <c r="S526" i="5" s="1"/>
  <c r="R215" i="5"/>
  <c r="S215" i="5" s="1"/>
  <c r="R211" i="5"/>
  <c r="S211" i="5" s="1"/>
  <c r="R327" i="5"/>
  <c r="S327" i="5" s="1"/>
  <c r="R261" i="5"/>
  <c r="S261" i="5" s="1"/>
  <c r="R223" i="5"/>
  <c r="S223" i="5" s="1"/>
  <c r="R163" i="5"/>
  <c r="S163" i="5" s="1"/>
  <c r="R308" i="5"/>
  <c r="S308" i="5" s="1"/>
  <c r="R256" i="5"/>
  <c r="S256" i="5" s="1"/>
  <c r="R345" i="5"/>
  <c r="S345" i="5" s="1"/>
  <c r="R437" i="5"/>
  <c r="S437" i="5" s="1"/>
  <c r="R433" i="5"/>
  <c r="S433" i="5" s="1"/>
  <c r="R400" i="5"/>
  <c r="S400" i="5" s="1"/>
  <c r="R176" i="5"/>
  <c r="S176" i="5" s="1"/>
  <c r="R338" i="5"/>
  <c r="S338" i="5" s="1"/>
  <c r="R379" i="5"/>
  <c r="S379" i="5" s="1"/>
  <c r="R500" i="5"/>
  <c r="S500" i="5" s="1"/>
  <c r="R477" i="5"/>
  <c r="S477" i="5" s="1"/>
  <c r="R346" i="5"/>
  <c r="S346" i="5" s="1"/>
  <c r="R222" i="5"/>
  <c r="S222" i="5" s="1"/>
  <c r="R242" i="5"/>
  <c r="S242" i="5" s="1"/>
  <c r="R487" i="5"/>
  <c r="S487" i="5" s="1"/>
  <c r="R404" i="5"/>
  <c r="S404" i="5" s="1"/>
  <c r="R435" i="5"/>
  <c r="S435" i="5" s="1"/>
  <c r="R393" i="5"/>
  <c r="S393" i="5" s="1"/>
  <c r="R427" i="5"/>
  <c r="S427" i="5" s="1"/>
  <c r="R440" i="5"/>
  <c r="S440" i="5" s="1"/>
  <c r="R488" i="5"/>
  <c r="S488" i="5" s="1"/>
  <c r="R516" i="5"/>
  <c r="S516" i="5" s="1"/>
  <c r="R452" i="5"/>
  <c r="S452" i="5" s="1"/>
  <c r="R522" i="5"/>
  <c r="S522" i="5" s="1"/>
  <c r="R528" i="5"/>
  <c r="S528" i="5" s="1"/>
  <c r="R275" i="5"/>
  <c r="S275" i="5" s="1"/>
  <c r="R529" i="5"/>
  <c r="S529" i="5" s="1"/>
  <c r="R128" i="5" l="1"/>
  <c r="S128" i="5" s="1"/>
  <c r="R143" i="5"/>
  <c r="S143" i="5" s="1"/>
  <c r="R3" i="5"/>
  <c r="S3" i="5" s="1"/>
  <c r="M3" i="5"/>
  <c r="R17" i="5"/>
  <c r="S17" i="5" s="1"/>
  <c r="M17" i="5"/>
  <c r="R63" i="5"/>
  <c r="S63" i="5" s="1"/>
  <c r="M63" i="5"/>
  <c r="R137" i="5"/>
  <c r="S137" i="5" s="1"/>
  <c r="M137" i="5"/>
  <c r="R79" i="5"/>
  <c r="S79" i="5" s="1"/>
  <c r="M79" i="5"/>
  <c r="R48" i="5"/>
  <c r="S48" i="5" s="1"/>
  <c r="M48" i="5"/>
  <c r="R104" i="5"/>
  <c r="S104" i="5" s="1"/>
  <c r="M104" i="5"/>
  <c r="R20" i="5"/>
  <c r="S20" i="5" s="1"/>
  <c r="M20" i="5"/>
  <c r="R124" i="5"/>
  <c r="S124" i="5" s="1"/>
  <c r="M124" i="5"/>
  <c r="R89" i="5"/>
  <c r="S89" i="5" s="1"/>
  <c r="M89" i="5"/>
  <c r="R108" i="5"/>
  <c r="S108" i="5" s="1"/>
  <c r="M108" i="5"/>
  <c r="R118" i="5"/>
  <c r="S118" i="5" s="1"/>
  <c r="M118" i="5"/>
  <c r="R96" i="5"/>
  <c r="S96" i="5" s="1"/>
  <c r="M96" i="5"/>
  <c r="R67" i="5"/>
  <c r="S67" i="5" s="1"/>
  <c r="M67" i="5"/>
  <c r="R121" i="5"/>
  <c r="S121" i="5" s="1"/>
  <c r="M121" i="5"/>
  <c r="R88" i="5"/>
  <c r="S88" i="5" s="1"/>
  <c r="M88" i="5"/>
  <c r="R43" i="5"/>
  <c r="S43" i="5" s="1"/>
  <c r="M43" i="5"/>
  <c r="R27" i="5"/>
  <c r="S27" i="5" s="1"/>
  <c r="M27" i="5"/>
  <c r="R51" i="5"/>
  <c r="S51" i="5" s="1"/>
  <c r="M51" i="5"/>
  <c r="R5" i="5"/>
  <c r="S5" i="5" s="1"/>
  <c r="M5" i="5"/>
  <c r="R60" i="5"/>
  <c r="S60" i="5" s="1"/>
  <c r="M60" i="5"/>
  <c r="R87" i="5"/>
  <c r="S87" i="5" s="1"/>
  <c r="M87" i="5"/>
  <c r="R31" i="5"/>
  <c r="S31" i="5" s="1"/>
  <c r="M31" i="5"/>
  <c r="R13" i="5"/>
  <c r="S13" i="5" s="1"/>
  <c r="M13" i="5"/>
  <c r="R151" i="5"/>
  <c r="S151" i="5" s="1"/>
  <c r="M151" i="5"/>
  <c r="R29" i="5"/>
  <c r="S29" i="5" s="1"/>
  <c r="M29" i="5"/>
  <c r="R33" i="5"/>
  <c r="S33" i="5" s="1"/>
  <c r="M33" i="5"/>
  <c r="R75" i="5"/>
  <c r="S75" i="5" s="1"/>
  <c r="M75" i="5"/>
  <c r="R36" i="5"/>
  <c r="S36" i="5" s="1"/>
  <c r="M36" i="5"/>
  <c r="R80" i="5"/>
  <c r="S80" i="5" s="1"/>
  <c r="M80" i="5"/>
  <c r="R115" i="5"/>
  <c r="S115" i="5" s="1"/>
  <c r="M115" i="5"/>
  <c r="R130" i="5"/>
  <c r="S130" i="5" s="1"/>
  <c r="M130" i="5"/>
  <c r="R78" i="5"/>
  <c r="S78" i="5" s="1"/>
  <c r="M78" i="5"/>
  <c r="R14" i="5"/>
  <c r="S14" i="5" s="1"/>
  <c r="M14" i="5"/>
  <c r="R85" i="5"/>
  <c r="S85" i="5" s="1"/>
  <c r="M85" i="5"/>
  <c r="R47" i="5"/>
  <c r="S47" i="5" s="1"/>
  <c r="M47" i="5"/>
  <c r="R52" i="5"/>
  <c r="S52" i="5" s="1"/>
  <c r="M52" i="5"/>
  <c r="R23" i="5"/>
  <c r="S23" i="5" s="1"/>
  <c r="M23" i="5"/>
  <c r="R133" i="5"/>
  <c r="S133" i="5" s="1"/>
  <c r="M133" i="5"/>
  <c r="R82" i="5"/>
  <c r="S82" i="5" s="1"/>
  <c r="M82" i="5"/>
  <c r="R18" i="5"/>
  <c r="S18" i="5" s="1"/>
  <c r="M18" i="5"/>
  <c r="R111" i="5"/>
  <c r="S111" i="5" s="1"/>
  <c r="M111" i="5"/>
  <c r="R12" i="5"/>
  <c r="S12" i="5" s="1"/>
  <c r="M12" i="5"/>
  <c r="R55" i="5"/>
  <c r="S55" i="5" s="1"/>
  <c r="M55" i="5"/>
  <c r="R19" i="5"/>
  <c r="S19" i="5" s="1"/>
  <c r="M19" i="5"/>
  <c r="R11" i="5"/>
  <c r="S11" i="5" s="1"/>
  <c r="M11" i="5"/>
  <c r="R30" i="5"/>
  <c r="S30" i="5" s="1"/>
  <c r="M30" i="5"/>
  <c r="R45" i="5"/>
  <c r="S45" i="5" s="1"/>
  <c r="M45" i="5"/>
  <c r="R7" i="5"/>
  <c r="S7" i="5" s="1"/>
  <c r="M7" i="5"/>
  <c r="R16" i="5"/>
  <c r="S16" i="5" s="1"/>
  <c r="M16" i="5"/>
  <c r="R120" i="5"/>
  <c r="S120" i="5" s="1"/>
  <c r="M120" i="5"/>
  <c r="R84" i="5"/>
  <c r="S84" i="5" s="1"/>
  <c r="M84" i="5"/>
  <c r="R86" i="5"/>
  <c r="S86" i="5" s="1"/>
  <c r="M86" i="5"/>
  <c r="R15" i="5"/>
  <c r="S15" i="5" s="1"/>
  <c r="M15" i="5"/>
  <c r="R9" i="5"/>
  <c r="S9" i="5" s="1"/>
  <c r="M9" i="5"/>
  <c r="R126" i="5"/>
  <c r="S126" i="5" s="1"/>
  <c r="M126" i="5"/>
  <c r="R81" i="5"/>
  <c r="S81" i="5" s="1"/>
  <c r="M81" i="5"/>
  <c r="R49" i="5"/>
  <c r="S49" i="5" s="1"/>
  <c r="M49" i="5"/>
  <c r="R40" i="5"/>
  <c r="S40" i="5" s="1"/>
  <c r="M40" i="5"/>
  <c r="R2" i="5"/>
  <c r="S2" i="5" s="1"/>
  <c r="R112" i="5"/>
  <c r="S112" i="5" s="1"/>
  <c r="M112" i="5"/>
  <c r="R146" i="5"/>
  <c r="S146" i="5" s="1"/>
  <c r="M146" i="5"/>
  <c r="R102" i="5"/>
  <c r="S102" i="5" s="1"/>
  <c r="M102" i="5"/>
  <c r="R76" i="5"/>
  <c r="S76" i="5" s="1"/>
  <c r="M76" i="5"/>
  <c r="R135" i="5"/>
  <c r="S135" i="5" s="1"/>
  <c r="M135" i="5"/>
  <c r="R138" i="5"/>
  <c r="S138" i="5" s="1"/>
  <c r="M138" i="5"/>
  <c r="R54" i="5"/>
  <c r="S54" i="5" s="1"/>
  <c r="M54" i="5"/>
  <c r="R28" i="5"/>
  <c r="S28" i="5" s="1"/>
  <c r="M28" i="5"/>
  <c r="R149" i="5"/>
  <c r="S149" i="5" s="1"/>
  <c r="M149" i="5"/>
  <c r="R77" i="5"/>
  <c r="S77" i="5" s="1"/>
  <c r="M77" i="5"/>
  <c r="R144" i="5"/>
  <c r="S144" i="5" s="1"/>
  <c r="M144" i="5"/>
  <c r="R92" i="5"/>
  <c r="S92" i="5" s="1"/>
  <c r="M92" i="5"/>
  <c r="R57" i="5"/>
  <c r="S57" i="5" s="1"/>
  <c r="M57" i="5"/>
  <c r="R105" i="5"/>
  <c r="S105" i="5" s="1"/>
  <c r="M105" i="5"/>
  <c r="R134" i="5"/>
  <c r="S134" i="5" s="1"/>
  <c r="M134" i="5"/>
  <c r="R119" i="5"/>
  <c r="S119" i="5" s="1"/>
  <c r="M119" i="5"/>
  <c r="R66" i="5"/>
  <c r="S66" i="5" s="1"/>
  <c r="M66" i="5"/>
  <c r="R24" i="5"/>
  <c r="S24" i="5" s="1"/>
  <c r="M24" i="5"/>
  <c r="R71" i="5"/>
  <c r="S71" i="5" s="1"/>
  <c r="M71" i="5"/>
  <c r="R72" i="5"/>
  <c r="S72" i="5" s="1"/>
  <c r="M72" i="5"/>
  <c r="R113" i="5"/>
  <c r="S113" i="5" s="1"/>
  <c r="M113" i="5"/>
  <c r="R39" i="5"/>
  <c r="S39" i="5" s="1"/>
  <c r="M39" i="5"/>
  <c r="R122" i="5"/>
  <c r="S122" i="5" s="1"/>
  <c r="M122" i="5"/>
  <c r="R38" i="5"/>
  <c r="S38" i="5" s="1"/>
  <c r="M38" i="5"/>
  <c r="R69" i="5"/>
  <c r="S69" i="5" s="1"/>
  <c r="M69" i="5"/>
  <c r="R59" i="5"/>
  <c r="S59" i="5" s="1"/>
  <c r="M59" i="5"/>
  <c r="R21" i="5"/>
  <c r="S21" i="5" s="1"/>
  <c r="M21" i="5"/>
  <c r="R106" i="5"/>
  <c r="S106" i="5" s="1"/>
  <c r="M106" i="5"/>
  <c r="R34" i="5"/>
  <c r="S34" i="5" s="1"/>
  <c r="M34" i="5"/>
  <c r="R44" i="5"/>
  <c r="S44" i="5" s="1"/>
  <c r="M44" i="5"/>
  <c r="R4" i="5"/>
  <c r="S4" i="5" s="1"/>
  <c r="M4" i="5"/>
  <c r="R98" i="5"/>
  <c r="S98" i="5" s="1"/>
  <c r="M98" i="5"/>
  <c r="R103" i="5"/>
  <c r="S103" i="5" s="1"/>
  <c r="M103" i="5"/>
  <c r="R46" i="5"/>
  <c r="S46" i="5" s="1"/>
  <c r="M46" i="5"/>
  <c r="R25" i="5"/>
  <c r="S25" i="5" s="1"/>
  <c r="M25" i="5"/>
  <c r="R56" i="5"/>
  <c r="S56" i="5" s="1"/>
  <c r="M56" i="5"/>
  <c r="R90" i="5"/>
  <c r="S90" i="5" s="1"/>
  <c r="M90" i="5"/>
  <c r="R132" i="5"/>
  <c r="S132" i="5" s="1"/>
  <c r="M132" i="5"/>
  <c r="R50" i="5"/>
  <c r="S50" i="5" s="1"/>
  <c r="M50" i="5"/>
  <c r="R141" i="5"/>
  <c r="S141" i="5" s="1"/>
  <c r="M141" i="5"/>
  <c r="R74" i="5"/>
  <c r="S74" i="5" s="1"/>
  <c r="M74" i="5"/>
  <c r="R53" i="5"/>
  <c r="S53" i="5" s="1"/>
  <c r="M53" i="5"/>
  <c r="R99" i="5"/>
  <c r="S99" i="5" s="1"/>
  <c r="M99" i="5"/>
  <c r="R91" i="5"/>
  <c r="S91" i="5" s="1"/>
  <c r="M91" i="5"/>
  <c r="R107" i="5"/>
  <c r="S107" i="5" s="1"/>
  <c r="M107" i="5"/>
  <c r="R136" i="5"/>
  <c r="S136" i="5" s="1"/>
  <c r="M136" i="5"/>
  <c r="R101" i="5"/>
  <c r="S101" i="5" s="1"/>
  <c r="M101" i="5"/>
  <c r="R65" i="5"/>
  <c r="S65" i="5" s="1"/>
  <c r="M65" i="5"/>
  <c r="R83" i="5"/>
  <c r="S83" i="5" s="1"/>
  <c r="M83" i="5"/>
  <c r="R10" i="5"/>
  <c r="S10" i="5" s="1"/>
  <c r="R64" i="5"/>
  <c r="S64" i="5" s="1"/>
  <c r="M64" i="5"/>
  <c r="R129" i="5"/>
  <c r="S129" i="5" s="1"/>
  <c r="M129" i="5"/>
  <c r="R114" i="5"/>
  <c r="S114" i="5" s="1"/>
  <c r="M114" i="5"/>
  <c r="R142" i="5"/>
  <c r="S142" i="5" s="1"/>
  <c r="M142" i="5"/>
  <c r="R97" i="5"/>
  <c r="S97" i="5" s="1"/>
  <c r="M97" i="5"/>
  <c r="R37" i="5"/>
  <c r="S37" i="5" s="1"/>
  <c r="M37" i="5"/>
  <c r="R150" i="5"/>
  <c r="S150" i="5" s="1"/>
  <c r="M150" i="5"/>
  <c r="R42" i="5"/>
  <c r="S42" i="5" s="1"/>
  <c r="M42" i="5"/>
  <c r="R147" i="5"/>
  <c r="S147" i="5" s="1"/>
  <c r="M147" i="5"/>
  <c r="R41" i="5"/>
  <c r="S41" i="5" s="1"/>
  <c r="M41" i="5"/>
  <c r="R93" i="5"/>
  <c r="S93" i="5" s="1"/>
  <c r="M93" i="5"/>
  <c r="R6" i="5"/>
  <c r="S6" i="5" s="1"/>
  <c r="M6" i="5"/>
  <c r="R145" i="5"/>
  <c r="S145" i="5" s="1"/>
  <c r="M145" i="5"/>
  <c r="R95" i="5"/>
  <c r="S95" i="5" s="1"/>
  <c r="M95" i="5"/>
  <c r="R22" i="5"/>
  <c r="S22" i="5" s="1"/>
  <c r="M22" i="5"/>
  <c r="R210" i="5"/>
  <c r="S210" i="5" s="1"/>
  <c r="R140" i="5"/>
  <c r="S140" i="5" s="1"/>
  <c r="R94" i="5"/>
  <c r="S94" i="5" s="1"/>
  <c r="R73" i="5"/>
  <c r="S73" i="5" s="1"/>
  <c r="R131" i="5"/>
  <c r="S131" i="5" s="1"/>
  <c r="R32" i="5"/>
  <c r="S32" i="5" s="1"/>
  <c r="R139" i="5"/>
  <c r="S139" i="5" s="1"/>
  <c r="R117" i="5"/>
  <c r="S117" i="5" s="1"/>
  <c r="R342" i="5"/>
  <c r="S342" i="5" s="1"/>
  <c r="R116" i="5"/>
  <c r="S116" i="5" s="1"/>
  <c r="R390" i="5"/>
  <c r="S390" i="5" s="1"/>
  <c r="R287" i="5"/>
  <c r="S287" i="5" s="1"/>
  <c r="R508" i="5"/>
  <c r="S508" i="5" s="1"/>
  <c r="R257" i="5"/>
  <c r="S257" i="5" s="1"/>
  <c r="R399" i="5"/>
  <c r="S399" i="5" s="1"/>
  <c r="R26" i="5"/>
  <c r="S26" i="5" s="1"/>
  <c r="R451" i="5"/>
  <c r="S451" i="5" s="1"/>
  <c r="R449" i="5"/>
  <c r="S449" i="5" s="1"/>
  <c r="R408" i="5"/>
  <c r="S408" i="5" s="1"/>
  <c r="R333" i="5"/>
  <c r="S333" i="5" s="1"/>
  <c r="R274" i="5"/>
  <c r="S274" i="5" s="1"/>
  <c r="R100" i="5"/>
  <c r="S100" i="5" s="1"/>
  <c r="R240" i="5"/>
  <c r="S240" i="5" s="1"/>
  <c r="R125" i="5"/>
  <c r="S125" i="5" s="1"/>
  <c r="R463" i="5"/>
  <c r="S463" i="5" s="1"/>
  <c r="R479" i="5"/>
  <c r="S479" i="5" s="1"/>
  <c r="R207" i="5"/>
  <c r="S207" i="5" s="1"/>
  <c r="R324" i="5"/>
  <c r="S324" i="5" s="1"/>
  <c r="R503" i="5"/>
  <c r="S503" i="5" s="1"/>
  <c r="R527" i="5"/>
  <c r="S527" i="5" s="1"/>
  <c r="R123" i="5"/>
  <c r="S123" i="5" s="1"/>
  <c r="R196" i="5"/>
  <c r="S196" i="5" s="1"/>
  <c r="R35" i="5"/>
  <c r="S35" i="5" s="1"/>
  <c r="R391" i="5"/>
  <c r="S391" i="5" s="1"/>
  <c r="R321" i="5"/>
  <c r="S321" i="5" s="1"/>
  <c r="R217" i="5"/>
  <c r="S217" i="5" s="1"/>
  <c r="R457" i="5"/>
  <c r="S457" i="5" s="1"/>
  <c r="R299" i="5"/>
  <c r="S299" i="5" s="1"/>
  <c r="R235" i="5"/>
  <c r="S235" i="5" s="1"/>
  <c r="R484" i="5"/>
  <c r="S484" i="5" s="1"/>
  <c r="R331" i="5"/>
  <c r="S331" i="5" s="1"/>
  <c r="R490" i="5"/>
  <c r="S490" i="5" s="1"/>
  <c r="R265" i="5"/>
  <c r="S265" i="5" s="1"/>
  <c r="R294" i="5"/>
  <c r="S294" i="5" s="1"/>
  <c r="R420" i="5"/>
  <c r="S420" i="5" s="1"/>
  <c r="R282" i="5"/>
  <c r="S282" i="5" s="1"/>
  <c r="R422" i="5"/>
  <c r="S422" i="5" s="1"/>
  <c r="R110" i="5"/>
  <c r="S110" i="5" s="1"/>
  <c r="R213" i="5"/>
  <c r="S213" i="5" s="1"/>
  <c r="R220" i="5"/>
  <c r="S220" i="5" s="1"/>
  <c r="R148" i="5"/>
  <c r="S148" i="5" s="1"/>
  <c r="R214" i="5"/>
  <c r="S214" i="5" s="1"/>
  <c r="R208" i="5"/>
  <c r="S208" i="5" s="1"/>
  <c r="R260" i="5"/>
  <c r="S260" i="5" s="1"/>
  <c r="R497" i="5"/>
  <c r="S497" i="5" s="1"/>
  <c r="R336" i="5"/>
  <c r="S336" i="5" s="1"/>
  <c r="R436" i="5"/>
  <c r="S436" i="5" s="1"/>
  <c r="R443" i="5"/>
  <c r="S443" i="5" s="1"/>
  <c r="R383" i="5"/>
  <c r="S383" i="5" s="1"/>
  <c r="R61" i="5"/>
  <c r="S61" i="5" s="1"/>
  <c r="R70" i="5"/>
  <c r="S70" i="5" s="1"/>
  <c r="R68" i="5"/>
  <c r="S68" i="5" s="1"/>
  <c r="R109" i="5"/>
  <c r="S109" i="5" s="1"/>
  <c r="R8" i="5"/>
  <c r="S8" i="5" s="1"/>
  <c r="R62" i="5"/>
  <c r="S62" i="5" s="1"/>
  <c r="R127" i="5"/>
  <c r="S127" i="5" s="1"/>
  <c r="Y10" i="5" l="1"/>
  <c r="Y12" i="5" s="1"/>
  <c r="W200" i="5"/>
  <c r="Y1" i="5"/>
  <c r="Z1" i="5" s="1"/>
  <c r="Y13" i="5" l="1"/>
  <c r="Z12" i="5"/>
  <c r="Y4" i="5"/>
  <c r="Y6" i="5" l="1"/>
  <c r="Z4" i="5"/>
  <c r="E1" i="6" s="1"/>
  <c r="E6" i="6" l="1"/>
  <c r="E7" i="6"/>
  <c r="E4" i="6"/>
  <c r="E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tc={18AD9046-C62A-F348-A649-DBD5C6053B71}</author>
  </authors>
  <commentList>
    <comment ref="I1" authorId="0" shapeId="0" xr:uid="{00000000-0006-0000-0000-000001000000}">
      <text>
        <r>
          <rPr>
            <sz val="10"/>
            <color rgb="FF000000"/>
            <rFont val="Arial"/>
            <family val="2"/>
          </rPr>
          <t>[Comentario encadenado]
Tu versión de Excel te permite leer este comentario encadenado; sin embargo, las ediciones que se apliquen se quitarán si el archivo se abre en una versión más reciente de Excel. Más información: https://go.microsoft.com/fwlink/?linkid=870924
Comentario:
    Activo: Se produce de manera regular 
Inactivo: No se produce más
Activo/Tela: Se produce hasta agotar tela:
Mujer - Tallas: XS-S-M
Hombre - Tallas: S-M-L</t>
        </r>
      </text>
    </comment>
  </commentList>
</comments>
</file>

<file path=xl/sharedStrings.xml><?xml version="1.0" encoding="utf-8"?>
<sst xmlns="http://schemas.openxmlformats.org/spreadsheetml/2006/main" count="49798" uniqueCount="4556">
  <si>
    <t>Nombre del producto</t>
  </si>
  <si>
    <t>Sku</t>
  </si>
  <si>
    <t>Se puede comprar</t>
  </si>
  <si>
    <t>Se puede vender</t>
  </si>
  <si>
    <t>Se puede regalar</t>
  </si>
  <si>
    <t>Condiciones para regalarlo</t>
  </si>
  <si>
    <t>Tipo de producto</t>
  </si>
  <si>
    <t>Línea</t>
  </si>
  <si>
    <t>Estilo</t>
  </si>
  <si>
    <t>Color</t>
  </si>
  <si>
    <t>Sexo</t>
  </si>
  <si>
    <t>Talla</t>
  </si>
  <si>
    <t>Código de barras</t>
  </si>
  <si>
    <t>Referencia interna- Opcional-</t>
  </si>
  <si>
    <t>Multiplo de producción</t>
  </si>
  <si>
    <t>Comportamiento de ventas</t>
  </si>
  <si>
    <t>Unidad de medida</t>
  </si>
  <si>
    <t>Costo de Compra</t>
  </si>
  <si>
    <t>Precio mínimo de venta</t>
  </si>
  <si>
    <t>Descripción para internet- Vendelo</t>
  </si>
  <si>
    <t>Tipo de seguimiento</t>
  </si>
  <si>
    <t>longitud</t>
  </si>
  <si>
    <t>m</t>
  </si>
  <si>
    <t>Nombre</t>
  </si>
  <si>
    <t>Abreviación</t>
  </si>
  <si>
    <t>Familia</t>
  </si>
  <si>
    <t>Es base</t>
  </si>
  <si>
    <t>Es mas grande</t>
  </si>
  <si>
    <t>Es mas chico</t>
  </si>
  <si>
    <t>Factor de conversión</t>
  </si>
  <si>
    <t>r10m</t>
  </si>
  <si>
    <t>No</t>
  </si>
  <si>
    <t>Si</t>
  </si>
  <si>
    <t>Centimetro</t>
  </si>
  <si>
    <t>cm</t>
  </si>
  <si>
    <t>Metro</t>
  </si>
  <si>
    <t>Milimetro</t>
  </si>
  <si>
    <t>mm</t>
  </si>
  <si>
    <t>Kilogramo</t>
  </si>
  <si>
    <t>Kg</t>
  </si>
  <si>
    <t>peso</t>
  </si>
  <si>
    <t>gramo</t>
  </si>
  <si>
    <t>g</t>
  </si>
  <si>
    <t>Pieza</t>
  </si>
  <si>
    <t>pz</t>
  </si>
  <si>
    <t>unidades</t>
  </si>
  <si>
    <t>Docena</t>
  </si>
  <si>
    <t>doc</t>
  </si>
  <si>
    <t>Par</t>
  </si>
  <si>
    <t>par</t>
  </si>
  <si>
    <t>Cantidad-multiple</t>
  </si>
  <si>
    <t>Ruta de producción</t>
  </si>
  <si>
    <t>Tipo</t>
  </si>
  <si>
    <t>Lista de materiales / SKU</t>
  </si>
  <si>
    <t>Cantitdad Con merma incluida</t>
  </si>
  <si>
    <t>Uniforme</t>
  </si>
  <si>
    <t>Maquina/Equipo</t>
  </si>
  <si>
    <t>Tiempo minutos</t>
  </si>
  <si>
    <t>Corte</t>
  </si>
  <si>
    <t>Costura</t>
  </si>
  <si>
    <t>A001-027-L</t>
  </si>
  <si>
    <t>N/A</t>
  </si>
  <si>
    <t>Audaz</t>
  </si>
  <si>
    <t>A001</t>
  </si>
  <si>
    <t>Mujer</t>
  </si>
  <si>
    <t>MP-TTR-TELA-IMPO</t>
  </si>
  <si>
    <t>Almacenable</t>
  </si>
  <si>
    <t>72 piezas</t>
  </si>
  <si>
    <t>Lote</t>
  </si>
  <si>
    <t>Tonelada</t>
  </si>
  <si>
    <t>tn</t>
  </si>
  <si>
    <t>Rollo de ?m</t>
  </si>
  <si>
    <t>?</t>
  </si>
  <si>
    <t>Fabricación</t>
  </si>
  <si>
    <t>MP-THRS70-C</t>
  </si>
  <si>
    <t>MP-SHOC-MEDIFORM</t>
  </si>
  <si>
    <t>MP-CARELABEL</t>
  </si>
  <si>
    <t>MP-LABMED</t>
  </si>
  <si>
    <t>MP-MEDIFROM-LOGO</t>
  </si>
  <si>
    <t>MP-TAG-AUDAZ</t>
  </si>
  <si>
    <t>MP-SEPARADOR</t>
  </si>
  <si>
    <t>MP-BAGMED</t>
  </si>
  <si>
    <t>MP-TAGLESS-GREY</t>
  </si>
  <si>
    <t xml:space="preserve"> </t>
  </si>
  <si>
    <t>Foleo</t>
  </si>
  <si>
    <t>Calidad</t>
  </si>
  <si>
    <t>Empaque</t>
  </si>
  <si>
    <t>Máximos por producir</t>
  </si>
  <si>
    <t>Tipo de Producto</t>
  </si>
  <si>
    <t>Peso (gramos) con bolsa</t>
  </si>
  <si>
    <t>Minimo en inventario en piezas-  en días de rotación- RITMO CRUCERO</t>
  </si>
  <si>
    <t>RITMO INICIAL</t>
  </si>
  <si>
    <t>RITMO ESTANQUE</t>
  </si>
  <si>
    <t>RITMO FIN DE CICLO</t>
  </si>
  <si>
    <t>Cantidad de operaciones</t>
  </si>
  <si>
    <t>ubicación en Picking</t>
  </si>
  <si>
    <t>A001-027-S</t>
  </si>
  <si>
    <t>Top</t>
  </si>
  <si>
    <t>S</t>
  </si>
  <si>
    <t>A001027S</t>
  </si>
  <si>
    <t>XS</t>
  </si>
  <si>
    <t>A001027XS</t>
  </si>
  <si>
    <t>A001-027-XS</t>
  </si>
  <si>
    <t>A001-027-XL</t>
  </si>
  <si>
    <t>XL</t>
  </si>
  <si>
    <t>A001027XL</t>
  </si>
  <si>
    <t>A001-027-XXL</t>
  </si>
  <si>
    <t>XXL</t>
  </si>
  <si>
    <t>A001027XXL</t>
  </si>
  <si>
    <t>A002-027-XS</t>
  </si>
  <si>
    <t>A002</t>
  </si>
  <si>
    <t>A002027XS</t>
  </si>
  <si>
    <t>A002-027-S</t>
  </si>
  <si>
    <t>A002027S</t>
  </si>
  <si>
    <t>A002-027-XL</t>
  </si>
  <si>
    <t>A002027XL</t>
  </si>
  <si>
    <t>A002-027-XXL</t>
  </si>
  <si>
    <t>A002027XXL</t>
  </si>
  <si>
    <t>A003-027-XS</t>
  </si>
  <si>
    <t>A003</t>
  </si>
  <si>
    <t>A003027XS</t>
  </si>
  <si>
    <t>A003-027-S</t>
  </si>
  <si>
    <t>A003027S</t>
  </si>
  <si>
    <t>A003027XL</t>
  </si>
  <si>
    <t>A003-027-XL</t>
  </si>
  <si>
    <t>A006-027-XS</t>
  </si>
  <si>
    <t>A006</t>
  </si>
  <si>
    <t>A006027XS</t>
  </si>
  <si>
    <t>A006-027-S</t>
  </si>
  <si>
    <t>A006027S</t>
  </si>
  <si>
    <t>A006027XL</t>
  </si>
  <si>
    <t>A006-027-XXL</t>
  </si>
  <si>
    <t>A006-027-XL</t>
  </si>
  <si>
    <t>A006027XXL</t>
  </si>
  <si>
    <t>A004-570-XS</t>
  </si>
  <si>
    <t>A004</t>
  </si>
  <si>
    <t>A004570XS</t>
  </si>
  <si>
    <t>A004-570-S</t>
  </si>
  <si>
    <t>A004-570-XL</t>
  </si>
  <si>
    <t>A004-570-XXL</t>
  </si>
  <si>
    <t>A004570S</t>
  </si>
  <si>
    <t>A004570XL</t>
  </si>
  <si>
    <t>A005-570-XS</t>
  </si>
  <si>
    <t>A005-570-S</t>
  </si>
  <si>
    <t>A005-570-XL</t>
  </si>
  <si>
    <t>A005-570-XXL</t>
  </si>
  <si>
    <t>A005</t>
  </si>
  <si>
    <t>A004570XXL</t>
  </si>
  <si>
    <t>A005570XS</t>
  </si>
  <si>
    <t>A005570S</t>
  </si>
  <si>
    <t>A005570XL</t>
  </si>
  <si>
    <t>A005570XXL</t>
  </si>
  <si>
    <t>A002-001-XS</t>
  </si>
  <si>
    <t>A002-001-S</t>
  </si>
  <si>
    <t>A002-001-XL</t>
  </si>
  <si>
    <t>A002-001-XXL</t>
  </si>
  <si>
    <t>001-BLANCO</t>
  </si>
  <si>
    <t>A002001XS</t>
  </si>
  <si>
    <t>A002001S</t>
  </si>
  <si>
    <t>A002001XL</t>
  </si>
  <si>
    <t>A002001XXL</t>
  </si>
  <si>
    <t>A007-001-XS</t>
  </si>
  <si>
    <t>A007-001-S</t>
  </si>
  <si>
    <t>A007-001-XL</t>
  </si>
  <si>
    <t>A007-001-XXL</t>
  </si>
  <si>
    <t>A007</t>
  </si>
  <si>
    <t>A007001XS</t>
  </si>
  <si>
    <t>A007001S</t>
  </si>
  <si>
    <t>A007001XL</t>
  </si>
  <si>
    <t>A007001XXL</t>
  </si>
  <si>
    <t>Familia de medida compra</t>
  </si>
  <si>
    <t>Familia de medida uso</t>
  </si>
  <si>
    <t>Unidad de medida uso</t>
  </si>
  <si>
    <t>agregar</t>
  </si>
  <si>
    <t>unidad de conversión</t>
  </si>
  <si>
    <t xml:space="preserve">L </t>
  </si>
  <si>
    <t xml:space="preserve">M </t>
  </si>
  <si>
    <t>A001-030-S</t>
  </si>
  <si>
    <t>A001-030-XS</t>
  </si>
  <si>
    <t>A001-030-XL</t>
  </si>
  <si>
    <t>A001-032-S</t>
  </si>
  <si>
    <t>A001-032-XS</t>
  </si>
  <si>
    <t>A001-032-XL</t>
  </si>
  <si>
    <t>A001-203-S</t>
  </si>
  <si>
    <t>A001-203-XS</t>
  </si>
  <si>
    <t>A001-203-XL</t>
  </si>
  <si>
    <t>A001-817-S</t>
  </si>
  <si>
    <t>A001-817-XS</t>
  </si>
  <si>
    <t>A001-817-XL</t>
  </si>
  <si>
    <t>A001-817-XXL</t>
  </si>
  <si>
    <t>A002-511-S</t>
  </si>
  <si>
    <t>A002-511-XS</t>
  </si>
  <si>
    <t>A002-511-XL</t>
  </si>
  <si>
    <t>A002-511-XXL</t>
  </si>
  <si>
    <t>A002-4045-S</t>
  </si>
  <si>
    <t>A002-4045-XS</t>
  </si>
  <si>
    <t>A002-4045-XL</t>
  </si>
  <si>
    <t>A002-570-S</t>
  </si>
  <si>
    <t>A002-570-XS</t>
  </si>
  <si>
    <t>A002-570-XL</t>
  </si>
  <si>
    <t>A002-570-XXL</t>
  </si>
  <si>
    <t>A002-421-S</t>
  </si>
  <si>
    <t>A002-421-XS</t>
  </si>
  <si>
    <t>A002-421-XL</t>
  </si>
  <si>
    <t xml:space="preserve">A001027L </t>
  </si>
  <si>
    <t xml:space="preserve">A001027M </t>
  </si>
  <si>
    <t xml:space="preserve">A001030L </t>
  </si>
  <si>
    <t xml:space="preserve">A001030M </t>
  </si>
  <si>
    <t>A001030S</t>
  </si>
  <si>
    <t>A001030XS</t>
  </si>
  <si>
    <t>A001030XL</t>
  </si>
  <si>
    <t xml:space="preserve">A001032L </t>
  </si>
  <si>
    <t xml:space="preserve">A001032M </t>
  </si>
  <si>
    <t>A001032S</t>
  </si>
  <si>
    <t>A001032XS</t>
  </si>
  <si>
    <t>A001032XL</t>
  </si>
  <si>
    <t xml:space="preserve">A001203L </t>
  </si>
  <si>
    <t xml:space="preserve">A001203M </t>
  </si>
  <si>
    <t>A001203S</t>
  </si>
  <si>
    <t>A001203XS</t>
  </si>
  <si>
    <t>A001203XL</t>
  </si>
  <si>
    <t xml:space="preserve">A001817L </t>
  </si>
  <si>
    <t xml:space="preserve">A001817M </t>
  </si>
  <si>
    <t>A001817S</t>
  </si>
  <si>
    <t>A001817XS</t>
  </si>
  <si>
    <t>A001817XL</t>
  </si>
  <si>
    <t>A001817XXL</t>
  </si>
  <si>
    <t xml:space="preserve">A002001L </t>
  </si>
  <si>
    <t xml:space="preserve">A002001M </t>
  </si>
  <si>
    <t xml:space="preserve">A002027L </t>
  </si>
  <si>
    <t xml:space="preserve">A002027M </t>
  </si>
  <si>
    <t xml:space="preserve">A002511L </t>
  </si>
  <si>
    <t xml:space="preserve">A002511M </t>
  </si>
  <si>
    <t>A002511S</t>
  </si>
  <si>
    <t>A002511XS</t>
  </si>
  <si>
    <t>A002511XL</t>
  </si>
  <si>
    <t>A002511XXL</t>
  </si>
  <si>
    <t xml:space="preserve">A0024045L </t>
  </si>
  <si>
    <t xml:space="preserve">A0024045M </t>
  </si>
  <si>
    <t>A0024045S</t>
  </si>
  <si>
    <t>A0024045XS</t>
  </si>
  <si>
    <t>A0024045XL</t>
  </si>
  <si>
    <t xml:space="preserve">A002570L </t>
  </si>
  <si>
    <t xml:space="preserve">A002570M </t>
  </si>
  <si>
    <t>A002570S</t>
  </si>
  <si>
    <t>A002570XS</t>
  </si>
  <si>
    <t>A002570XL</t>
  </si>
  <si>
    <t>A002570XXL</t>
  </si>
  <si>
    <t xml:space="preserve">A002421L </t>
  </si>
  <si>
    <t xml:space="preserve">A002421M </t>
  </si>
  <si>
    <t>A002421S</t>
  </si>
  <si>
    <t>A002421XS</t>
  </si>
  <si>
    <t>A002421XL</t>
  </si>
  <si>
    <t>A003-024-S</t>
  </si>
  <si>
    <t>A003-024-XS</t>
  </si>
  <si>
    <t>A003-024-XL</t>
  </si>
  <si>
    <t>A003-203-S</t>
  </si>
  <si>
    <t>A003-203-XS</t>
  </si>
  <si>
    <t>A003-203-XL</t>
  </si>
  <si>
    <t>A003-909-S</t>
  </si>
  <si>
    <t>A003-909-XS</t>
  </si>
  <si>
    <t>A003-909-XL</t>
  </si>
  <si>
    <t>A003-909-XXL</t>
  </si>
  <si>
    <t xml:space="preserve">A003024L </t>
  </si>
  <si>
    <t xml:space="preserve">A003024M </t>
  </si>
  <si>
    <t>A003024S</t>
  </si>
  <si>
    <t>A003024XS</t>
  </si>
  <si>
    <t>A003024XL</t>
  </si>
  <si>
    <t xml:space="preserve">A003027L </t>
  </si>
  <si>
    <t xml:space="preserve">A003027M </t>
  </si>
  <si>
    <t xml:space="preserve">A003203L </t>
  </si>
  <si>
    <t xml:space="preserve">A003203M </t>
  </si>
  <si>
    <t>A003203S</t>
  </si>
  <si>
    <t>A003203XS</t>
  </si>
  <si>
    <t>A003203XL</t>
  </si>
  <si>
    <t xml:space="preserve">A003909L </t>
  </si>
  <si>
    <t xml:space="preserve">A003909M </t>
  </si>
  <si>
    <t>A003909S</t>
  </si>
  <si>
    <t>A003909XS</t>
  </si>
  <si>
    <t>A003909XL</t>
  </si>
  <si>
    <t>A003909XXL</t>
  </si>
  <si>
    <t>A004-024-S</t>
  </si>
  <si>
    <t>A004-024-XS</t>
  </si>
  <si>
    <t>A004-024-XL</t>
  </si>
  <si>
    <t>A004-024-XXL</t>
  </si>
  <si>
    <t xml:space="preserve">A004024L </t>
  </si>
  <si>
    <t xml:space="preserve">A004024M </t>
  </si>
  <si>
    <t>A004024S</t>
  </si>
  <si>
    <t>A004024XS</t>
  </si>
  <si>
    <t>A004024XL</t>
  </si>
  <si>
    <t>A004024XXL</t>
  </si>
  <si>
    <t xml:space="preserve">A004570L </t>
  </si>
  <si>
    <t xml:space="preserve">A004570M </t>
  </si>
  <si>
    <t xml:space="preserve">A005024L </t>
  </si>
  <si>
    <t xml:space="preserve">A005024M </t>
  </si>
  <si>
    <t>A005024S</t>
  </si>
  <si>
    <t>A005024XS</t>
  </si>
  <si>
    <t>A005024XL</t>
  </si>
  <si>
    <t xml:space="preserve">A005032L </t>
  </si>
  <si>
    <t xml:space="preserve">A005032M </t>
  </si>
  <si>
    <t>A005032S</t>
  </si>
  <si>
    <t>A005032XS</t>
  </si>
  <si>
    <t>A005032XL</t>
  </si>
  <si>
    <t xml:space="preserve">A005421L </t>
  </si>
  <si>
    <t xml:space="preserve">A005421M </t>
  </si>
  <si>
    <t>A005421S</t>
  </si>
  <si>
    <t>A005421XS</t>
  </si>
  <si>
    <t>A005421XL</t>
  </si>
  <si>
    <t xml:space="preserve">A005511L </t>
  </si>
  <si>
    <t xml:space="preserve">A005511M </t>
  </si>
  <si>
    <t>A005511S</t>
  </si>
  <si>
    <t>A005511XS</t>
  </si>
  <si>
    <t>A005511XL</t>
  </si>
  <si>
    <t>A005511XXL</t>
  </si>
  <si>
    <t xml:space="preserve">A005570L </t>
  </si>
  <si>
    <t xml:space="preserve">A005570M </t>
  </si>
  <si>
    <t xml:space="preserve">A005664L </t>
  </si>
  <si>
    <t xml:space="preserve">A005664M </t>
  </si>
  <si>
    <t>A005664S</t>
  </si>
  <si>
    <t>A005664XS</t>
  </si>
  <si>
    <t>A005664XL</t>
  </si>
  <si>
    <t>A005-024-S</t>
  </si>
  <si>
    <t>A005-024-XS</t>
  </si>
  <si>
    <t>A005-024-XL</t>
  </si>
  <si>
    <t>A005-032-S</t>
  </si>
  <si>
    <t>A005-032-XS</t>
  </si>
  <si>
    <t>A005-032-XL</t>
  </si>
  <si>
    <t>A005-421-S</t>
  </si>
  <si>
    <t>A005-421-XS</t>
  </si>
  <si>
    <t>A005-421-XL</t>
  </si>
  <si>
    <t>A005-511-S</t>
  </si>
  <si>
    <t>A005-511-XS</t>
  </si>
  <si>
    <t>A005-511-XL</t>
  </si>
  <si>
    <t>A005-511-XXL</t>
  </si>
  <si>
    <t>A005-664-S</t>
  </si>
  <si>
    <t>A005-664-XS</t>
  </si>
  <si>
    <t>A005-664-XL</t>
  </si>
  <si>
    <t xml:space="preserve">A006027L </t>
  </si>
  <si>
    <t xml:space="preserve">A006027M </t>
  </si>
  <si>
    <t xml:space="preserve">A006030L </t>
  </si>
  <si>
    <t xml:space="preserve">A006030M </t>
  </si>
  <si>
    <t>A006030S</t>
  </si>
  <si>
    <t>A006030XS</t>
  </si>
  <si>
    <t>A006030XL</t>
  </si>
  <si>
    <t>A006030XXL</t>
  </si>
  <si>
    <t xml:space="preserve">A006664L </t>
  </si>
  <si>
    <t xml:space="preserve">A006664M </t>
  </si>
  <si>
    <t>A006664S</t>
  </si>
  <si>
    <t>A006664XS</t>
  </si>
  <si>
    <t>A006664XL</t>
  </si>
  <si>
    <t>A006664XXL</t>
  </si>
  <si>
    <t xml:space="preserve">A006817L </t>
  </si>
  <si>
    <t xml:space="preserve">A006817M </t>
  </si>
  <si>
    <t>A006817S</t>
  </si>
  <si>
    <t>A006817XS</t>
  </si>
  <si>
    <t>A006817XL</t>
  </si>
  <si>
    <t>A006817XXL</t>
  </si>
  <si>
    <t>A006-030-S</t>
  </si>
  <si>
    <t>A006-030-XS</t>
  </si>
  <si>
    <t>A006-030-XL</t>
  </si>
  <si>
    <t>A006-030-XXL</t>
  </si>
  <si>
    <t>A006-664-S</t>
  </si>
  <si>
    <t>A006-664-XS</t>
  </si>
  <si>
    <t>A006-664-XL</t>
  </si>
  <si>
    <t>A006-664-XXL</t>
  </si>
  <si>
    <t>A006-817-S</t>
  </si>
  <si>
    <t>A006-817-XS</t>
  </si>
  <si>
    <t>A006-817-XL</t>
  </si>
  <si>
    <t>A006-817-XXL</t>
  </si>
  <si>
    <t xml:space="preserve">A007001L </t>
  </si>
  <si>
    <t xml:space="preserve">A007001M </t>
  </si>
  <si>
    <t xml:space="preserve">A007102L </t>
  </si>
  <si>
    <t xml:space="preserve">A007102M </t>
  </si>
  <si>
    <t>A007102S</t>
  </si>
  <si>
    <t>A007102XS</t>
  </si>
  <si>
    <t>A007102XL</t>
  </si>
  <si>
    <t>A007102XXL</t>
  </si>
  <si>
    <t xml:space="preserve">A007421L </t>
  </si>
  <si>
    <t xml:space="preserve">A007421M </t>
  </si>
  <si>
    <t>A007421S</t>
  </si>
  <si>
    <t>A007421XS</t>
  </si>
  <si>
    <t>A007421XL</t>
  </si>
  <si>
    <t xml:space="preserve">A007511L </t>
  </si>
  <si>
    <t xml:space="preserve">A007511M </t>
  </si>
  <si>
    <t>A007511S</t>
  </si>
  <si>
    <t>A007511XS</t>
  </si>
  <si>
    <t>A007511XL</t>
  </si>
  <si>
    <t>A007511XXL</t>
  </si>
  <si>
    <t xml:space="preserve">A007909L </t>
  </si>
  <si>
    <t xml:space="preserve">A007909M </t>
  </si>
  <si>
    <t>A007909S</t>
  </si>
  <si>
    <t>A007909XS</t>
  </si>
  <si>
    <t>A007909XL</t>
  </si>
  <si>
    <t>A007909XXL</t>
  </si>
  <si>
    <t>A007-102-S</t>
  </si>
  <si>
    <t>A007-102-XS</t>
  </si>
  <si>
    <t>A007-102-XL</t>
  </si>
  <si>
    <t>A007-102-XXL</t>
  </si>
  <si>
    <t>A007-421-S</t>
  </si>
  <si>
    <t>A007-421-XS</t>
  </si>
  <si>
    <t>A007-421-XL</t>
  </si>
  <si>
    <t>A007-511-S</t>
  </si>
  <si>
    <t>A007-511-XS</t>
  </si>
  <si>
    <t>A007-511-XL</t>
  </si>
  <si>
    <t>A007-511-XXL</t>
  </si>
  <si>
    <t>A007-909-S</t>
  </si>
  <si>
    <t>A007-909-XS</t>
  </si>
  <si>
    <t>A007-909-XL</t>
  </si>
  <si>
    <t>A007-909-XXL</t>
  </si>
  <si>
    <t xml:space="preserve">AH001001L </t>
  </si>
  <si>
    <t xml:space="preserve">AH001001M </t>
  </si>
  <si>
    <t>AH001001S</t>
  </si>
  <si>
    <t>AH001001XS</t>
  </si>
  <si>
    <t>AH001001XL</t>
  </si>
  <si>
    <t>AH001001XXL</t>
  </si>
  <si>
    <t xml:space="preserve">AH001027L </t>
  </si>
  <si>
    <t xml:space="preserve">AH001027M </t>
  </si>
  <si>
    <t>AH001027S</t>
  </si>
  <si>
    <t>AH001027XS</t>
  </si>
  <si>
    <t>AH001027XL</t>
  </si>
  <si>
    <t>AH001027XXL</t>
  </si>
  <si>
    <t xml:space="preserve">AH001203L </t>
  </si>
  <si>
    <t xml:space="preserve">AH001203M </t>
  </si>
  <si>
    <t>AH001203S</t>
  </si>
  <si>
    <t>AH001203XS</t>
  </si>
  <si>
    <t>AH001203XL</t>
  </si>
  <si>
    <t>AH001203XXL</t>
  </si>
  <si>
    <t xml:space="preserve">AH001421L </t>
  </si>
  <si>
    <t xml:space="preserve">AH001421M </t>
  </si>
  <si>
    <t>AH001421S</t>
  </si>
  <si>
    <t>AH001421XS</t>
  </si>
  <si>
    <t>AH001421XL</t>
  </si>
  <si>
    <t xml:space="preserve">AH0014045L </t>
  </si>
  <si>
    <t xml:space="preserve">AH0014045M </t>
  </si>
  <si>
    <t>AH0014045S</t>
  </si>
  <si>
    <t>AH0014045XS</t>
  </si>
  <si>
    <t>AH0014045XL</t>
  </si>
  <si>
    <t xml:space="preserve">AH001570L </t>
  </si>
  <si>
    <t xml:space="preserve">AH001570M </t>
  </si>
  <si>
    <t>AH001570S</t>
  </si>
  <si>
    <t>AH001570XS</t>
  </si>
  <si>
    <t>AH001570XL</t>
  </si>
  <si>
    <t>AH001570XXL</t>
  </si>
  <si>
    <t>AH001</t>
  </si>
  <si>
    <t>Caballero</t>
  </si>
  <si>
    <t>AH001-001-S</t>
  </si>
  <si>
    <t>AH001-001-XS</t>
  </si>
  <si>
    <t>AH001-001-XL</t>
  </si>
  <si>
    <t>AH001-001-XXL</t>
  </si>
  <si>
    <t>AH001-027-S</t>
  </si>
  <si>
    <t>AH001-027-XS</t>
  </si>
  <si>
    <t>AH001-027-XL</t>
  </si>
  <si>
    <t>AH001-027-XXL</t>
  </si>
  <si>
    <t>AH001-203-S</t>
  </si>
  <si>
    <t>AH001-203-XS</t>
  </si>
  <si>
    <t>AH001-203-XL</t>
  </si>
  <si>
    <t>AH001-203-XXL</t>
  </si>
  <si>
    <t>AH001-421-S</t>
  </si>
  <si>
    <t>AH001-421-XS</t>
  </si>
  <si>
    <t>AH001-421-XL</t>
  </si>
  <si>
    <t>AH001-4045-S</t>
  </si>
  <si>
    <t>AH001-4045-XS</t>
  </si>
  <si>
    <t>AH001-4045-XL</t>
  </si>
  <si>
    <t>AH001-570-S</t>
  </si>
  <si>
    <t>AH001-570-XS</t>
  </si>
  <si>
    <t>AH001-570-XL</t>
  </si>
  <si>
    <t>AH001-570-XXL</t>
  </si>
  <si>
    <t xml:space="preserve">AH002027L </t>
  </si>
  <si>
    <t xml:space="preserve">AH002027M </t>
  </si>
  <si>
    <t>AH002027S</t>
  </si>
  <si>
    <t>AH002027XS</t>
  </si>
  <si>
    <t>AH002027XL</t>
  </si>
  <si>
    <t>AH002027XXL</t>
  </si>
  <si>
    <t xml:space="preserve">AH002203L </t>
  </si>
  <si>
    <t xml:space="preserve">AH002203M </t>
  </si>
  <si>
    <t>AH002203S</t>
  </si>
  <si>
    <t>AH002203XS</t>
  </si>
  <si>
    <t>AH002203XL</t>
  </si>
  <si>
    <t>AH002203XXL</t>
  </si>
  <si>
    <t xml:space="preserve">AH0024045L </t>
  </si>
  <si>
    <t xml:space="preserve">AH0024045M </t>
  </si>
  <si>
    <t>AH0024045S</t>
  </si>
  <si>
    <t>AH0024045XS</t>
  </si>
  <si>
    <t>AH0024045XL</t>
  </si>
  <si>
    <t>AH002</t>
  </si>
  <si>
    <t>AH002-027-S</t>
  </si>
  <si>
    <t>AH002-027-XS</t>
  </si>
  <si>
    <t>AH002-027-XL</t>
  </si>
  <si>
    <t>AH002-027-XXL</t>
  </si>
  <si>
    <t>AH002-203-S</t>
  </si>
  <si>
    <t>AH002-203-XS</t>
  </si>
  <si>
    <t>AH002-203-XL</t>
  </si>
  <si>
    <t>AH002-203-XXL</t>
  </si>
  <si>
    <t>AH002-4045-S</t>
  </si>
  <si>
    <t>AH002-4045-XS</t>
  </si>
  <si>
    <t>AH002-4045-XL</t>
  </si>
  <si>
    <t xml:space="preserve">AH003001L </t>
  </si>
  <si>
    <t xml:space="preserve">AH003001M </t>
  </si>
  <si>
    <t>AH003001S</t>
  </si>
  <si>
    <t>AH003001XS</t>
  </si>
  <si>
    <t>AH003001XL</t>
  </si>
  <si>
    <t>AH003001XXL</t>
  </si>
  <si>
    <t xml:space="preserve">AH003027L </t>
  </si>
  <si>
    <t xml:space="preserve">AH003027M </t>
  </si>
  <si>
    <t>AH003027S</t>
  </si>
  <si>
    <t>AH003027XS</t>
  </si>
  <si>
    <t>AH003027XL</t>
  </si>
  <si>
    <t>AH003027XXL</t>
  </si>
  <si>
    <t xml:space="preserve">AH003421L </t>
  </si>
  <si>
    <t xml:space="preserve">AH003421M </t>
  </si>
  <si>
    <t>AH003421S</t>
  </si>
  <si>
    <t>AH003421XS</t>
  </si>
  <si>
    <t>AH003421XL</t>
  </si>
  <si>
    <t>AH003421XXL</t>
  </si>
  <si>
    <t xml:space="preserve">AH0034045L </t>
  </si>
  <si>
    <t xml:space="preserve">AH0034045M </t>
  </si>
  <si>
    <t>AH0034045S</t>
  </si>
  <si>
    <t>AH0034045XS</t>
  </si>
  <si>
    <t>AH0034045XL</t>
  </si>
  <si>
    <t>AH0034045XXL</t>
  </si>
  <si>
    <t xml:space="preserve">AH003511L </t>
  </si>
  <si>
    <t xml:space="preserve">AH003511M </t>
  </si>
  <si>
    <t>AH003511S</t>
  </si>
  <si>
    <t>AH003511XS</t>
  </si>
  <si>
    <t>AH003511XL</t>
  </si>
  <si>
    <t>AH003511XXL</t>
  </si>
  <si>
    <t xml:space="preserve">AH003570L </t>
  </si>
  <si>
    <t xml:space="preserve">AH003570M </t>
  </si>
  <si>
    <t>AH003570S</t>
  </si>
  <si>
    <t>AH003570XS</t>
  </si>
  <si>
    <t>AH003570XL</t>
  </si>
  <si>
    <t>AH003570XXL</t>
  </si>
  <si>
    <t xml:space="preserve">AH003664L </t>
  </si>
  <si>
    <t xml:space="preserve">AH003664M </t>
  </si>
  <si>
    <t>AH003664S</t>
  </si>
  <si>
    <t>AH003664XS</t>
  </si>
  <si>
    <t>AH003664XL</t>
  </si>
  <si>
    <t>AH003664XXL</t>
  </si>
  <si>
    <t>AH003</t>
  </si>
  <si>
    <t>AH003-001-S</t>
  </si>
  <si>
    <t>AH003-001-XS</t>
  </si>
  <si>
    <t>AH003-001-XL</t>
  </si>
  <si>
    <t>AH003-001-XXL</t>
  </si>
  <si>
    <t>AH003-027-S</t>
  </si>
  <si>
    <t>AH003-027-XS</t>
  </si>
  <si>
    <t>AH003-027-XL</t>
  </si>
  <si>
    <t>AH003-027-XXL</t>
  </si>
  <si>
    <t>AH003-421-S</t>
  </si>
  <si>
    <t>AH003-421-XS</t>
  </si>
  <si>
    <t>AH003-421-XL</t>
  </si>
  <si>
    <t>AH003-421-XXL</t>
  </si>
  <si>
    <t>AH003-4045-S</t>
  </si>
  <si>
    <t>AH003-4045-XS</t>
  </si>
  <si>
    <t>AH003-4045-XL</t>
  </si>
  <si>
    <t>AH003-4045-XXL</t>
  </si>
  <si>
    <t>AH003-511-S</t>
  </si>
  <si>
    <t>AH003-511-XS</t>
  </si>
  <si>
    <t>AH003-511-XL</t>
  </si>
  <si>
    <t>AH003-511-XXL</t>
  </si>
  <si>
    <t>AH003-570-S</t>
  </si>
  <si>
    <t>AH003-570-XS</t>
  </si>
  <si>
    <t>AH003-570-XL</t>
  </si>
  <si>
    <t>AH003-570-XXL</t>
  </si>
  <si>
    <t>AH003-664-S</t>
  </si>
  <si>
    <t>AH003-664-XS</t>
  </si>
  <si>
    <t>AH003-664-XL</t>
  </si>
  <si>
    <t>AH003-664-XXL</t>
  </si>
  <si>
    <t xml:space="preserve">AM008027L </t>
  </si>
  <si>
    <t xml:space="preserve">AM008027M </t>
  </si>
  <si>
    <t>AM008027S</t>
  </si>
  <si>
    <t>AM008027XS</t>
  </si>
  <si>
    <t>AM008027XL</t>
  </si>
  <si>
    <t>AM008027XXL</t>
  </si>
  <si>
    <t xml:space="preserve">AM008203L </t>
  </si>
  <si>
    <t xml:space="preserve">AM008203M </t>
  </si>
  <si>
    <t>AM008203S</t>
  </si>
  <si>
    <t>AM008203XS</t>
  </si>
  <si>
    <t>AM008203XL</t>
  </si>
  <si>
    <t>AM008203XXL</t>
  </si>
  <si>
    <t xml:space="preserve">AM008570L </t>
  </si>
  <si>
    <t xml:space="preserve">AM008570M </t>
  </si>
  <si>
    <t>AM008570S</t>
  </si>
  <si>
    <t>AM008570XS</t>
  </si>
  <si>
    <t>AM008570XL</t>
  </si>
  <si>
    <t>AM008570XXL</t>
  </si>
  <si>
    <t>AM008</t>
  </si>
  <si>
    <t>Top Maternidad</t>
  </si>
  <si>
    <t>Dama</t>
  </si>
  <si>
    <t>AM008-027-S</t>
  </si>
  <si>
    <t>AM008-027-XS</t>
  </si>
  <si>
    <t>AM008-027-XL</t>
  </si>
  <si>
    <t>AM008-027-XXL</t>
  </si>
  <si>
    <t>AM008-203-S</t>
  </si>
  <si>
    <t>AM008-203-XS</t>
  </si>
  <si>
    <t>AM008-203-XL</t>
  </si>
  <si>
    <t>AM008-203-XXL</t>
  </si>
  <si>
    <t>AM008-570-S</t>
  </si>
  <si>
    <t>AM008-570-XS</t>
  </si>
  <si>
    <t>AM008-570-XL</t>
  </si>
  <si>
    <t>AM008-570-XXL</t>
  </si>
  <si>
    <t xml:space="preserve">A102001L </t>
  </si>
  <si>
    <t xml:space="preserve">A102001M </t>
  </si>
  <si>
    <t>A102001S</t>
  </si>
  <si>
    <t>A102001XS</t>
  </si>
  <si>
    <t>A102001XL</t>
  </si>
  <si>
    <t>A102001XXL</t>
  </si>
  <si>
    <t xml:space="preserve">A102024L </t>
  </si>
  <si>
    <t xml:space="preserve">A102024M </t>
  </si>
  <si>
    <t>A102024S</t>
  </si>
  <si>
    <t>A102024XS</t>
  </si>
  <si>
    <t>A102024XL</t>
  </si>
  <si>
    <t xml:space="preserve">A102027L </t>
  </si>
  <si>
    <t xml:space="preserve">A102027M </t>
  </si>
  <si>
    <t>A102027S</t>
  </si>
  <si>
    <t>A102027XS</t>
  </si>
  <si>
    <t>A102027XL</t>
  </si>
  <si>
    <t>A102027XXL</t>
  </si>
  <si>
    <t xml:space="preserve">A102030L </t>
  </si>
  <si>
    <t xml:space="preserve">A102030M </t>
  </si>
  <si>
    <t>A102030S</t>
  </si>
  <si>
    <t>A102030XS</t>
  </si>
  <si>
    <t>A102030XL</t>
  </si>
  <si>
    <t>A102030XXL</t>
  </si>
  <si>
    <t xml:space="preserve">A102032L </t>
  </si>
  <si>
    <t xml:space="preserve">A102032M </t>
  </si>
  <si>
    <t>A102032S</t>
  </si>
  <si>
    <t>A102032XS</t>
  </si>
  <si>
    <t>A102032XL</t>
  </si>
  <si>
    <t xml:space="preserve">A102203L </t>
  </si>
  <si>
    <t xml:space="preserve">A102203M </t>
  </si>
  <si>
    <t>A102203S</t>
  </si>
  <si>
    <t>A102203XS</t>
  </si>
  <si>
    <t>A102203XL</t>
  </si>
  <si>
    <t xml:space="preserve">A1024045L </t>
  </si>
  <si>
    <t xml:space="preserve">A1024045M </t>
  </si>
  <si>
    <t>A1024045S</t>
  </si>
  <si>
    <t>A1024045XS</t>
  </si>
  <si>
    <t>A1024045XL</t>
  </si>
  <si>
    <t xml:space="preserve">A102421L </t>
  </si>
  <si>
    <t xml:space="preserve">A102421M </t>
  </si>
  <si>
    <t>A102421S</t>
  </si>
  <si>
    <t>A102421XS</t>
  </si>
  <si>
    <t>A102421XL</t>
  </si>
  <si>
    <t xml:space="preserve">A102511L </t>
  </si>
  <si>
    <t xml:space="preserve">A102511M </t>
  </si>
  <si>
    <t>A102511S</t>
  </si>
  <si>
    <t>A102511XS</t>
  </si>
  <si>
    <t>A102511XL</t>
  </si>
  <si>
    <t>A102511XXL</t>
  </si>
  <si>
    <t xml:space="preserve">A102570L </t>
  </si>
  <si>
    <t xml:space="preserve">A102570M </t>
  </si>
  <si>
    <t>A102570S</t>
  </si>
  <si>
    <t>A102570XS</t>
  </si>
  <si>
    <t>A102570XL</t>
  </si>
  <si>
    <t>A102570XXL</t>
  </si>
  <si>
    <t xml:space="preserve">A102664L </t>
  </si>
  <si>
    <t xml:space="preserve">A102664M </t>
  </si>
  <si>
    <t>A102664S</t>
  </si>
  <si>
    <t>A102664XS</t>
  </si>
  <si>
    <t>A102664XL</t>
  </si>
  <si>
    <t>A102664XXL</t>
  </si>
  <si>
    <t xml:space="preserve">A102817L </t>
  </si>
  <si>
    <t xml:space="preserve">A102817M </t>
  </si>
  <si>
    <t>A102817S</t>
  </si>
  <si>
    <t>A102817XS</t>
  </si>
  <si>
    <t>A102817XL</t>
  </si>
  <si>
    <t>A102817XXL</t>
  </si>
  <si>
    <t>Pant</t>
  </si>
  <si>
    <t>A102</t>
  </si>
  <si>
    <t>A102-001-S</t>
  </si>
  <si>
    <t>A102-001-XS</t>
  </si>
  <si>
    <t>A102-001-XL</t>
  </si>
  <si>
    <t>A102-001-XXL</t>
  </si>
  <si>
    <t>A102-024-S</t>
  </si>
  <si>
    <t>A102-024-XS</t>
  </si>
  <si>
    <t>A102-024-XL</t>
  </si>
  <si>
    <t>A102-027-S</t>
  </si>
  <si>
    <t>A102-027-XS</t>
  </si>
  <si>
    <t>A102-027-XL</t>
  </si>
  <si>
    <t>A102-027-XXL</t>
  </si>
  <si>
    <t>A102-030-S</t>
  </si>
  <si>
    <t>A102-030-XS</t>
  </si>
  <si>
    <t>A102-030-XL</t>
  </si>
  <si>
    <t>A102-030-XXL</t>
  </si>
  <si>
    <t>A102-032-S</t>
  </si>
  <si>
    <t>A102-032-XS</t>
  </si>
  <si>
    <t>A102-032-XL</t>
  </si>
  <si>
    <t>A102-203-S</t>
  </si>
  <si>
    <t>A102-203-XS</t>
  </si>
  <si>
    <t>A102-203-XL</t>
  </si>
  <si>
    <t>A102-4045-S</t>
  </si>
  <si>
    <t>A102-4045-XS</t>
  </si>
  <si>
    <t>A102-4045-XL</t>
  </si>
  <si>
    <t>A102-421-S</t>
  </si>
  <si>
    <t>A102-421-XS</t>
  </si>
  <si>
    <t>A102-421-XL</t>
  </si>
  <si>
    <t>A102-511-S</t>
  </si>
  <si>
    <t>A102-511-XS</t>
  </si>
  <si>
    <t>A102-511-XL</t>
  </si>
  <si>
    <t>A102-511-XXL</t>
  </si>
  <si>
    <t>A102-570-S</t>
  </si>
  <si>
    <t>A102-570-XS</t>
  </si>
  <si>
    <t>A102-570-XL</t>
  </si>
  <si>
    <t>A102-570-XXL</t>
  </si>
  <si>
    <t>A102-664-S</t>
  </si>
  <si>
    <t>A102-664-XS</t>
  </si>
  <si>
    <t>A102-664-XL</t>
  </si>
  <si>
    <t>A102-664-XXL</t>
  </si>
  <si>
    <t>A102-817-S</t>
  </si>
  <si>
    <t>A102-817-XS</t>
  </si>
  <si>
    <t>A102-817-XL</t>
  </si>
  <si>
    <t>A102-817-XXL</t>
  </si>
  <si>
    <t xml:space="preserve">A103001L </t>
  </si>
  <si>
    <t xml:space="preserve">A103001M </t>
  </si>
  <si>
    <t>A103001S</t>
  </si>
  <si>
    <t>A103001XS</t>
  </si>
  <si>
    <t>A103001XL</t>
  </si>
  <si>
    <t>A103001XXL</t>
  </si>
  <si>
    <t xml:space="preserve">A103024L </t>
  </si>
  <si>
    <t xml:space="preserve">A103024M </t>
  </si>
  <si>
    <t>A103024S</t>
  </si>
  <si>
    <t>A103024XS</t>
  </si>
  <si>
    <t>A103024XL</t>
  </si>
  <si>
    <t xml:space="preserve">A103027L </t>
  </si>
  <si>
    <t xml:space="preserve">A103027M </t>
  </si>
  <si>
    <t>A103027S</t>
  </si>
  <si>
    <t>A103027XS</t>
  </si>
  <si>
    <t>A103027XL</t>
  </si>
  <si>
    <t>A103027XXL</t>
  </si>
  <si>
    <t xml:space="preserve">A103047L </t>
  </si>
  <si>
    <t xml:space="preserve">A103047M </t>
  </si>
  <si>
    <t>A103047S</t>
  </si>
  <si>
    <t>A103047XS</t>
  </si>
  <si>
    <t>A103047XL</t>
  </si>
  <si>
    <t>A103047XXL</t>
  </si>
  <si>
    <t xml:space="preserve">A103050L </t>
  </si>
  <si>
    <t xml:space="preserve">A103050M </t>
  </si>
  <si>
    <t>A103050S</t>
  </si>
  <si>
    <t>A103050XS</t>
  </si>
  <si>
    <t>A103050XL</t>
  </si>
  <si>
    <t>A103050XXL</t>
  </si>
  <si>
    <t xml:space="preserve">A103102L </t>
  </si>
  <si>
    <t xml:space="preserve">A103102M </t>
  </si>
  <si>
    <t>A103102S</t>
  </si>
  <si>
    <t>A103102XS</t>
  </si>
  <si>
    <t>A103102XL</t>
  </si>
  <si>
    <t>A103102XXL</t>
  </si>
  <si>
    <t xml:space="preserve">A103203L </t>
  </si>
  <si>
    <t xml:space="preserve">A103203M </t>
  </si>
  <si>
    <t>A103203S</t>
  </si>
  <si>
    <t>A103203XS</t>
  </si>
  <si>
    <t>A103203XL</t>
  </si>
  <si>
    <t xml:space="preserve">A103421L </t>
  </si>
  <si>
    <t xml:space="preserve">A103421M </t>
  </si>
  <si>
    <t>A103421S</t>
  </si>
  <si>
    <t>A103421XS</t>
  </si>
  <si>
    <t>A103421XL</t>
  </si>
  <si>
    <t xml:space="preserve">A103511L </t>
  </si>
  <si>
    <t xml:space="preserve">A103511M </t>
  </si>
  <si>
    <t>A103511S</t>
  </si>
  <si>
    <t>A103511XS</t>
  </si>
  <si>
    <t>A103511XL</t>
  </si>
  <si>
    <t>A103511XXL</t>
  </si>
  <si>
    <t xml:space="preserve">A103570L </t>
  </si>
  <si>
    <t xml:space="preserve">A103570M </t>
  </si>
  <si>
    <t>A103570S</t>
  </si>
  <si>
    <t>A103570XS</t>
  </si>
  <si>
    <t>A103570XL</t>
  </si>
  <si>
    <t>A103570XXL</t>
  </si>
  <si>
    <t xml:space="preserve">A103817L </t>
  </si>
  <si>
    <t xml:space="preserve">A103817M </t>
  </si>
  <si>
    <t>A103817S</t>
  </si>
  <si>
    <t>A103817XS</t>
  </si>
  <si>
    <t>A103817XL</t>
  </si>
  <si>
    <t>A103817XXL</t>
  </si>
  <si>
    <t xml:space="preserve">A103909L </t>
  </si>
  <si>
    <t xml:space="preserve">A103909M </t>
  </si>
  <si>
    <t>A103909S</t>
  </si>
  <si>
    <t>A103909XS</t>
  </si>
  <si>
    <t>A103909XL</t>
  </si>
  <si>
    <t>A103909XXL</t>
  </si>
  <si>
    <t>A103</t>
  </si>
  <si>
    <t>A103-001-S</t>
  </si>
  <si>
    <t>A103-001-XS</t>
  </si>
  <si>
    <t>A103-001-XL</t>
  </si>
  <si>
    <t>A103-001-XXL</t>
  </si>
  <si>
    <t>A103-024-S</t>
  </si>
  <si>
    <t>A103-024-XS</t>
  </si>
  <si>
    <t>A103-024-XL</t>
  </si>
  <si>
    <t>A103-027-S</t>
  </si>
  <si>
    <t>A103-027-XS</t>
  </si>
  <si>
    <t>A103-027-XL</t>
  </si>
  <si>
    <t>A103-027-XXL</t>
  </si>
  <si>
    <t>A103-047-S</t>
  </si>
  <si>
    <t>A103-047-XS</t>
  </si>
  <si>
    <t>A103-047-XL</t>
  </si>
  <si>
    <t>A103-047-XXL</t>
  </si>
  <si>
    <t>A103-050-S</t>
  </si>
  <si>
    <t>A103-050-XS</t>
  </si>
  <si>
    <t>A103-050-XL</t>
  </si>
  <si>
    <t>A103-050-XXL</t>
  </si>
  <si>
    <t>A103-102-S</t>
  </si>
  <si>
    <t>A103-102-XS</t>
  </si>
  <si>
    <t>A103-102-XL</t>
  </si>
  <si>
    <t>A103-102-XXL</t>
  </si>
  <si>
    <t>A103-203-S</t>
  </si>
  <si>
    <t>A103-203-XS</t>
  </si>
  <si>
    <t>A103-203-XL</t>
  </si>
  <si>
    <t>A103-421-S</t>
  </si>
  <si>
    <t>A103-421-XS</t>
  </si>
  <si>
    <t>A103-421-XL</t>
  </si>
  <si>
    <t>A103-511-S</t>
  </si>
  <si>
    <t>A103-511-XS</t>
  </si>
  <si>
    <t>A103-511-XL</t>
  </si>
  <si>
    <t>A103-511-XXL</t>
  </si>
  <si>
    <t>A103-570-S</t>
  </si>
  <si>
    <t>A103-570-XS</t>
  </si>
  <si>
    <t>A103-570-XL</t>
  </si>
  <si>
    <t>A103-570-XXL</t>
  </si>
  <si>
    <t>A103-817-S</t>
  </si>
  <si>
    <t>A103-817-XS</t>
  </si>
  <si>
    <t>A103-817-XL</t>
  </si>
  <si>
    <t>A103-817-XXL</t>
  </si>
  <si>
    <t>A103-909-S</t>
  </si>
  <si>
    <t>A103-909-XS</t>
  </si>
  <si>
    <t>A103-909-XL</t>
  </si>
  <si>
    <t>A103-909-XXL</t>
  </si>
  <si>
    <t xml:space="preserve">A104R001L </t>
  </si>
  <si>
    <t xml:space="preserve">A104R001M </t>
  </si>
  <si>
    <t>A104R001S</t>
  </si>
  <si>
    <t>A104R001XS</t>
  </si>
  <si>
    <t>A104R001XL</t>
  </si>
  <si>
    <t xml:space="preserve">A104R024L </t>
  </si>
  <si>
    <t xml:space="preserve">A104R024M </t>
  </si>
  <si>
    <t>A104R024S</t>
  </si>
  <si>
    <t>A104R024XS</t>
  </si>
  <si>
    <t>A104R024XL</t>
  </si>
  <si>
    <t xml:space="preserve">A104R027L </t>
  </si>
  <si>
    <t xml:space="preserve">A104R027M </t>
  </si>
  <si>
    <t>A104R027S</t>
  </si>
  <si>
    <t>A104R027XS</t>
  </si>
  <si>
    <t>A104R027XL</t>
  </si>
  <si>
    <t xml:space="preserve">A104R030L </t>
  </si>
  <si>
    <t xml:space="preserve">A104R030M </t>
  </si>
  <si>
    <t>A104R030S</t>
  </si>
  <si>
    <t>A104R030XS</t>
  </si>
  <si>
    <t>A104R030XL</t>
  </si>
  <si>
    <t>A104R030XXL</t>
  </si>
  <si>
    <t xml:space="preserve">A104R203L </t>
  </si>
  <si>
    <t xml:space="preserve">A104R203M </t>
  </si>
  <si>
    <t>A104R203S</t>
  </si>
  <si>
    <t>A104R203XS</t>
  </si>
  <si>
    <t>A104R203XL</t>
  </si>
  <si>
    <t xml:space="preserve">A104R421L </t>
  </si>
  <si>
    <t xml:space="preserve">A104R421M </t>
  </si>
  <si>
    <t>A104R421S</t>
  </si>
  <si>
    <t>A104R421XS</t>
  </si>
  <si>
    <t>A104R421XL</t>
  </si>
  <si>
    <t xml:space="preserve">A104R511L </t>
  </si>
  <si>
    <t xml:space="preserve">A104R511M </t>
  </si>
  <si>
    <t>A104R511S</t>
  </si>
  <si>
    <t>A104R511XS</t>
  </si>
  <si>
    <t>A104R511XL</t>
  </si>
  <si>
    <t>A104R511XXL</t>
  </si>
  <si>
    <t xml:space="preserve">A104R570L </t>
  </si>
  <si>
    <t xml:space="preserve">A104R570M </t>
  </si>
  <si>
    <t>A104R570S</t>
  </si>
  <si>
    <t>A104R570XS</t>
  </si>
  <si>
    <t>A104R570XL</t>
  </si>
  <si>
    <t xml:space="preserve">A104R664L </t>
  </si>
  <si>
    <t xml:space="preserve">A104R664M </t>
  </si>
  <si>
    <t>A104R664S</t>
  </si>
  <si>
    <t>A104R664XS</t>
  </si>
  <si>
    <t>A104R664XL</t>
  </si>
  <si>
    <t>A104R664XXL</t>
  </si>
  <si>
    <t xml:space="preserve">A104R817L </t>
  </si>
  <si>
    <t xml:space="preserve">A104R817M </t>
  </si>
  <si>
    <t>A104R817S</t>
  </si>
  <si>
    <t>A104R817XS</t>
  </si>
  <si>
    <t>A104R817XL</t>
  </si>
  <si>
    <t>A104R817XXL</t>
  </si>
  <si>
    <t xml:space="preserve">A104R909L </t>
  </si>
  <si>
    <t xml:space="preserve">A104R909M </t>
  </si>
  <si>
    <t>A104R909S</t>
  </si>
  <si>
    <t>A104R909XS</t>
  </si>
  <si>
    <t>A104R909XL</t>
  </si>
  <si>
    <t>A104R909XXL</t>
  </si>
  <si>
    <t>Pant Regular</t>
  </si>
  <si>
    <t>A104</t>
  </si>
  <si>
    <t>A104R-001-S</t>
  </si>
  <si>
    <t>A104R-001-XS</t>
  </si>
  <si>
    <t>A104R-001-XL</t>
  </si>
  <si>
    <t>A104R-024-S</t>
  </si>
  <si>
    <t>A104R-024-XS</t>
  </si>
  <si>
    <t>A104R-024-XL</t>
  </si>
  <si>
    <t>A104R-027-S</t>
  </si>
  <si>
    <t>A104R-027-XS</t>
  </si>
  <si>
    <t>A104R-027-XL</t>
  </si>
  <si>
    <t>A104R-030-S</t>
  </si>
  <si>
    <t>A104R-030-XS</t>
  </si>
  <si>
    <t>A104R-030-XL</t>
  </si>
  <si>
    <t>A104R-030-XXL</t>
  </si>
  <si>
    <t>A104R-203-S</t>
  </si>
  <si>
    <t>A104R-203-XS</t>
  </si>
  <si>
    <t>A104R-203-XL</t>
  </si>
  <si>
    <t>A104R-421-S</t>
  </si>
  <si>
    <t>A104R-421-XS</t>
  </si>
  <si>
    <t>A104R-421-XL</t>
  </si>
  <si>
    <t>A104R-511-S</t>
  </si>
  <si>
    <t>A104R-511-XS</t>
  </si>
  <si>
    <t>A104R-511-XL</t>
  </si>
  <si>
    <t>A104R-511-XXL</t>
  </si>
  <si>
    <t>A104R-570-S</t>
  </si>
  <si>
    <t>A104R-570-XS</t>
  </si>
  <si>
    <t>A104R-570-XL</t>
  </si>
  <si>
    <t>A104R-664-S</t>
  </si>
  <si>
    <t>A104R-664-XS</t>
  </si>
  <si>
    <t>A104R-664-XL</t>
  </si>
  <si>
    <t>A104R-664-XXL</t>
  </si>
  <si>
    <t>A104R-817-S</t>
  </si>
  <si>
    <t>A104R-817-XS</t>
  </si>
  <si>
    <t>A104R-817-XL</t>
  </si>
  <si>
    <t>A104R-817-XXL</t>
  </si>
  <si>
    <t>A104R-909-S</t>
  </si>
  <si>
    <t>A104R-909-XS</t>
  </si>
  <si>
    <t>A104R-909-XL</t>
  </si>
  <si>
    <t>A104R-909-XXL</t>
  </si>
  <si>
    <t xml:space="preserve">A104P001L </t>
  </si>
  <si>
    <t xml:space="preserve">A104P001M </t>
  </si>
  <si>
    <t>A104P001S</t>
  </si>
  <si>
    <t>A104P001XS</t>
  </si>
  <si>
    <t>A104P001XL</t>
  </si>
  <si>
    <t xml:space="preserve">A104P024L </t>
  </si>
  <si>
    <t xml:space="preserve">A104P024M </t>
  </si>
  <si>
    <t>A104P024S</t>
  </si>
  <si>
    <t>A104P024XS</t>
  </si>
  <si>
    <t>A104P024XL</t>
  </si>
  <si>
    <t>A104P024XXL</t>
  </si>
  <si>
    <t xml:space="preserve">A104P027L </t>
  </si>
  <si>
    <t xml:space="preserve">A104P027M </t>
  </si>
  <si>
    <t>A104P027S</t>
  </si>
  <si>
    <t>A104P027XS</t>
  </si>
  <si>
    <t>A104P027XL</t>
  </si>
  <si>
    <t xml:space="preserve">A104P030L </t>
  </si>
  <si>
    <t xml:space="preserve">A104P030M </t>
  </si>
  <si>
    <t>A104P030S</t>
  </si>
  <si>
    <t>A104P030XS</t>
  </si>
  <si>
    <t>A104P030XL</t>
  </si>
  <si>
    <t>A104P030XXL</t>
  </si>
  <si>
    <t xml:space="preserve">A104P203L </t>
  </si>
  <si>
    <t xml:space="preserve">A104P203M </t>
  </si>
  <si>
    <t>A104P203S</t>
  </si>
  <si>
    <t>A104P203XS</t>
  </si>
  <si>
    <t>A104P203XL</t>
  </si>
  <si>
    <t xml:space="preserve">A104P421L </t>
  </si>
  <si>
    <t xml:space="preserve">A104P421M </t>
  </si>
  <si>
    <t>A104P421S</t>
  </si>
  <si>
    <t>A104P421XS</t>
  </si>
  <si>
    <t>A104P421XL</t>
  </si>
  <si>
    <t xml:space="preserve">A104P511L </t>
  </si>
  <si>
    <t xml:space="preserve">A104P511M </t>
  </si>
  <si>
    <t>A104P511S</t>
  </si>
  <si>
    <t>A104P511XS</t>
  </si>
  <si>
    <t>A104P511XL</t>
  </si>
  <si>
    <t>A104P511XXL</t>
  </si>
  <si>
    <t xml:space="preserve">A104P570L </t>
  </si>
  <si>
    <t xml:space="preserve">A104P570M </t>
  </si>
  <si>
    <t>A104P570S</t>
  </si>
  <si>
    <t>A104P570XS</t>
  </si>
  <si>
    <t>A104P570XL</t>
  </si>
  <si>
    <t xml:space="preserve">A104P664L </t>
  </si>
  <si>
    <t xml:space="preserve">A104P664M </t>
  </si>
  <si>
    <t>A104P664S</t>
  </si>
  <si>
    <t>A104P664XS</t>
  </si>
  <si>
    <t>A104P664XL</t>
  </si>
  <si>
    <t>A104P664XXL</t>
  </si>
  <si>
    <t xml:space="preserve">A104P817L </t>
  </si>
  <si>
    <t xml:space="preserve">A104P817M </t>
  </si>
  <si>
    <t>A104P817S</t>
  </si>
  <si>
    <t>A104P817XS</t>
  </si>
  <si>
    <t>A104P817XL</t>
  </si>
  <si>
    <t>A104P817XXL</t>
  </si>
  <si>
    <t xml:space="preserve">A104P909L </t>
  </si>
  <si>
    <t xml:space="preserve">A104P909M </t>
  </si>
  <si>
    <t>A104P909S</t>
  </si>
  <si>
    <t>A104P909XS</t>
  </si>
  <si>
    <t>A104P909XL</t>
  </si>
  <si>
    <t>A104P909XXL</t>
  </si>
  <si>
    <t>Pant Petit</t>
  </si>
  <si>
    <t>A104P-001-S</t>
  </si>
  <si>
    <t>A104P-001-XS</t>
  </si>
  <si>
    <t>A104P-001-XL</t>
  </si>
  <si>
    <t>A104P-024-S</t>
  </si>
  <si>
    <t>A104P-024-XS</t>
  </si>
  <si>
    <t>A104P-024-XL</t>
  </si>
  <si>
    <t>A104P-024-XXL</t>
  </si>
  <si>
    <t>A104P-027-S</t>
  </si>
  <si>
    <t>A104P-027-XS</t>
  </si>
  <si>
    <t>A104P-027-XL</t>
  </si>
  <si>
    <t>A104P-030-S</t>
  </si>
  <si>
    <t>A104P-030-XS</t>
  </si>
  <si>
    <t>A104P-030-XL</t>
  </si>
  <si>
    <t>A104P-030-XXL</t>
  </si>
  <si>
    <t>A104P-203-S</t>
  </si>
  <si>
    <t>A104P-203-XS</t>
  </si>
  <si>
    <t>A104P-203-XL</t>
  </si>
  <si>
    <t>A104P-421-S</t>
  </si>
  <si>
    <t>A104P-421-XS</t>
  </si>
  <si>
    <t>A104P-421-XL</t>
  </si>
  <si>
    <t>A104P-511-S</t>
  </si>
  <si>
    <t>A104P-511-XS</t>
  </si>
  <si>
    <t>A104P-511-XL</t>
  </si>
  <si>
    <t>A104P-511-XXL</t>
  </si>
  <si>
    <t>A104P-570-S</t>
  </si>
  <si>
    <t>A104P-570-XS</t>
  </si>
  <si>
    <t>A104P-570-XL</t>
  </si>
  <si>
    <t>A104P-664-S</t>
  </si>
  <si>
    <t>A104P-664-XS</t>
  </si>
  <si>
    <t>A104P-664-XL</t>
  </si>
  <si>
    <t>A104P-664-XXL</t>
  </si>
  <si>
    <t>A104P-817-S</t>
  </si>
  <si>
    <t>A104P-817-XS</t>
  </si>
  <si>
    <t>A104P-817-XL</t>
  </si>
  <si>
    <t>A104P-817-XXL</t>
  </si>
  <si>
    <t>A104P-909-S</t>
  </si>
  <si>
    <t>A104P-909-XS</t>
  </si>
  <si>
    <t>A104P-909-XL</t>
  </si>
  <si>
    <t>A104P-909-XXL</t>
  </si>
  <si>
    <t xml:space="preserve">AH101050L </t>
  </si>
  <si>
    <t xml:space="preserve">AH101050M </t>
  </si>
  <si>
    <t>AH101050S</t>
  </si>
  <si>
    <t>AH101050XS</t>
  </si>
  <si>
    <t>AH101050XL</t>
  </si>
  <si>
    <t>AH101050XXL</t>
  </si>
  <si>
    <t xml:space="preserve">AH101001L </t>
  </si>
  <si>
    <t xml:space="preserve">AH101001M </t>
  </si>
  <si>
    <t>AH101001S</t>
  </si>
  <si>
    <t>AH101001XS</t>
  </si>
  <si>
    <t>AH101001XL</t>
  </si>
  <si>
    <t>AH101001XXL</t>
  </si>
  <si>
    <t xml:space="preserve">AH101027L </t>
  </si>
  <si>
    <t xml:space="preserve">AH101027M </t>
  </si>
  <si>
    <t>AH101027S</t>
  </si>
  <si>
    <t>AH101027XS</t>
  </si>
  <si>
    <t>AH101027XL</t>
  </si>
  <si>
    <t xml:space="preserve">AH101032L </t>
  </si>
  <si>
    <t xml:space="preserve">AH101032M </t>
  </si>
  <si>
    <t>AH101032S</t>
  </si>
  <si>
    <t>AH101032XS</t>
  </si>
  <si>
    <t>AH101032XL</t>
  </si>
  <si>
    <t>AH101032XXL</t>
  </si>
  <si>
    <t xml:space="preserve">AH1014045L </t>
  </si>
  <si>
    <t xml:space="preserve">AH1014045M </t>
  </si>
  <si>
    <t>AH1014045S</t>
  </si>
  <si>
    <t>AH1014045XS</t>
  </si>
  <si>
    <t>AH1014045XL</t>
  </si>
  <si>
    <t>AH1014045XXL</t>
  </si>
  <si>
    <t>AH101</t>
  </si>
  <si>
    <t>AH101-050-S</t>
  </si>
  <si>
    <t>AH101-050-XS</t>
  </si>
  <si>
    <t>AH101-050-XL</t>
  </si>
  <si>
    <t>AH101-050-XXL</t>
  </si>
  <si>
    <t>AH101-001-S</t>
  </si>
  <si>
    <t>AH101-001-XS</t>
  </si>
  <si>
    <t>AH101-001-XL</t>
  </si>
  <si>
    <t>AH101-001-XXL</t>
  </si>
  <si>
    <t>AH101-027-S</t>
  </si>
  <si>
    <t>AH101-027-XS</t>
  </si>
  <si>
    <t>AH101-027-XL</t>
  </si>
  <si>
    <t>AH101-032-S</t>
  </si>
  <si>
    <t>AH101-032-XS</t>
  </si>
  <si>
    <t>AH101-032-XL</t>
  </si>
  <si>
    <t>AH101-032-XXL</t>
  </si>
  <si>
    <t>AH101-4045-S</t>
  </si>
  <si>
    <t>AH101-4045-XS</t>
  </si>
  <si>
    <t>AH101-4045-XL</t>
  </si>
  <si>
    <t>AH101-4045-XXL</t>
  </si>
  <si>
    <t xml:space="preserve">AH102027L </t>
  </si>
  <si>
    <t xml:space="preserve">AH102027M </t>
  </si>
  <si>
    <t>AH102027S</t>
  </si>
  <si>
    <t>AH102027XS</t>
  </si>
  <si>
    <t>AH102027XL</t>
  </si>
  <si>
    <t>AH102027XXL</t>
  </si>
  <si>
    <t xml:space="preserve">AH102032L </t>
  </si>
  <si>
    <t xml:space="preserve">AH102032M </t>
  </si>
  <si>
    <t>AH102032S</t>
  </si>
  <si>
    <t>AH102032XS</t>
  </si>
  <si>
    <t>AH102032XL</t>
  </si>
  <si>
    <t>AH102032XXL</t>
  </si>
  <si>
    <t xml:space="preserve">AH102203L </t>
  </si>
  <si>
    <t xml:space="preserve">AH102203M </t>
  </si>
  <si>
    <t>AH102203S</t>
  </si>
  <si>
    <t>AH102203XS</t>
  </si>
  <si>
    <t>AH102203XL</t>
  </si>
  <si>
    <t xml:space="preserve">AH1024045L </t>
  </si>
  <si>
    <t xml:space="preserve">AH1024045M </t>
  </si>
  <si>
    <t>AH1024045S</t>
  </si>
  <si>
    <t>AH1024045XS</t>
  </si>
  <si>
    <t>AH1024045XL</t>
  </si>
  <si>
    <t xml:space="preserve">AH102421L </t>
  </si>
  <si>
    <t xml:space="preserve">AH102421M </t>
  </si>
  <si>
    <t>AH102421S</t>
  </si>
  <si>
    <t>AH102421XS</t>
  </si>
  <si>
    <t>AH102421XL</t>
  </si>
  <si>
    <t xml:space="preserve">AH102570L </t>
  </si>
  <si>
    <t xml:space="preserve">AH102570M </t>
  </si>
  <si>
    <t>AH102570S</t>
  </si>
  <si>
    <t>AH102570XS</t>
  </si>
  <si>
    <t>AH102570XL</t>
  </si>
  <si>
    <t>AH102570XXL</t>
  </si>
  <si>
    <t>AH102</t>
  </si>
  <si>
    <t>AH102-027-S</t>
  </si>
  <si>
    <t>AH102-027-XS</t>
  </si>
  <si>
    <t>AH102-027-XL</t>
  </si>
  <si>
    <t>AH102-027-XXL</t>
  </si>
  <si>
    <t>AH102-032-S</t>
  </si>
  <si>
    <t>AH102-032-XS</t>
  </si>
  <si>
    <t>AH102-032-XL</t>
  </si>
  <si>
    <t>AH102-032-XXL</t>
  </si>
  <si>
    <t>AH102-203-S</t>
  </si>
  <si>
    <t>AH102-203-XS</t>
  </si>
  <si>
    <t>AH102-203-XL</t>
  </si>
  <si>
    <t>AH102-4045-S</t>
  </si>
  <si>
    <t>AH102-4045-XS</t>
  </si>
  <si>
    <t>AH102-4045-XL</t>
  </si>
  <si>
    <t>AH102-421-S</t>
  </si>
  <si>
    <t>AH102-421-XS</t>
  </si>
  <si>
    <t>AH102-421-XL</t>
  </si>
  <si>
    <t>AH102-570-S</t>
  </si>
  <si>
    <t>AH102-570-XS</t>
  </si>
  <si>
    <t>AH102-570-XL</t>
  </si>
  <si>
    <t>AH102-570-XXL</t>
  </si>
  <si>
    <t xml:space="preserve">AH103001L </t>
  </si>
  <si>
    <t xml:space="preserve">AH103001M </t>
  </si>
  <si>
    <t>AH103001S</t>
  </si>
  <si>
    <t>AH103001XS</t>
  </si>
  <si>
    <t>AH103001XL</t>
  </si>
  <si>
    <t>AH103001XXL</t>
  </si>
  <si>
    <t xml:space="preserve">AH103027L </t>
  </si>
  <si>
    <t xml:space="preserve">AH103027M </t>
  </si>
  <si>
    <t>AH103027S</t>
  </si>
  <si>
    <t>AH103027XS</t>
  </si>
  <si>
    <t>AH103027XL</t>
  </si>
  <si>
    <t>AH103027XXL</t>
  </si>
  <si>
    <t xml:space="preserve">AH103032L </t>
  </si>
  <si>
    <t xml:space="preserve">AH103032M </t>
  </si>
  <si>
    <t>AH103032S</t>
  </si>
  <si>
    <t>AH103032XS</t>
  </si>
  <si>
    <t>AH103032XL</t>
  </si>
  <si>
    <t>AH103032XXL</t>
  </si>
  <si>
    <t xml:space="preserve">AH103203L </t>
  </si>
  <si>
    <t xml:space="preserve">AH103203M </t>
  </si>
  <si>
    <t>AH103203S</t>
  </si>
  <si>
    <t>AH103203XS</t>
  </si>
  <si>
    <t>AH103203XL</t>
  </si>
  <si>
    <t xml:space="preserve">AH103421L </t>
  </si>
  <si>
    <t xml:space="preserve">AH103421M </t>
  </si>
  <si>
    <t>AH103421S</t>
  </si>
  <si>
    <t>AH103421XS</t>
  </si>
  <si>
    <t>AH103421XL</t>
  </si>
  <si>
    <t xml:space="preserve">AH1034045L </t>
  </si>
  <si>
    <t xml:space="preserve">AH1034045M </t>
  </si>
  <si>
    <t>AH1034045S</t>
  </si>
  <si>
    <t>AH1034045XS</t>
  </si>
  <si>
    <t>AH1034045XL</t>
  </si>
  <si>
    <t xml:space="preserve">AH103511L </t>
  </si>
  <si>
    <t xml:space="preserve">AH103511M </t>
  </si>
  <si>
    <t>AH103511S</t>
  </si>
  <si>
    <t>AH103511XS</t>
  </si>
  <si>
    <t>AH103511XL</t>
  </si>
  <si>
    <t>AH103511XXL</t>
  </si>
  <si>
    <t xml:space="preserve">AH103570L </t>
  </si>
  <si>
    <t xml:space="preserve">AH103570M </t>
  </si>
  <si>
    <t>AH103570S</t>
  </si>
  <si>
    <t>AH103570XS</t>
  </si>
  <si>
    <t>AH103570XL</t>
  </si>
  <si>
    <t>AH103570XXL</t>
  </si>
  <si>
    <t xml:space="preserve">AH103664L </t>
  </si>
  <si>
    <t xml:space="preserve">AH103664M </t>
  </si>
  <si>
    <t>AH103664S</t>
  </si>
  <si>
    <t>AH103664XS</t>
  </si>
  <si>
    <t>AH103664XL</t>
  </si>
  <si>
    <t>AH103664XXL</t>
  </si>
  <si>
    <t>AH103</t>
  </si>
  <si>
    <t>AH103-001-S</t>
  </si>
  <si>
    <t>AH103-001-XS</t>
  </si>
  <si>
    <t>AH103-001-XL</t>
  </si>
  <si>
    <t>AH103-001-XXL</t>
  </si>
  <si>
    <t>AH103-027-S</t>
  </si>
  <si>
    <t>AH103-027-XS</t>
  </si>
  <si>
    <t>AH103-027-XL</t>
  </si>
  <si>
    <t>AH103-027-XXL</t>
  </si>
  <si>
    <t>AH103-032-S</t>
  </si>
  <si>
    <t>AH103-032-XS</t>
  </si>
  <si>
    <t>AH103-032-XL</t>
  </si>
  <si>
    <t>AH103-032-XXL</t>
  </si>
  <si>
    <t>AH103-203-S</t>
  </si>
  <si>
    <t>AH103-203-XS</t>
  </si>
  <si>
    <t>AH103-203-XL</t>
  </si>
  <si>
    <t>AH103-421-S</t>
  </si>
  <si>
    <t>AH103-421-XS</t>
  </si>
  <si>
    <t>AH103-421-XL</t>
  </si>
  <si>
    <t>AH103-4045-S</t>
  </si>
  <si>
    <t>AH103-4045-XS</t>
  </si>
  <si>
    <t>AH103-4045-XL</t>
  </si>
  <si>
    <t>AH103-511-S</t>
  </si>
  <si>
    <t>AH103-511-XS</t>
  </si>
  <si>
    <t>AH103-511-XL</t>
  </si>
  <si>
    <t>AH103-511-XXL</t>
  </si>
  <si>
    <t>AH103-570-S</t>
  </si>
  <si>
    <t>AH103-570-XS</t>
  </si>
  <si>
    <t>AH103-570-XL</t>
  </si>
  <si>
    <t>AH103-570-XXL</t>
  </si>
  <si>
    <t>AH103-664-S</t>
  </si>
  <si>
    <t>AH103-664-XS</t>
  </si>
  <si>
    <t>AH103-664-XL</t>
  </si>
  <si>
    <t>AH103-664-XXL</t>
  </si>
  <si>
    <t xml:space="preserve">AM108027L </t>
  </si>
  <si>
    <t xml:space="preserve">AM108027M </t>
  </si>
  <si>
    <t>AM108027S</t>
  </si>
  <si>
    <t>AM108027XS</t>
  </si>
  <si>
    <t>AM108027XL</t>
  </si>
  <si>
    <t>AM108027XXL</t>
  </si>
  <si>
    <t xml:space="preserve">AM108203L </t>
  </si>
  <si>
    <t xml:space="preserve">AM108203M </t>
  </si>
  <si>
    <t>AM108203S</t>
  </si>
  <si>
    <t>AM108203XS</t>
  </si>
  <si>
    <t>AM108203XL</t>
  </si>
  <si>
    <t>AM108203XXL</t>
  </si>
  <si>
    <t xml:space="preserve">AM108570L </t>
  </si>
  <si>
    <t xml:space="preserve">AM108570M </t>
  </si>
  <si>
    <t>AM108570S</t>
  </si>
  <si>
    <t>AM108570XS</t>
  </si>
  <si>
    <t>AM108570XL</t>
  </si>
  <si>
    <t>AM108570XXL</t>
  </si>
  <si>
    <t>Pant Maternidad</t>
  </si>
  <si>
    <t>AM108</t>
  </si>
  <si>
    <t>AM108-027-S</t>
  </si>
  <si>
    <t>AM108-027-XS</t>
  </si>
  <si>
    <t>AM108-027-XL</t>
  </si>
  <si>
    <t>AM108-027-XXL</t>
  </si>
  <si>
    <t>AM108-203-S</t>
  </si>
  <si>
    <t>AM108-203-XS</t>
  </si>
  <si>
    <t>AM108-203-XL</t>
  </si>
  <si>
    <t>AM108-203-XXL</t>
  </si>
  <si>
    <t>AM108-570-S</t>
  </si>
  <si>
    <t>AM108-570-XS</t>
  </si>
  <si>
    <t>AM108-570-XL</t>
  </si>
  <si>
    <t>AM108-570-XXL</t>
  </si>
  <si>
    <t xml:space="preserve">A401001L </t>
  </si>
  <si>
    <t xml:space="preserve">A401001M </t>
  </si>
  <si>
    <t>A401001S</t>
  </si>
  <si>
    <t>A401001XS</t>
  </si>
  <si>
    <t>A401001XL</t>
  </si>
  <si>
    <t>A401001XXL</t>
  </si>
  <si>
    <t xml:space="preserve">A401027L </t>
  </si>
  <si>
    <t xml:space="preserve">A401027M </t>
  </si>
  <si>
    <t>A401027S</t>
  </si>
  <si>
    <t>A401027XS</t>
  </si>
  <si>
    <t>A401027XL</t>
  </si>
  <si>
    <t>A401027XXL</t>
  </si>
  <si>
    <t xml:space="preserve">A401032L </t>
  </si>
  <si>
    <t xml:space="preserve">A401032M </t>
  </si>
  <si>
    <t>A401032S</t>
  </si>
  <si>
    <t>A401032XS</t>
  </si>
  <si>
    <t>A401032XL</t>
  </si>
  <si>
    <t>A401032XXL</t>
  </si>
  <si>
    <t xml:space="preserve">A401203L </t>
  </si>
  <si>
    <t xml:space="preserve">A401203M </t>
  </si>
  <si>
    <t>A401203S</t>
  </si>
  <si>
    <t>A401203XS</t>
  </si>
  <si>
    <t>A401203XL</t>
  </si>
  <si>
    <t>A401203XXL</t>
  </si>
  <si>
    <t xml:space="preserve">A401570L </t>
  </si>
  <si>
    <t xml:space="preserve">A401570M </t>
  </si>
  <si>
    <t>A401570S</t>
  </si>
  <si>
    <t>A401570XS</t>
  </si>
  <si>
    <t>A401570XL</t>
  </si>
  <si>
    <t>A401570XXL</t>
  </si>
  <si>
    <t>Chamarra</t>
  </si>
  <si>
    <t>A401</t>
  </si>
  <si>
    <t>A401-001-S</t>
  </si>
  <si>
    <t>A401-001-XS</t>
  </si>
  <si>
    <t>A401-001-XL</t>
  </si>
  <si>
    <t>A401-001-XXL</t>
  </si>
  <si>
    <t>A401-027-S</t>
  </si>
  <si>
    <t>A401-027-XS</t>
  </si>
  <si>
    <t>A401-027-XL</t>
  </si>
  <si>
    <t>A401-027-XXL</t>
  </si>
  <si>
    <t>A401-032-S</t>
  </si>
  <si>
    <t>A401-032-XS</t>
  </si>
  <si>
    <t>A401-032-XL</t>
  </si>
  <si>
    <t>A401-032-XXL</t>
  </si>
  <si>
    <t>A401-203-S</t>
  </si>
  <si>
    <t>A401-203-XS</t>
  </si>
  <si>
    <t>A401-203-XL</t>
  </si>
  <si>
    <t>A401-203-XXL</t>
  </si>
  <si>
    <t>A401-570-S</t>
  </si>
  <si>
    <t>A401-570-XS</t>
  </si>
  <si>
    <t>A401-570-XL</t>
  </si>
  <si>
    <t>A401-570-XXL</t>
  </si>
  <si>
    <t xml:space="preserve">AH401001L </t>
  </si>
  <si>
    <t xml:space="preserve">AH401001M </t>
  </si>
  <si>
    <t>AH401001S</t>
  </si>
  <si>
    <t>AH401001XS</t>
  </si>
  <si>
    <t>AH401001XL</t>
  </si>
  <si>
    <t>AH401001XXL</t>
  </si>
  <si>
    <t xml:space="preserve">AH401027L </t>
  </si>
  <si>
    <t xml:space="preserve">AH401027M </t>
  </si>
  <si>
    <t>AH401027S</t>
  </si>
  <si>
    <t>AH401027XS</t>
  </si>
  <si>
    <t>AH401027XL</t>
  </si>
  <si>
    <t>AH401027XXL</t>
  </si>
  <si>
    <t xml:space="preserve">AH401203L </t>
  </si>
  <si>
    <t xml:space="preserve">AH401203M </t>
  </si>
  <si>
    <t>AH401203S</t>
  </si>
  <si>
    <t>AH401203XS</t>
  </si>
  <si>
    <t>AH401203XL</t>
  </si>
  <si>
    <t>AH401203XXL</t>
  </si>
  <si>
    <t>AH401</t>
  </si>
  <si>
    <t>AH401-001-S</t>
  </si>
  <si>
    <t>AH401-001-XS</t>
  </si>
  <si>
    <t>AH401-001-XL</t>
  </si>
  <si>
    <t>AH401-001-XXL</t>
  </si>
  <si>
    <t>AH401-027-S</t>
  </si>
  <si>
    <t>AH401-027-XS</t>
  </si>
  <si>
    <t>AH401-027-XL</t>
  </si>
  <si>
    <t>AH401-027-XXL</t>
  </si>
  <si>
    <t>AH401-203-S</t>
  </si>
  <si>
    <t>AH401-203-XS</t>
  </si>
  <si>
    <t>AH401-203-XL</t>
  </si>
  <si>
    <t>AH401-203-XXL</t>
  </si>
  <si>
    <t>M501</t>
  </si>
  <si>
    <t>M502</t>
  </si>
  <si>
    <t xml:space="preserve">I001023L </t>
  </si>
  <si>
    <t xml:space="preserve">I001023M </t>
  </si>
  <si>
    <t>I001023S</t>
  </si>
  <si>
    <t>I001023XS</t>
  </si>
  <si>
    <t>I001023XL</t>
  </si>
  <si>
    <t>I001023XXL</t>
  </si>
  <si>
    <t xml:space="preserve">I001024L </t>
  </si>
  <si>
    <t xml:space="preserve">I001024M </t>
  </si>
  <si>
    <t>I001024S</t>
  </si>
  <si>
    <t>I001024XS</t>
  </si>
  <si>
    <t>I001024XL</t>
  </si>
  <si>
    <t>I001024XXL</t>
  </si>
  <si>
    <t xml:space="preserve">I001027L </t>
  </si>
  <si>
    <t xml:space="preserve">I001027M </t>
  </si>
  <si>
    <t>I001027S</t>
  </si>
  <si>
    <t>I001027XS</t>
  </si>
  <si>
    <t>I001027XL</t>
  </si>
  <si>
    <t xml:space="preserve">I001032L </t>
  </si>
  <si>
    <t xml:space="preserve">I001032M </t>
  </si>
  <si>
    <t>I001032S</t>
  </si>
  <si>
    <t>I001032XS</t>
  </si>
  <si>
    <t>I001032XL</t>
  </si>
  <si>
    <t>I001032XXL</t>
  </si>
  <si>
    <t xml:space="preserve">I001035L </t>
  </si>
  <si>
    <t xml:space="preserve">I001035M </t>
  </si>
  <si>
    <t>I001035S</t>
  </si>
  <si>
    <t>I001035XS</t>
  </si>
  <si>
    <t>I001035XL</t>
  </si>
  <si>
    <t>I001035XXL</t>
  </si>
  <si>
    <t xml:space="preserve">I001510L </t>
  </si>
  <si>
    <t xml:space="preserve">I001510M </t>
  </si>
  <si>
    <t>I001510S</t>
  </si>
  <si>
    <t>I001510XS</t>
  </si>
  <si>
    <t>I001510XL</t>
  </si>
  <si>
    <t>I001</t>
  </si>
  <si>
    <t>Imparable</t>
  </si>
  <si>
    <t>I001-024-S</t>
  </si>
  <si>
    <t>I001-024-XS</t>
  </si>
  <si>
    <t>I001-024-XL</t>
  </si>
  <si>
    <t>I001-024-XXL</t>
  </si>
  <si>
    <t>I001-027-S</t>
  </si>
  <si>
    <t>I001-027-XS</t>
  </si>
  <si>
    <t>I001-027-XL</t>
  </si>
  <si>
    <t>I001-032-S</t>
  </si>
  <si>
    <t>I001-032-XS</t>
  </si>
  <si>
    <t>I001-032-XL</t>
  </si>
  <si>
    <t>I001-032-XXL</t>
  </si>
  <si>
    <t xml:space="preserve">I002023L </t>
  </si>
  <si>
    <t xml:space="preserve">I002023M </t>
  </si>
  <si>
    <t>I002023S</t>
  </si>
  <si>
    <t>I002023XS</t>
  </si>
  <si>
    <t>I002023XL</t>
  </si>
  <si>
    <t xml:space="preserve">I002024L </t>
  </si>
  <si>
    <t xml:space="preserve">I002024M </t>
  </si>
  <si>
    <t>I002024S</t>
  </si>
  <si>
    <t>I002024XS</t>
  </si>
  <si>
    <t>I002024XL</t>
  </si>
  <si>
    <t>I002024XXL</t>
  </si>
  <si>
    <t xml:space="preserve">I002027L </t>
  </si>
  <si>
    <t xml:space="preserve">I002027M </t>
  </si>
  <si>
    <t>I002027S</t>
  </si>
  <si>
    <t>I002027XS</t>
  </si>
  <si>
    <t>I002027XL</t>
  </si>
  <si>
    <t xml:space="preserve">I002032L </t>
  </si>
  <si>
    <t xml:space="preserve">I002032M </t>
  </si>
  <si>
    <t>I002032S</t>
  </si>
  <si>
    <t>I002032XS</t>
  </si>
  <si>
    <t>I002032XL</t>
  </si>
  <si>
    <t>I002032XXL</t>
  </si>
  <si>
    <t>I002</t>
  </si>
  <si>
    <t>I002-024-S</t>
  </si>
  <si>
    <t>I002-024-XS</t>
  </si>
  <si>
    <t>I002-024-XL</t>
  </si>
  <si>
    <t>I002-024-XXL</t>
  </si>
  <si>
    <t>I002-027-S</t>
  </si>
  <si>
    <t>I002-027-XS</t>
  </si>
  <si>
    <t>I002-032-S</t>
  </si>
  <si>
    <t>I002-032-XS</t>
  </si>
  <si>
    <t>I002-032-XL</t>
  </si>
  <si>
    <t>I002-032-XXL</t>
  </si>
  <si>
    <t xml:space="preserve">I003024L </t>
  </si>
  <si>
    <t xml:space="preserve">I003024M </t>
  </si>
  <si>
    <t>I003024S</t>
  </si>
  <si>
    <t>I003024XS</t>
  </si>
  <si>
    <t>I003024XL</t>
  </si>
  <si>
    <t>I003024XXL</t>
  </si>
  <si>
    <t xml:space="preserve">I003035L </t>
  </si>
  <si>
    <t xml:space="preserve">I003035M </t>
  </si>
  <si>
    <t>I003035S</t>
  </si>
  <si>
    <t>I003035XS</t>
  </si>
  <si>
    <t>I003035XL</t>
  </si>
  <si>
    <t xml:space="preserve">I0034045L </t>
  </si>
  <si>
    <t xml:space="preserve">I0034045M </t>
  </si>
  <si>
    <t>I0034045S</t>
  </si>
  <si>
    <t>I0034045XS</t>
  </si>
  <si>
    <t>I0034045XL</t>
  </si>
  <si>
    <t xml:space="preserve">I003510L </t>
  </si>
  <si>
    <t xml:space="preserve">I003510M </t>
  </si>
  <si>
    <t>I003510S</t>
  </si>
  <si>
    <t>I003510XS</t>
  </si>
  <si>
    <t>I003510XL</t>
  </si>
  <si>
    <t>I003</t>
  </si>
  <si>
    <t>I003-024-S</t>
  </si>
  <si>
    <t>I003-024-XS</t>
  </si>
  <si>
    <t>I003-024-XL</t>
  </si>
  <si>
    <t>I003-024-XXL</t>
  </si>
  <si>
    <t>I003-4045-S</t>
  </si>
  <si>
    <t>I003-4045-XS</t>
  </si>
  <si>
    <t>I003-4045-XL</t>
  </si>
  <si>
    <t xml:space="preserve">IH001001L </t>
  </si>
  <si>
    <t xml:space="preserve">IH001001M </t>
  </si>
  <si>
    <t>IH001001S</t>
  </si>
  <si>
    <t>IH001001XS</t>
  </si>
  <si>
    <t>IH001001XL</t>
  </si>
  <si>
    <t>IH001001XXL</t>
  </si>
  <si>
    <t xml:space="preserve">IH001032L </t>
  </si>
  <si>
    <t xml:space="preserve">IH001032M </t>
  </si>
  <si>
    <t>IH001032S</t>
  </si>
  <si>
    <t>IH001032XS</t>
  </si>
  <si>
    <t>IH001032XL</t>
  </si>
  <si>
    <t>IH001032XXL</t>
  </si>
  <si>
    <t xml:space="preserve">IH0014045L </t>
  </si>
  <si>
    <t xml:space="preserve">IH0014045M </t>
  </si>
  <si>
    <t>IH0014045S</t>
  </si>
  <si>
    <t>IH0014045XS</t>
  </si>
  <si>
    <t>IH0014045XL</t>
  </si>
  <si>
    <t>IH0014045XXL</t>
  </si>
  <si>
    <t xml:space="preserve">IH001601L </t>
  </si>
  <si>
    <t xml:space="preserve">IH001601M </t>
  </si>
  <si>
    <t>IH001601S</t>
  </si>
  <si>
    <t>IH001601XS</t>
  </si>
  <si>
    <t>IH001601XL</t>
  </si>
  <si>
    <t>IH001</t>
  </si>
  <si>
    <t>IH001-001-S</t>
  </si>
  <si>
    <t>IH001-001-XS</t>
  </si>
  <si>
    <t>IH001-001-XL</t>
  </si>
  <si>
    <t>IH001-001-XXL</t>
  </si>
  <si>
    <t>IH001-032-S</t>
  </si>
  <si>
    <t>IH001-032-XS</t>
  </si>
  <si>
    <t>IH001-032-XL</t>
  </si>
  <si>
    <t>IH001-032-XXL</t>
  </si>
  <si>
    <t>IH001-4045-S</t>
  </si>
  <si>
    <t>IH001-4045-XS</t>
  </si>
  <si>
    <t>IH001-4045-XL</t>
  </si>
  <si>
    <t>IH001-4045-XXL</t>
  </si>
  <si>
    <t xml:space="preserve">IH002027L </t>
  </si>
  <si>
    <t xml:space="preserve">IH002027M </t>
  </si>
  <si>
    <t>IH002027S</t>
  </si>
  <si>
    <t>IH002027XS</t>
  </si>
  <si>
    <t>IH002027XL</t>
  </si>
  <si>
    <t>IH002027XXL</t>
  </si>
  <si>
    <t xml:space="preserve">IH0024045L </t>
  </si>
  <si>
    <t xml:space="preserve">IH0024045M </t>
  </si>
  <si>
    <t>IH0024045S</t>
  </si>
  <si>
    <t>IH0024045XS</t>
  </si>
  <si>
    <t>IH0024045XL</t>
  </si>
  <si>
    <t>IH0024045XXL</t>
  </si>
  <si>
    <t xml:space="preserve">IH002510L </t>
  </si>
  <si>
    <t xml:space="preserve">IH002510M </t>
  </si>
  <si>
    <t>IH002510S</t>
  </si>
  <si>
    <t>IH002510XS</t>
  </si>
  <si>
    <t>IH002510XL</t>
  </si>
  <si>
    <t xml:space="preserve">IH002601L </t>
  </si>
  <si>
    <t xml:space="preserve">IH002601M </t>
  </si>
  <si>
    <t>IH002601S</t>
  </si>
  <si>
    <t>IH002601XS</t>
  </si>
  <si>
    <t>IH002601XL</t>
  </si>
  <si>
    <t>IH002</t>
  </si>
  <si>
    <t>IH002-4045-S</t>
  </si>
  <si>
    <t>IH002-4045-XS</t>
  </si>
  <si>
    <t>IH002-4045-XL</t>
  </si>
  <si>
    <t>IH002-4045-XXL</t>
  </si>
  <si>
    <t xml:space="preserve">I101024L </t>
  </si>
  <si>
    <t xml:space="preserve">I101024M </t>
  </si>
  <si>
    <t>I101024S</t>
  </si>
  <si>
    <t>I101024XS</t>
  </si>
  <si>
    <t>I101024XL</t>
  </si>
  <si>
    <t>I101024XXL</t>
  </si>
  <si>
    <t xml:space="preserve">I101027L </t>
  </si>
  <si>
    <t xml:space="preserve">I101027M </t>
  </si>
  <si>
    <t>I101027S</t>
  </si>
  <si>
    <t>I101027XS</t>
  </si>
  <si>
    <t>I101027XL</t>
  </si>
  <si>
    <t xml:space="preserve">I101032L </t>
  </si>
  <si>
    <t xml:space="preserve">I101032M </t>
  </si>
  <si>
    <t>I101032S</t>
  </si>
  <si>
    <t>I101032XS</t>
  </si>
  <si>
    <t>I101032XL</t>
  </si>
  <si>
    <t>I101032XXL</t>
  </si>
  <si>
    <t xml:space="preserve">I101035L </t>
  </si>
  <si>
    <t xml:space="preserve">I101035M </t>
  </si>
  <si>
    <t>I101035S</t>
  </si>
  <si>
    <t>I101035XS</t>
  </si>
  <si>
    <t>I101035XL</t>
  </si>
  <si>
    <t xml:space="preserve">I101510L </t>
  </si>
  <si>
    <t xml:space="preserve">I101510M </t>
  </si>
  <si>
    <t>I101510S</t>
  </si>
  <si>
    <t>I101510XS</t>
  </si>
  <si>
    <t>I101510XL</t>
  </si>
  <si>
    <t>I101510XXL</t>
  </si>
  <si>
    <t>I101-024-S</t>
  </si>
  <si>
    <t>I101-024-XS</t>
  </si>
  <si>
    <t>I101-024-XL</t>
  </si>
  <si>
    <t>I101-024-XXL</t>
  </si>
  <si>
    <t>I101-027-S</t>
  </si>
  <si>
    <t>I101-032-S</t>
  </si>
  <si>
    <t>I101-032-XS</t>
  </si>
  <si>
    <t>I101-032-XL</t>
  </si>
  <si>
    <t>I101-032-XXL</t>
  </si>
  <si>
    <t>I101</t>
  </si>
  <si>
    <t xml:space="preserve">I102024L </t>
  </si>
  <si>
    <t xml:space="preserve">I102024M </t>
  </si>
  <si>
    <t>I102024S</t>
  </si>
  <si>
    <t>I102024XS</t>
  </si>
  <si>
    <t>I102024XL</t>
  </si>
  <si>
    <t>I102024XXL</t>
  </si>
  <si>
    <t xml:space="preserve">I102027L </t>
  </si>
  <si>
    <t xml:space="preserve">I102027M </t>
  </si>
  <si>
    <t>I102027S</t>
  </si>
  <si>
    <t>I102027XS</t>
  </si>
  <si>
    <t>I102027XL</t>
  </si>
  <si>
    <t xml:space="preserve">I102035L </t>
  </si>
  <si>
    <t xml:space="preserve">I102035M </t>
  </si>
  <si>
    <t>I102035S</t>
  </si>
  <si>
    <t>I102035XS</t>
  </si>
  <si>
    <t>I102035XL</t>
  </si>
  <si>
    <t xml:space="preserve">I1024045L </t>
  </si>
  <si>
    <t xml:space="preserve">I1024045M </t>
  </si>
  <si>
    <t>I1024045S</t>
  </si>
  <si>
    <t>I1024045XS</t>
  </si>
  <si>
    <t>I1024045XL</t>
  </si>
  <si>
    <t>I1024045XXL</t>
  </si>
  <si>
    <t>I102</t>
  </si>
  <si>
    <t>I102-024-S</t>
  </si>
  <si>
    <t>I102-024-XS</t>
  </si>
  <si>
    <t>I102-024-XL</t>
  </si>
  <si>
    <t>I102-024-XXL</t>
  </si>
  <si>
    <t>I102-027-S</t>
  </si>
  <si>
    <t>I102-027-XS</t>
  </si>
  <si>
    <t>I102-4045-S</t>
  </si>
  <si>
    <t>I102-4045-XS</t>
  </si>
  <si>
    <t>I102-4045-XL</t>
  </si>
  <si>
    <t>I102-4045-XXL</t>
  </si>
  <si>
    <t xml:space="preserve">IH101001L </t>
  </si>
  <si>
    <t xml:space="preserve">IH101001M </t>
  </si>
  <si>
    <t>IH101001S</t>
  </si>
  <si>
    <t>IH101001XS</t>
  </si>
  <si>
    <t>IH101001XL</t>
  </si>
  <si>
    <t>IH101001XXL</t>
  </si>
  <si>
    <t xml:space="preserve">IH101027L </t>
  </si>
  <si>
    <t xml:space="preserve">IH101027M </t>
  </si>
  <si>
    <t>IH101027S</t>
  </si>
  <si>
    <t>IH101027XS</t>
  </si>
  <si>
    <t>IH101027XL</t>
  </si>
  <si>
    <t>IH101027XXL</t>
  </si>
  <si>
    <t xml:space="preserve">IH101032L </t>
  </si>
  <si>
    <t xml:space="preserve">IH101032M </t>
  </si>
  <si>
    <t>IH101032S</t>
  </si>
  <si>
    <t>IH101032XS</t>
  </si>
  <si>
    <t>IH101032XL</t>
  </si>
  <si>
    <t>IH101032XXL</t>
  </si>
  <si>
    <t xml:space="preserve">IH101035L </t>
  </si>
  <si>
    <t xml:space="preserve">IH101035M </t>
  </si>
  <si>
    <t>IH101035S</t>
  </si>
  <si>
    <t>IH101035XS</t>
  </si>
  <si>
    <t>IH101035XL</t>
  </si>
  <si>
    <t xml:space="preserve">IH1014045L </t>
  </si>
  <si>
    <t xml:space="preserve">IH1014045M </t>
  </si>
  <si>
    <t>IH1014045S</t>
  </si>
  <si>
    <t>IH1014045XS</t>
  </si>
  <si>
    <t>IH1014045XL</t>
  </si>
  <si>
    <t>IH1014045XXL</t>
  </si>
  <si>
    <t xml:space="preserve">IH101510L </t>
  </si>
  <si>
    <t xml:space="preserve">IH101510M </t>
  </si>
  <si>
    <t>IH101510S</t>
  </si>
  <si>
    <t>IH101510XS</t>
  </si>
  <si>
    <t>IH101510XL</t>
  </si>
  <si>
    <t xml:space="preserve">IH101601L </t>
  </si>
  <si>
    <t xml:space="preserve">IH101601M </t>
  </si>
  <si>
    <t>IH101601S</t>
  </si>
  <si>
    <t>IH101601XS</t>
  </si>
  <si>
    <t>IH101601XL</t>
  </si>
  <si>
    <t>IH101</t>
  </si>
  <si>
    <t>IH101-001-S</t>
  </si>
  <si>
    <t>IH101-001-XS</t>
  </si>
  <si>
    <t>IH101-001-XL</t>
  </si>
  <si>
    <t>IH101-001-XXL</t>
  </si>
  <si>
    <t>IH101-032-S</t>
  </si>
  <si>
    <t>IH101-032-XS</t>
  </si>
  <si>
    <t>IH101-032-XL</t>
  </si>
  <si>
    <t>IH101-032-XXL</t>
  </si>
  <si>
    <t>IH101-4045-S</t>
  </si>
  <si>
    <t>IH101-4045-XS</t>
  </si>
  <si>
    <t>IH101-4045-XL</t>
  </si>
  <si>
    <t>IH101-4045-XXL</t>
  </si>
  <si>
    <t xml:space="preserve">E201001L </t>
  </si>
  <si>
    <t xml:space="preserve">E201001M </t>
  </si>
  <si>
    <t>E201001S</t>
  </si>
  <si>
    <t>E201001XS</t>
  </si>
  <si>
    <t>E201001XL</t>
  </si>
  <si>
    <t>E201001XXL</t>
  </si>
  <si>
    <t>E201001XXS</t>
  </si>
  <si>
    <t>XXS</t>
  </si>
  <si>
    <t>Bata</t>
  </si>
  <si>
    <t>E201-001-S</t>
  </si>
  <si>
    <t>E201-001-XS</t>
  </si>
  <si>
    <t>E201-001-XL</t>
  </si>
  <si>
    <t>E201-001-XXL</t>
  </si>
  <si>
    <t>E201-001-XXS</t>
  </si>
  <si>
    <t>Experto</t>
  </si>
  <si>
    <t>E201</t>
  </si>
  <si>
    <t xml:space="preserve">E202001L </t>
  </si>
  <si>
    <t xml:space="preserve">E202001M </t>
  </si>
  <si>
    <t>E202001S</t>
  </si>
  <si>
    <t>E202001XS</t>
  </si>
  <si>
    <t>E202001XL</t>
  </si>
  <si>
    <t>E202001XXL</t>
  </si>
  <si>
    <t>E202001XXS</t>
  </si>
  <si>
    <t>E202</t>
  </si>
  <si>
    <t>E202-001-S</t>
  </si>
  <si>
    <t>E202-001-XS</t>
  </si>
  <si>
    <t>E202-001-XL</t>
  </si>
  <si>
    <t>E202-001-XXL</t>
  </si>
  <si>
    <t>E202-001-XXS</t>
  </si>
  <si>
    <t xml:space="preserve">E203001L </t>
  </si>
  <si>
    <t xml:space="preserve">E203001M </t>
  </si>
  <si>
    <t>E203001S</t>
  </si>
  <si>
    <t>E203001XS</t>
  </si>
  <si>
    <t>E203001XL</t>
  </si>
  <si>
    <t>E203001XXL</t>
  </si>
  <si>
    <t>E203001XXS</t>
  </si>
  <si>
    <t>E203</t>
  </si>
  <si>
    <t>E203-001-S</t>
  </si>
  <si>
    <t>E203-001-XS</t>
  </si>
  <si>
    <t>E203-001-XL</t>
  </si>
  <si>
    <t>E203-001-XXL</t>
  </si>
  <si>
    <t>E203-001-XXS</t>
  </si>
  <si>
    <t xml:space="preserve">EH201001L </t>
  </si>
  <si>
    <t xml:space="preserve">EH201001M </t>
  </si>
  <si>
    <t>EH201001S</t>
  </si>
  <si>
    <t>EH201001XS</t>
  </si>
  <si>
    <t>EH201001XL</t>
  </si>
  <si>
    <t>EH201001XXL</t>
  </si>
  <si>
    <t>EH201</t>
  </si>
  <si>
    <t>EH201-001-S</t>
  </si>
  <si>
    <t>EH201-001-XS</t>
  </si>
  <si>
    <t>EH201-001-XL</t>
  </si>
  <si>
    <t>EH201-001-XXL</t>
  </si>
  <si>
    <t xml:space="preserve">EH202001L </t>
  </si>
  <si>
    <t xml:space="preserve">EH202001M </t>
  </si>
  <si>
    <t>EH202001S</t>
  </si>
  <si>
    <t>EH202001XS</t>
  </si>
  <si>
    <t>EH202001XL</t>
  </si>
  <si>
    <t>EH202001XXL</t>
  </si>
  <si>
    <t xml:space="preserve">EH202027L </t>
  </si>
  <si>
    <t xml:space="preserve">EH202027M </t>
  </si>
  <si>
    <t>EH202027S</t>
  </si>
  <si>
    <t>EH202027XS</t>
  </si>
  <si>
    <t>EH202027XL</t>
  </si>
  <si>
    <t>EH202027XXL</t>
  </si>
  <si>
    <t>EH202</t>
  </si>
  <si>
    <t>EH202-001-S</t>
  </si>
  <si>
    <t>EH202-001-XS</t>
  </si>
  <si>
    <t>EH202-001-XL</t>
  </si>
  <si>
    <t>EH202-001-XXL</t>
  </si>
  <si>
    <t>EH202-027-S</t>
  </si>
  <si>
    <t>EH202-027-XS</t>
  </si>
  <si>
    <t>EH202-027-XL</t>
  </si>
  <si>
    <t>EH202-027-XXL</t>
  </si>
  <si>
    <t xml:space="preserve">EH203001L </t>
  </si>
  <si>
    <t xml:space="preserve">EH203001M </t>
  </si>
  <si>
    <t>EH203001S</t>
  </si>
  <si>
    <t>EH203001XS</t>
  </si>
  <si>
    <t>EH203001XL</t>
  </si>
  <si>
    <t>EH203001XXL</t>
  </si>
  <si>
    <t>EH203</t>
  </si>
  <si>
    <t>EH203-001-S</t>
  </si>
  <si>
    <t>EH203-001-XS</t>
  </si>
  <si>
    <t>EH203-001-XL</t>
  </si>
  <si>
    <t>EH203-001-XXL</t>
  </si>
  <si>
    <t>AGU001</t>
  </si>
  <si>
    <t>AGM002</t>
  </si>
  <si>
    <t>Gorro</t>
  </si>
  <si>
    <t>Cubrebocas</t>
  </si>
  <si>
    <t>M501-203</t>
  </si>
  <si>
    <t>Niiño</t>
  </si>
  <si>
    <t>Unisex</t>
  </si>
  <si>
    <t>M502-024</t>
  </si>
  <si>
    <t>M502-PINK</t>
  </si>
  <si>
    <t>Niña</t>
  </si>
  <si>
    <t>M502-027</t>
  </si>
  <si>
    <t>Pink</t>
  </si>
  <si>
    <t>027-NAVAL</t>
  </si>
  <si>
    <t>030-KATYDID</t>
  </si>
  <si>
    <t>032-LAGO</t>
  </si>
  <si>
    <t>203-CENIZA</t>
  </si>
  <si>
    <t>570-NEGRO</t>
  </si>
  <si>
    <t>817-LAVANDER</t>
  </si>
  <si>
    <t>511-ROSE TAN</t>
  </si>
  <si>
    <t>4045-OCEANO</t>
  </si>
  <si>
    <t>421-AVENTURINE</t>
  </si>
  <si>
    <t>024-CELTA</t>
  </si>
  <si>
    <t>909-CORAL BLUSH</t>
  </si>
  <si>
    <t>664-FIRE RED</t>
  </si>
  <si>
    <t>102-GLACIAR</t>
  </si>
  <si>
    <t>023-ROSEBUD</t>
  </si>
  <si>
    <t>035-DARK BLUE</t>
  </si>
  <si>
    <t>047-SANGRIA</t>
  </si>
  <si>
    <t>050-EDEN</t>
  </si>
  <si>
    <t>510-ROUJA</t>
  </si>
  <si>
    <t>601-CHARCOAL</t>
  </si>
  <si>
    <t>Top mujer "cuello V" Lago</t>
  </si>
  <si>
    <t>Top mujer "cuello cruzado" Naval</t>
  </si>
  <si>
    <t>Top mujer "cuello cruzado" Blanco</t>
  </si>
  <si>
    <t>Top mujer "cuello cruzado" Spark Rose</t>
  </si>
  <si>
    <t>Top mujer "cuello cruzado" Oceano</t>
  </si>
  <si>
    <t>Top mujer "cuello cruzado" Negro</t>
  </si>
  <si>
    <t>Top mujer "cuello cruzado" Cactus</t>
  </si>
  <si>
    <t>Top mujer  Celta contraste cruzado Naval</t>
  </si>
  <si>
    <t>Top mujer  Naval contraste cruzado Lago</t>
  </si>
  <si>
    <t>Top mujer  Dalia contraste cruzado Lolita</t>
  </si>
  <si>
    <t>Top mujer "cuello V"  Lago contraste oceano</t>
  </si>
  <si>
    <t>Top mujer "cuello V"  Naval contraste Celta</t>
  </si>
  <si>
    <t>Top mujer "cuello V"  Lolita contraste Dalia</t>
  </si>
  <si>
    <t>Top mujer "cuello V"  Ceniza contraste Coral</t>
  </si>
  <si>
    <t>Top mujer "cuello V"  Lavanda contraste Naval</t>
  </si>
  <si>
    <t>Blusa medica mujer Celta contraste Ceniza</t>
  </si>
  <si>
    <t>Blusa medica mujer Negro contraste Ceniza</t>
  </si>
  <si>
    <t>Top mujer "cuello V" Celta</t>
  </si>
  <si>
    <t>Top mujer "cuello V" Cactus</t>
  </si>
  <si>
    <t>Top mujer "cuello V" Spark Rose</t>
  </si>
  <si>
    <t>Top mujer "cuello V" Negro</t>
  </si>
  <si>
    <t>Top mujer "cuello V" Lava</t>
  </si>
  <si>
    <t>Top mujer Naval</t>
  </si>
  <si>
    <t>Top mujer Lolita</t>
  </si>
  <si>
    <t>Top mujer Lava</t>
  </si>
  <si>
    <t>Top mujer Lavanda</t>
  </si>
  <si>
    <t>Top mujer "cuello V" Blanco</t>
  </si>
  <si>
    <t>Top mujer "cuello V" Roca</t>
  </si>
  <si>
    <t>Top caballero "cuello V" Blanco</t>
  </si>
  <si>
    <t>Top caballero "cuello V" Naval</t>
  </si>
  <si>
    <t>Top caballero "cuello V" Ceniza</t>
  </si>
  <si>
    <t>Top mujer "cuello V" Dalia</t>
  </si>
  <si>
    <t>Top caballero "cuello V" Oceano</t>
  </si>
  <si>
    <t>Top caballero "cuello V" Cactus</t>
  </si>
  <si>
    <t>Top caballero "cuello V" Negro</t>
  </si>
  <si>
    <t>Top caballero "cuello V" Naval contraste Ceniza</t>
  </si>
  <si>
    <t>Top caballero "cuello V" Ceniza contraste Naval</t>
  </si>
  <si>
    <t>Top caballero "cuello V" Oceano contraste Naval</t>
  </si>
  <si>
    <t xml:space="preserve">Top caballero Blanco  corte slim </t>
  </si>
  <si>
    <t>Top caballero Naval corte slim</t>
  </si>
  <si>
    <t>Top caballero Cactus corte slim</t>
  </si>
  <si>
    <t>Top caballero Oceano corte slim</t>
  </si>
  <si>
    <t>Top caballero Negro corte slim</t>
  </si>
  <si>
    <t>Top caballero Spark Rose corte slim</t>
  </si>
  <si>
    <t>Top caballero Lava corte slim</t>
  </si>
  <si>
    <t>Top Maternidad Naval</t>
  </si>
  <si>
    <t>Top Maternidad Ceniza</t>
  </si>
  <si>
    <t>Top Maternidad Negro</t>
  </si>
  <si>
    <t>Pantalón Mujer Blanco Corte clásico</t>
  </si>
  <si>
    <t>Pantalón Mujer Celta Corte clásico</t>
  </si>
  <si>
    <t>Pantalón Mujer Naval Corte clásico</t>
  </si>
  <si>
    <t>Pantalón Mujer Lago Corte clásico</t>
  </si>
  <si>
    <t>Pantalón Mujer Lolita Corte clásico</t>
  </si>
  <si>
    <t>Pantalón Mujer Ceniza Corte clásico</t>
  </si>
  <si>
    <t>Pantalón Mujer Oceano Corte clásico</t>
  </si>
  <si>
    <t>Pantalón Mujer Cactus Corte clásico</t>
  </si>
  <si>
    <t>Pantalón Mujer spark rose Corte clásico</t>
  </si>
  <si>
    <t>Pantalón Mujer Negro Corte clásico</t>
  </si>
  <si>
    <t>Pantalón Mujer Lava Corte clásico</t>
  </si>
  <si>
    <t>Pantalón Mujer Lavanda Corte clásico</t>
  </si>
  <si>
    <t>Pantalón Mujer Lavanda Corte slim</t>
  </si>
  <si>
    <t>Pantalón Mujer Blanco Corte slim</t>
  </si>
  <si>
    <t>Pantalón Mujer Celta Corte slim</t>
  </si>
  <si>
    <t>Pantalón Mujer Naval Corte slim</t>
  </si>
  <si>
    <t>Pantalón Mujer Aura Corte slim</t>
  </si>
  <si>
    <t>Pantalón Mujer Boreal Corte slim</t>
  </si>
  <si>
    <t>Pantalón Mujer Roca Corte slim</t>
  </si>
  <si>
    <t>Pantalón Mujer Ceniza Corte slim</t>
  </si>
  <si>
    <t>Pantalón Mujer Cactus Corte slim</t>
  </si>
  <si>
    <t>Pantalón Mujer spark rose Corte slim</t>
  </si>
  <si>
    <t>Pantalón Mujer Negro Corte slim</t>
  </si>
  <si>
    <t>Pantalón Mujer Dalia Corte slim</t>
  </si>
  <si>
    <t>Pantalón mujer  Blanco corte skinny Regular</t>
  </si>
  <si>
    <t>Pantalón mujer  Celta corte skinny Regular</t>
  </si>
  <si>
    <t>Pantalón mujer  Naval corte skinny Regular</t>
  </si>
  <si>
    <t>Pantalón mujer  Lolita corte skinny Regular</t>
  </si>
  <si>
    <t>Pantalón mujer  Ceniza corte skinny Regular</t>
  </si>
  <si>
    <t>Pantalón mujer  Cactus corte skinny Regular</t>
  </si>
  <si>
    <t>Pantalón mujer  spark rose corte skinny Regular</t>
  </si>
  <si>
    <t>Pantalón mujer  negro corte skinny Regular</t>
  </si>
  <si>
    <t>Pantalón mujer  lava corte skinny Regular</t>
  </si>
  <si>
    <t>Pantalón mujer  lavanda corte skinny Regular</t>
  </si>
  <si>
    <t>Pantalón mujer  dalia corte skinny Regular</t>
  </si>
  <si>
    <t>Pantalón mujer  Blanco corte skinny Petite</t>
  </si>
  <si>
    <t>Pantalón mujer  Celta corte skinny Petite</t>
  </si>
  <si>
    <t>Pantalón mujer  Naval corte skinny Petite</t>
  </si>
  <si>
    <t>Pantalón mujer  Ceniza corte skinny Petite</t>
  </si>
  <si>
    <t>Pantalón mujer  Lolita corte skinny Petite</t>
  </si>
  <si>
    <t>Pantalón mujer  Cactus corte skinny Petite</t>
  </si>
  <si>
    <t>Pantalón mujer  spark rose corte skinny Petite</t>
  </si>
  <si>
    <t>Pantalón mujer  negro corte skinny Petite</t>
  </si>
  <si>
    <t>Pantalón mujer  lava corte skinny Petite</t>
  </si>
  <si>
    <t>Pantalón mujer  lavanda corte skinny Petite</t>
  </si>
  <si>
    <t>Pantalón mujer  dalia corte skinny Petite</t>
  </si>
  <si>
    <t>Pantalón caballero Boreal bolsa trasera con cierre</t>
  </si>
  <si>
    <t>Pantalón caballero Blanco bolsa trasera con cierre</t>
  </si>
  <si>
    <t>Pantalón caballero Naval bolsa trasera con cierre</t>
  </si>
  <si>
    <t>Pantalón caballero Lago bolsa trasera con cierre</t>
  </si>
  <si>
    <t>Pantalón caballero Oceano bolsa trasera con cierre</t>
  </si>
  <si>
    <t xml:space="preserve">Pantalón caballero quirúrgico Naval corte clásico </t>
  </si>
  <si>
    <t xml:space="preserve">Pantalón caballero quirúrgico Lago corte clásico </t>
  </si>
  <si>
    <t xml:space="preserve">Pantalón caballero quirúrgico Ceniza corte clásico </t>
  </si>
  <si>
    <t xml:space="preserve">Pantalón caballero quirúrgico Oceano corte clásico </t>
  </si>
  <si>
    <t xml:space="preserve">Pantalón caballero quirúrgico Cactus corte clásico </t>
  </si>
  <si>
    <t xml:space="preserve">Pantalón caballero quirúrgico Negro corte clásico </t>
  </si>
  <si>
    <t xml:space="preserve">Pantalón caballero Blanco corte Slim </t>
  </si>
  <si>
    <t xml:space="preserve">Pantalón caballero Naval corte Slim </t>
  </si>
  <si>
    <t xml:space="preserve">Pantalón caballero Lago corte Slim </t>
  </si>
  <si>
    <t xml:space="preserve">Pantalón caballero Ceniza corte Slim </t>
  </si>
  <si>
    <t xml:space="preserve">Pantalón caballero Cactus corte Slim </t>
  </si>
  <si>
    <t xml:space="preserve">Pantalón caballero Oceano corte Slim </t>
  </si>
  <si>
    <t xml:space="preserve">Pantalón caballero Spark Rose corte Slim </t>
  </si>
  <si>
    <t xml:space="preserve">Pantalón caballero Negro corte Slim </t>
  </si>
  <si>
    <t xml:space="preserve">Pantalón caballero Lava corte Slim </t>
  </si>
  <si>
    <t>Pantalón Maternindad Naval</t>
  </si>
  <si>
    <t>Pantalón Maternindad Ceniza</t>
  </si>
  <si>
    <t>Pantalón Maternindad Negro</t>
  </si>
  <si>
    <t>Chamarra Mujer Blanca</t>
  </si>
  <si>
    <t>Chamarra Mujer Naval</t>
  </si>
  <si>
    <t>Chamarra Mujer Lago</t>
  </si>
  <si>
    <t>Chamarra Mujer Ceniza</t>
  </si>
  <si>
    <t>Chamarra Mujer Negro</t>
  </si>
  <si>
    <t>Chamarra Caballero Blanca</t>
  </si>
  <si>
    <t>Chamarra Caballero Naval</t>
  </si>
  <si>
    <t>Chamarra Caballero Ceniza</t>
  </si>
  <si>
    <t>Top mujer Imparable "cuello V" Mabel</t>
  </si>
  <si>
    <t>Top mujer Imparable "cuello V" Celta</t>
  </si>
  <si>
    <t>Top mujer Imparable "cuello V" Lago</t>
  </si>
  <si>
    <t>Top mujer Imparable "cuello V" Haudini</t>
  </si>
  <si>
    <t>Top mujer Imparable "cuello Cruzado" Mabel</t>
  </si>
  <si>
    <t>Top mujer Imparable "cuello Cruzado" Celta</t>
  </si>
  <si>
    <t>Top mujer Imparable "cuello Cruzado" Lago</t>
  </si>
  <si>
    <t>Top mujer Imparable "cuello Redondo" Celta</t>
  </si>
  <si>
    <t>Top mujer Imparable "cuello Redondo" Houdini</t>
  </si>
  <si>
    <t>Top mujer Imparable "cuello Redondo" Oceano</t>
  </si>
  <si>
    <t>Top Caballero Imparabale "cuello V" Blanco</t>
  </si>
  <si>
    <t>Top Caballero Imparabale "cuello V" Lago</t>
  </si>
  <si>
    <t>Top Caballero Imparabale "cuello V" Oceano</t>
  </si>
  <si>
    <t>Top Caballero Imparabale "cuello V" Zacchini</t>
  </si>
  <si>
    <t>Pantalon Dama Imparable Celta</t>
  </si>
  <si>
    <t>Pantalon Dama Imparable Lago</t>
  </si>
  <si>
    <t>Pantalon Dama Imparable Houdini</t>
  </si>
  <si>
    <t>Pantalon Dama Imparable Oceano</t>
  </si>
  <si>
    <t>Pantalón Caballero Imparable Blanco</t>
  </si>
  <si>
    <t>Pantalón Caballero Imparable Lago</t>
  </si>
  <si>
    <t>Pantalón Caballero Imparable Naval Antifluidos</t>
  </si>
  <si>
    <t>Top mujer Imparable "cuello V" Naval Antifluidos</t>
  </si>
  <si>
    <t>Top mujer Imparable "cuello V" Rouja Antifluidos</t>
  </si>
  <si>
    <t>Top mujer Imparable "cuello Cruzado" Naval Antifluidos</t>
  </si>
  <si>
    <t>Top mujer Imparable "cuello Redondo" Rouja Antifluidos</t>
  </si>
  <si>
    <t>Top Caballero Imparabale "cuello V" Naval Antifluidos</t>
  </si>
  <si>
    <t>Top Caballero Imparabale "cuello V" Rouja Antifluidos</t>
  </si>
  <si>
    <t>Pantalon Dama Imparable Naval Antifluidos</t>
  </si>
  <si>
    <t>Pantalon Dama Imparable Rouja Rouja</t>
  </si>
  <si>
    <t>Pantalón Caballero Imparable Houdini</t>
  </si>
  <si>
    <t>Pantalón Caballero Imparable Oceano</t>
  </si>
  <si>
    <t>Pantalón Caballero Imparable Rouja Antifluidos</t>
  </si>
  <si>
    <t>Pantalón Caballero Imparable Zacchini</t>
  </si>
  <si>
    <t>Saco Blanco Dama</t>
  </si>
  <si>
    <t>Bata Blanco Dama</t>
  </si>
  <si>
    <t>Bata Medica Blanca Dama</t>
  </si>
  <si>
    <t>Saco Caballero Blanco</t>
  </si>
  <si>
    <t>Bata Medica Caballero Blanca</t>
  </si>
  <si>
    <t>Bata Medica Caballero Naval</t>
  </si>
  <si>
    <t>Bata Caballero Blanco</t>
  </si>
  <si>
    <t>AGM002L024</t>
  </si>
  <si>
    <t>AGM002L203</t>
  </si>
  <si>
    <t>AGM002L027</t>
  </si>
  <si>
    <t>AGM002L001</t>
  </si>
  <si>
    <t>AGM002L570</t>
  </si>
  <si>
    <t>AGM002S024</t>
  </si>
  <si>
    <t>AGM002S203</t>
  </si>
  <si>
    <t>AGM002S027</t>
  </si>
  <si>
    <t>AGM002S001</t>
  </si>
  <si>
    <t>AGM002S570</t>
  </si>
  <si>
    <t>Gorrito QX Celta mujer</t>
  </si>
  <si>
    <t>Gorrito QX Ceniza mujer</t>
  </si>
  <si>
    <t>Gorrito QX Naval mujer</t>
  </si>
  <si>
    <t>Gorrito QX Blanco mujer</t>
  </si>
  <si>
    <t>Gorrito QX Negro mujer</t>
  </si>
  <si>
    <t>AGU001L027</t>
  </si>
  <si>
    <t>AGU001L664</t>
  </si>
  <si>
    <t>AGU001L203</t>
  </si>
  <si>
    <t>AGU001L001</t>
  </si>
  <si>
    <t>AGU001L570</t>
  </si>
  <si>
    <t>AGU001S027</t>
  </si>
  <si>
    <t>AGU001S664</t>
  </si>
  <si>
    <t>AGU001S203</t>
  </si>
  <si>
    <t>AGU001S001</t>
  </si>
  <si>
    <t>AGU001S570</t>
  </si>
  <si>
    <t>Gorrito QX Naval Unisex</t>
  </si>
  <si>
    <t>Gorrito QX Ceniza Unisex</t>
  </si>
  <si>
    <t>Gorrito QX Blanco Unisex</t>
  </si>
  <si>
    <t>Gorrito QX Negro Unisex</t>
  </si>
  <si>
    <t>Gorrito QX Lava Unisex</t>
  </si>
  <si>
    <t>Cubrebocas Negro Paquete 3 pzas</t>
  </si>
  <si>
    <t>Cubrebocas Naval Paquete 3 pzas</t>
  </si>
  <si>
    <t>Cubrebocas Ceniza Paquete 3 pzas</t>
  </si>
  <si>
    <t>Cubrebocas Celta Paquete 3 pzas</t>
  </si>
  <si>
    <t>Cubrebocas Lago Paquete 3 pzas</t>
  </si>
  <si>
    <t>Cubrebocas Blanco Paquete 3 pzas</t>
  </si>
  <si>
    <t>Cubrebocas Niño Celta Paquete 3 pzas</t>
  </si>
  <si>
    <t>Cubrebocas Niño Naval Paquete 3 pzas</t>
  </si>
  <si>
    <t>Cubrebocas Niña Rosa Paquete 3 pzas</t>
  </si>
  <si>
    <t>A001-032-L</t>
  </si>
  <si>
    <t>A001-032-M</t>
  </si>
  <si>
    <t>A001-203-L</t>
  </si>
  <si>
    <t>A001-203-M</t>
  </si>
  <si>
    <t>A002-001-L</t>
  </si>
  <si>
    <t>A002-001-M</t>
  </si>
  <si>
    <t>A002-027-L</t>
  </si>
  <si>
    <t>A002-027-M</t>
  </si>
  <si>
    <t>A002-511-L</t>
  </si>
  <si>
    <t>A002-511-M</t>
  </si>
  <si>
    <t>A002-570-L</t>
  </si>
  <si>
    <t>A002-570-M</t>
  </si>
  <si>
    <t>A003-024-L</t>
  </si>
  <si>
    <t>A003-024-M</t>
  </si>
  <si>
    <t>A003-027-L</t>
  </si>
  <si>
    <t>A003-027-M</t>
  </si>
  <si>
    <t>A003-203-L</t>
  </si>
  <si>
    <t>A003-203-M</t>
  </si>
  <si>
    <t>A003-909-L</t>
  </si>
  <si>
    <t>A003-909-M</t>
  </si>
  <si>
    <t>A004-024-L</t>
  </si>
  <si>
    <t>A004-024-M</t>
  </si>
  <si>
    <t>A004-570-L</t>
  </si>
  <si>
    <t>A004-570-M</t>
  </si>
  <si>
    <t>A005-024-L</t>
  </si>
  <si>
    <t>A005-024-M</t>
  </si>
  <si>
    <t>A005-032-L</t>
  </si>
  <si>
    <t>A005-032-M</t>
  </si>
  <si>
    <t>A005-421-L</t>
  </si>
  <si>
    <t>A005-421-M</t>
  </si>
  <si>
    <t>A005-511-L</t>
  </si>
  <si>
    <t>A005-511-M</t>
  </si>
  <si>
    <t>A005-570-L</t>
  </si>
  <si>
    <t>A005-570-M</t>
  </si>
  <si>
    <t>A005-664-L</t>
  </si>
  <si>
    <t>A005-664-M</t>
  </si>
  <si>
    <t>A006-027-L</t>
  </si>
  <si>
    <t>A006-027-M</t>
  </si>
  <si>
    <t>A006-030-L</t>
  </si>
  <si>
    <t>A006-030-M</t>
  </si>
  <si>
    <t>A006-664-L</t>
  </si>
  <si>
    <t>A006-664-M</t>
  </si>
  <si>
    <t>A006-817-L</t>
  </si>
  <si>
    <t>A006-817-M</t>
  </si>
  <si>
    <t>A007-001-L</t>
  </si>
  <si>
    <t>A007-001-M</t>
  </si>
  <si>
    <t>A007-102-L</t>
  </si>
  <si>
    <t>A007-102-M</t>
  </si>
  <si>
    <t>A007-421-L</t>
  </si>
  <si>
    <t>A007-421-M</t>
  </si>
  <si>
    <t>A007-511-L</t>
  </si>
  <si>
    <t>A007-511-M</t>
  </si>
  <si>
    <t>A007-909-L</t>
  </si>
  <si>
    <t>A007-909-M</t>
  </si>
  <si>
    <t>AH001-001-L</t>
  </si>
  <si>
    <t>AH001-001-M</t>
  </si>
  <si>
    <t>AH001-027-L</t>
  </si>
  <si>
    <t>AH001-027-M</t>
  </si>
  <si>
    <t>AH001-203-L</t>
  </si>
  <si>
    <t>AH001-203-M</t>
  </si>
  <si>
    <t>AH001-421-L</t>
  </si>
  <si>
    <t>AH001-421-M</t>
  </si>
  <si>
    <t>AH001-4045-L</t>
  </si>
  <si>
    <t>AH001-4045-M</t>
  </si>
  <si>
    <t>AH001-570-L</t>
  </si>
  <si>
    <t>AH001-570-M</t>
  </si>
  <si>
    <t>AH002-027-L</t>
  </si>
  <si>
    <t>AH002-027-M</t>
  </si>
  <si>
    <t>AH002-203-L</t>
  </si>
  <si>
    <t>AH002-203-M</t>
  </si>
  <si>
    <t>AH002-4045-L</t>
  </si>
  <si>
    <t>AH002-4045-M</t>
  </si>
  <si>
    <t>AH003-001-L</t>
  </si>
  <si>
    <t>AH003-001-M</t>
  </si>
  <si>
    <t>AH003-027-L</t>
  </si>
  <si>
    <t>AH003-027-M</t>
  </si>
  <si>
    <t>AH003-421-L</t>
  </si>
  <si>
    <t>AH003-421-M</t>
  </si>
  <si>
    <t>AH003-4045-L</t>
  </si>
  <si>
    <t>AH003-4045-M</t>
  </si>
  <si>
    <t>AH003-511-L</t>
  </si>
  <si>
    <t>AH003-511-M</t>
  </si>
  <si>
    <t>AH003-570-L</t>
  </si>
  <si>
    <t>AH003-570-M</t>
  </si>
  <si>
    <t>AH003-664-L</t>
  </si>
  <si>
    <t>AH003-664-M</t>
  </si>
  <si>
    <t>AM008-027-L</t>
  </si>
  <si>
    <t>AM008-027-M</t>
  </si>
  <si>
    <t>AM008-203-L</t>
  </si>
  <si>
    <t>AM008-203-M</t>
  </si>
  <si>
    <t>AM008-570-L</t>
  </si>
  <si>
    <t>AM008-570-M</t>
  </si>
  <si>
    <t>A102-001-L</t>
  </si>
  <si>
    <t>A102-001-M</t>
  </si>
  <si>
    <t>A102-024-L</t>
  </si>
  <si>
    <t>A102-024-M</t>
  </si>
  <si>
    <t>A102-027-L</t>
  </si>
  <si>
    <t>A102-027-M</t>
  </si>
  <si>
    <t>A102-030-L</t>
  </si>
  <si>
    <t>A102-030-M</t>
  </si>
  <si>
    <t>A102-032-L</t>
  </si>
  <si>
    <t>A102-032-M</t>
  </si>
  <si>
    <t>A102-203-L</t>
  </si>
  <si>
    <t>A102-203-M</t>
  </si>
  <si>
    <t>A102-4045-L</t>
  </si>
  <si>
    <t>A102-4045-M</t>
  </si>
  <si>
    <t>A102-421-L</t>
  </si>
  <si>
    <t>A102-421-M</t>
  </si>
  <si>
    <t>A102-511-L</t>
  </si>
  <si>
    <t>A102-511-M</t>
  </si>
  <si>
    <t>A102-570-L</t>
  </si>
  <si>
    <t>A102-570-M</t>
  </si>
  <si>
    <t>A102-664-L</t>
  </si>
  <si>
    <t>A102-664-M</t>
  </si>
  <si>
    <t>A102-817-L</t>
  </si>
  <si>
    <t>A102-817-M</t>
  </si>
  <si>
    <t>A103-001-L</t>
  </si>
  <si>
    <t>A103-001-M</t>
  </si>
  <si>
    <t>A103-024-L</t>
  </si>
  <si>
    <t>A103-024-M</t>
  </si>
  <si>
    <t>A103-027-L</t>
  </si>
  <si>
    <t>A103-027-M</t>
  </si>
  <si>
    <t>A103-047-L</t>
  </si>
  <si>
    <t>A103-047-M</t>
  </si>
  <si>
    <t>A103-050-L</t>
  </si>
  <si>
    <t>A103-050-M</t>
  </si>
  <si>
    <t>A103-102-L</t>
  </si>
  <si>
    <t>A103-102-M</t>
  </si>
  <si>
    <t>A103-203-L</t>
  </si>
  <si>
    <t>A103-203-M</t>
  </si>
  <si>
    <t>A103-421-L</t>
  </si>
  <si>
    <t>A103-421-M</t>
  </si>
  <si>
    <t>A103-511-L</t>
  </si>
  <si>
    <t>A103-511-M</t>
  </si>
  <si>
    <t>A103-570-L</t>
  </si>
  <si>
    <t>A103-570-M</t>
  </si>
  <si>
    <t>A103-817-L</t>
  </si>
  <si>
    <t>A103-817-M</t>
  </si>
  <si>
    <t>A103-909-L</t>
  </si>
  <si>
    <t>A103-909-M</t>
  </si>
  <si>
    <t>A104R-001-L</t>
  </si>
  <si>
    <t>A104R-001-M</t>
  </si>
  <si>
    <t>A104R-024-L</t>
  </si>
  <si>
    <t>A104R-024-M</t>
  </si>
  <si>
    <t>A104R-027-L</t>
  </si>
  <si>
    <t>A104R-027-M</t>
  </si>
  <si>
    <t>A104R-030-L</t>
  </si>
  <si>
    <t>A104R-030-M</t>
  </si>
  <si>
    <t>A104R-203-L</t>
  </si>
  <si>
    <t>A104R-203-M</t>
  </si>
  <si>
    <t>A104R-421-L</t>
  </si>
  <si>
    <t>A104R-421-M</t>
  </si>
  <si>
    <t>A104R-511-L</t>
  </si>
  <si>
    <t>A104R-511-M</t>
  </si>
  <si>
    <t>A104R-570-L</t>
  </si>
  <si>
    <t>A104R-570-M</t>
  </si>
  <si>
    <t>A104R-664-L</t>
  </si>
  <si>
    <t>A104R-664-M</t>
  </si>
  <si>
    <t>A104R-817-L</t>
  </si>
  <si>
    <t>A104R-817-M</t>
  </si>
  <si>
    <t>A104R-909-L</t>
  </si>
  <si>
    <t>A104R-909-M</t>
  </si>
  <si>
    <t>A104P-001-L</t>
  </si>
  <si>
    <t>A104P-001-M</t>
  </si>
  <si>
    <t>A104P-024-L</t>
  </si>
  <si>
    <t>A104P-024-M</t>
  </si>
  <si>
    <t>A104P-027-L</t>
  </si>
  <si>
    <t>A104P-027-M</t>
  </si>
  <si>
    <t>A104P-030-L</t>
  </si>
  <si>
    <t>A104P-030-M</t>
  </si>
  <si>
    <t>A104P-203-L</t>
  </si>
  <si>
    <t>A104P-203-M</t>
  </si>
  <si>
    <t>A104P-421-L</t>
  </si>
  <si>
    <t>A104P-421-M</t>
  </si>
  <si>
    <t>A104P-511-L</t>
  </si>
  <si>
    <t>A104P-511-M</t>
  </si>
  <si>
    <t>A104P-570-L</t>
  </si>
  <si>
    <t>A104P-570-M</t>
  </si>
  <si>
    <t>A104P-664-L</t>
  </si>
  <si>
    <t>A104P-664-M</t>
  </si>
  <si>
    <t>A104P-817-L</t>
  </si>
  <si>
    <t>A104P-817-M</t>
  </si>
  <si>
    <t>A104P-909-L</t>
  </si>
  <si>
    <t>A104P-909-M</t>
  </si>
  <si>
    <t>AH101-050-L</t>
  </si>
  <si>
    <t>AH101-050-M</t>
  </si>
  <si>
    <t>AH101-001-L</t>
  </si>
  <si>
    <t>AH101-001-M</t>
  </si>
  <si>
    <t>AH101-027-L</t>
  </si>
  <si>
    <t>AH101-027-M</t>
  </si>
  <si>
    <t>AH101-032-L</t>
  </si>
  <si>
    <t>AH101-032-M</t>
  </si>
  <si>
    <t>AH102-032-L</t>
  </si>
  <si>
    <t>AH102-032-M</t>
  </si>
  <si>
    <t>AH102-4045-L</t>
  </si>
  <si>
    <t>AH102-4045-M</t>
  </si>
  <si>
    <t>AH102-421-L</t>
  </si>
  <si>
    <t>AH102-421-M</t>
  </si>
  <si>
    <t>AH102-570-L</t>
  </si>
  <si>
    <t>AH102-570-M</t>
  </si>
  <si>
    <t>AH103-001-L</t>
  </si>
  <si>
    <t>AH103-001-M</t>
  </si>
  <si>
    <t>AH103-032-L</t>
  </si>
  <si>
    <t>AH103-032-M</t>
  </si>
  <si>
    <t>AH103-203-L</t>
  </si>
  <si>
    <t>AH103-203-M</t>
  </si>
  <si>
    <t>AH103-4045-L</t>
  </si>
  <si>
    <t>AH103-4045-M</t>
  </si>
  <si>
    <t>AH103-511-L</t>
  </si>
  <si>
    <t>AH103-511-M</t>
  </si>
  <si>
    <t>AH103-570-L</t>
  </si>
  <si>
    <t>AH103-570-M</t>
  </si>
  <si>
    <t>AH103-664-L</t>
  </si>
  <si>
    <t>AH103-664-M</t>
  </si>
  <si>
    <t>AM108-027-L</t>
  </si>
  <si>
    <t>AM108-027-M</t>
  </si>
  <si>
    <t>AM108-203-L</t>
  </si>
  <si>
    <t>AM108-203-M</t>
  </si>
  <si>
    <t>AM108-570-L</t>
  </si>
  <si>
    <t>AM108-570-M</t>
  </si>
  <si>
    <t>A401-001-L</t>
  </si>
  <si>
    <t>A401-001-M</t>
  </si>
  <si>
    <t>A401-027-L</t>
  </si>
  <si>
    <t>A401-027-M</t>
  </si>
  <si>
    <t>A401-032-L</t>
  </si>
  <si>
    <t>A401-032-M</t>
  </si>
  <si>
    <t>A401-203-L</t>
  </si>
  <si>
    <t>A401-203-M</t>
  </si>
  <si>
    <t>A401-570-L</t>
  </si>
  <si>
    <t>A401-570-M</t>
  </si>
  <si>
    <t>AH401-001-L</t>
  </si>
  <si>
    <t>AH401-001-M</t>
  </si>
  <si>
    <t>AH401-027-M</t>
  </si>
  <si>
    <t>AH401-027-L</t>
  </si>
  <si>
    <t>AH401-203-L</t>
  </si>
  <si>
    <t>AH401-203-M</t>
  </si>
  <si>
    <t>I001-027-L</t>
  </si>
  <si>
    <t>I001-027-M</t>
  </si>
  <si>
    <t>I001-032-L</t>
  </si>
  <si>
    <t>I001-032-M</t>
  </si>
  <si>
    <t>I002-024-L</t>
  </si>
  <si>
    <t>I002-024-M</t>
  </si>
  <si>
    <t>I002-027-M</t>
  </si>
  <si>
    <t>I002-032-L</t>
  </si>
  <si>
    <t>I002-032-M</t>
  </si>
  <si>
    <t>I003-024-L</t>
  </si>
  <si>
    <t>I003-024-M</t>
  </si>
  <si>
    <t>IH001-001-L</t>
  </si>
  <si>
    <t>IH001-001-M</t>
  </si>
  <si>
    <t>IH001-032-L</t>
  </si>
  <si>
    <t>IH001-032-M</t>
  </si>
  <si>
    <t>I003AF-035-L</t>
  </si>
  <si>
    <t>I003AF-035-M</t>
  </si>
  <si>
    <t>I003AF-035-S</t>
  </si>
  <si>
    <t>I003AF-035-XS</t>
  </si>
  <si>
    <t>I003AF-035-XL</t>
  </si>
  <si>
    <t>I003-4045-L</t>
  </si>
  <si>
    <t>I003-4045-M</t>
  </si>
  <si>
    <t>I003AF-510-L</t>
  </si>
  <si>
    <t>I003AF-510-M</t>
  </si>
  <si>
    <t>I003AF-510-S</t>
  </si>
  <si>
    <t>I003AF-510-XS</t>
  </si>
  <si>
    <t>I003AF-510-XL</t>
  </si>
  <si>
    <t>IH001-4045-L</t>
  </si>
  <si>
    <t>IH001-4045-M</t>
  </si>
  <si>
    <t>IH001AF-601-L</t>
  </si>
  <si>
    <t>IH001AF-601-M</t>
  </si>
  <si>
    <t>IH001AF-601-S</t>
  </si>
  <si>
    <t>IH001AF-601-XS</t>
  </si>
  <si>
    <t>IH001AF-601-XL</t>
  </si>
  <si>
    <t>IH002AF-027-L</t>
  </si>
  <si>
    <t>IH002AF-027-M</t>
  </si>
  <si>
    <t>IH002AF-027-S</t>
  </si>
  <si>
    <t>IH002AF-027-XS</t>
  </si>
  <si>
    <t>IH002AF-027-XL</t>
  </si>
  <si>
    <t>IH002AF-027-XXL</t>
  </si>
  <si>
    <t>IH002-4045-L</t>
  </si>
  <si>
    <t>IH002-4045-M</t>
  </si>
  <si>
    <t>IH002AF-510-L</t>
  </si>
  <si>
    <t>IH002AF-510-M</t>
  </si>
  <si>
    <t>IH002AF-510-S</t>
  </si>
  <si>
    <t>IH002AF-510-XS</t>
  </si>
  <si>
    <t>IH002AF-510-XL</t>
  </si>
  <si>
    <t>IH002AF-601-L</t>
  </si>
  <si>
    <t>IH002AF-601-M</t>
  </si>
  <si>
    <t>IH002AF-601-S</t>
  </si>
  <si>
    <t>IH002AF-601-XS</t>
  </si>
  <si>
    <t>IH002AF-601-XL</t>
  </si>
  <si>
    <t>I101-024-L</t>
  </si>
  <si>
    <t>I101-024-M</t>
  </si>
  <si>
    <t>I101-027-L</t>
  </si>
  <si>
    <t>I101-027-M</t>
  </si>
  <si>
    <t>I101-032-L</t>
  </si>
  <si>
    <t>I101-032-M</t>
  </si>
  <si>
    <t>I101AF-035-L</t>
  </si>
  <si>
    <t>I101AF-035-M</t>
  </si>
  <si>
    <t>I101AF-035-S</t>
  </si>
  <si>
    <t>I101AF-035-XS</t>
  </si>
  <si>
    <t>I101AF-035-XL</t>
  </si>
  <si>
    <t>I101AF-510-L</t>
  </si>
  <si>
    <t>I101AF-510-M</t>
  </si>
  <si>
    <t>I101AF-510-S</t>
  </si>
  <si>
    <t>I101AF-510-XS</t>
  </si>
  <si>
    <t>I101AF-510-XL</t>
  </si>
  <si>
    <t>I101AF-510-XXL</t>
  </si>
  <si>
    <t>I102-024-M</t>
  </si>
  <si>
    <t>I102-024-L</t>
  </si>
  <si>
    <t>I102-027-L</t>
  </si>
  <si>
    <t>I102-027-M</t>
  </si>
  <si>
    <t>I102AF-035-L</t>
  </si>
  <si>
    <t>I102AF-035-M</t>
  </si>
  <si>
    <t>I102AF-035-S</t>
  </si>
  <si>
    <t>I102AF-035-XS</t>
  </si>
  <si>
    <t>I102AF-035-XL</t>
  </si>
  <si>
    <t>I102-4045-L</t>
  </si>
  <si>
    <t>I102-4045-M</t>
  </si>
  <si>
    <t>IH101-001-L</t>
  </si>
  <si>
    <t>IH101-001-M</t>
  </si>
  <si>
    <t>IH101AF-027-L</t>
  </si>
  <si>
    <t>IH101AF-027-M</t>
  </si>
  <si>
    <t>IH101AF-027-S</t>
  </si>
  <si>
    <t>IH101AF-027-XS</t>
  </si>
  <si>
    <t>IH101AF-027-XL</t>
  </si>
  <si>
    <t>IH101AF-027-XXL</t>
  </si>
  <si>
    <t>IH101-032-M</t>
  </si>
  <si>
    <t>IH101-032-L</t>
  </si>
  <si>
    <t>IH101AF-035-L</t>
  </si>
  <si>
    <t>IH101AF-035-M</t>
  </si>
  <si>
    <t>IH101AF-035-S</t>
  </si>
  <si>
    <t>IH101AF-035-XS</t>
  </si>
  <si>
    <t>IH101AF-035-XL</t>
  </si>
  <si>
    <t>IH101-4045-L</t>
  </si>
  <si>
    <t>IH101-4045-M</t>
  </si>
  <si>
    <t>IH101AF-510-L</t>
  </si>
  <si>
    <t>IH101AF-510-M</t>
  </si>
  <si>
    <t>IH101AF-510-S</t>
  </si>
  <si>
    <t>IH101AF-510-XS</t>
  </si>
  <si>
    <t>IH101AF-510-XL</t>
  </si>
  <si>
    <t>IH101AF-601-L</t>
  </si>
  <si>
    <t>IH101AF-601-M</t>
  </si>
  <si>
    <t>IH101AF-601-S</t>
  </si>
  <si>
    <t>IH101AF-601-XS</t>
  </si>
  <si>
    <t>IH101AF-601-XL</t>
  </si>
  <si>
    <t>E201-001-L</t>
  </si>
  <si>
    <t>E201-001-M</t>
  </si>
  <si>
    <t>E202-001-L</t>
  </si>
  <si>
    <t>E202-001-M</t>
  </si>
  <si>
    <t>E203-001-L</t>
  </si>
  <si>
    <t>E203-001-M</t>
  </si>
  <si>
    <t>EH201-001-L</t>
  </si>
  <si>
    <t>EH201-001-M</t>
  </si>
  <si>
    <t>EH202-001-L</t>
  </si>
  <si>
    <t>EH202-001-M</t>
  </si>
  <si>
    <t>EH202-027-L</t>
  </si>
  <si>
    <t>EH202-027-M</t>
  </si>
  <si>
    <t>EH203-001-L</t>
  </si>
  <si>
    <t>EH203-001-M</t>
  </si>
  <si>
    <t>AGM002-024-L</t>
  </si>
  <si>
    <t>AGM002-203-L</t>
  </si>
  <si>
    <t>AGM002-027-L</t>
  </si>
  <si>
    <t>AGM002-001-L</t>
  </si>
  <si>
    <t>AGM002-570-L</t>
  </si>
  <si>
    <t>AGM002-024-S</t>
  </si>
  <si>
    <t>AGM002-203-S</t>
  </si>
  <si>
    <t>AGM002-027-S</t>
  </si>
  <si>
    <t>AGM002-001-S</t>
  </si>
  <si>
    <t>AGM002-570-S</t>
  </si>
  <si>
    <t>AGU001-027-L</t>
  </si>
  <si>
    <t>AGU001-664-L</t>
  </si>
  <si>
    <t>AGU001-203-L</t>
  </si>
  <si>
    <t>AGU001-001-L</t>
  </si>
  <si>
    <t>AGU001-570-L</t>
  </si>
  <si>
    <t>AGU001-027-S</t>
  </si>
  <si>
    <t>AGU001-664-S</t>
  </si>
  <si>
    <t>AGU001-203-S</t>
  </si>
  <si>
    <t>AGU001-001-S</t>
  </si>
  <si>
    <t>AGU001-570-S</t>
  </si>
  <si>
    <t>M501-BLAC</t>
  </si>
  <si>
    <t>M501-NAVY</t>
  </si>
  <si>
    <t>M501-CEIL</t>
  </si>
  <si>
    <t>M501-WHIT</t>
  </si>
  <si>
    <t>M501-TEAL</t>
  </si>
  <si>
    <t>A001-817-L</t>
  </si>
  <si>
    <t>A001-817-M</t>
  </si>
  <si>
    <t>A002-4045-L</t>
  </si>
  <si>
    <t>A002-4045-M</t>
  </si>
  <si>
    <t>A002-421-L</t>
  </si>
  <si>
    <t>A002-421-M</t>
  </si>
  <si>
    <t>AH101-4045-L</t>
  </si>
  <si>
    <t>AH101-4045-M</t>
  </si>
  <si>
    <t>AH102-027-L</t>
  </si>
  <si>
    <t>AH102-027-M</t>
  </si>
  <si>
    <t>AH102-203-L</t>
  </si>
  <si>
    <t>AH102-203-M</t>
  </si>
  <si>
    <t>AH103-027-L</t>
  </si>
  <si>
    <t>AH103-027-M</t>
  </si>
  <si>
    <t>AH103-421-L</t>
  </si>
  <si>
    <t>AH103-421-M</t>
  </si>
  <si>
    <t>I001-024-L</t>
  </si>
  <si>
    <t>I001-024-M</t>
  </si>
  <si>
    <t>I001AF-023-L</t>
  </si>
  <si>
    <t>I001AF-023-M</t>
  </si>
  <si>
    <t>I001AF-023-S</t>
  </si>
  <si>
    <t>I001AF-023-XS</t>
  </si>
  <si>
    <t>I001AF-023-XL</t>
  </si>
  <si>
    <t>I001AF-023-XXL</t>
  </si>
  <si>
    <t>I001AF-035-L</t>
  </si>
  <si>
    <t>I001AF-035-M</t>
  </si>
  <si>
    <t>I001AF-035-S</t>
  </si>
  <si>
    <t>I001AF-035-XS</t>
  </si>
  <si>
    <t>I001AF-035-XL</t>
  </si>
  <si>
    <t>I001AF-035-XXL</t>
  </si>
  <si>
    <t>I001AF-510-L</t>
  </si>
  <si>
    <t>I001AF-510-M</t>
  </si>
  <si>
    <t>I001AF-510-S</t>
  </si>
  <si>
    <t>I001AF-510-XS</t>
  </si>
  <si>
    <t>I001AF-510-XL</t>
  </si>
  <si>
    <t>I002AF-023-L</t>
  </si>
  <si>
    <t>I002AF-023-S</t>
  </si>
  <si>
    <t>I002AF-023-M</t>
  </si>
  <si>
    <t>I002AF-023-XS</t>
  </si>
  <si>
    <t>I002AF-023-XL</t>
  </si>
  <si>
    <t>Liso o Contrastado</t>
  </si>
  <si>
    <t>Precio de Mayoreo</t>
  </si>
  <si>
    <t>Precios de Irregulares</t>
  </si>
  <si>
    <t>Liso</t>
  </si>
  <si>
    <t>Contrastado</t>
  </si>
  <si>
    <t>TTR</t>
  </si>
  <si>
    <t>THRS70-C9393-STER</t>
  </si>
  <si>
    <t>THRS70-C9981-MAGMA</t>
  </si>
  <si>
    <t>THRS50-C9981-MAGMA</t>
  </si>
  <si>
    <t>THRS70-C3862-HBSC</t>
  </si>
  <si>
    <t>THRS50-C3862-HBSC</t>
  </si>
  <si>
    <t>THRS70-C7996-NAVAL</t>
  </si>
  <si>
    <t>THRS50-C7996-NAVAL</t>
  </si>
  <si>
    <t>THRS70-C5140 KATYDID</t>
  </si>
  <si>
    <t>THRS50-C5140 KATYDID</t>
  </si>
  <si>
    <t>THRS70-SK415 CORAL BLUSH</t>
  </si>
  <si>
    <t>THRS50-PRPN-MX ROSE PINK</t>
  </si>
  <si>
    <t>THRS70-C7389-KBLUE BIRD</t>
  </si>
  <si>
    <t>THRS50-C7389-KBLUE BIRD</t>
  </si>
  <si>
    <t>THRS70-C9710-BLAC</t>
  </si>
  <si>
    <t>THRS50-C9710-BLAC</t>
  </si>
  <si>
    <t>THRS70-C1730-WHIT</t>
  </si>
  <si>
    <t>THRS50-C1730-WHIT</t>
  </si>
  <si>
    <t>THRS70-C3715-FESTIVE RED</t>
  </si>
  <si>
    <t>THRS50-C3715-FESTIVE RED</t>
  </si>
  <si>
    <t>THRS70-C5205-SPRU</t>
  </si>
  <si>
    <t>THRS50-C5205-SPRU</t>
  </si>
  <si>
    <t>THRS70-37046-WINE</t>
  </si>
  <si>
    <t>THRS50-37046-WINE</t>
  </si>
  <si>
    <t>THRS70-C9628-SILG</t>
  </si>
  <si>
    <t>THRS50-C9628-SILG</t>
  </si>
  <si>
    <t>THRS70-C4375 ROSEBUD</t>
  </si>
  <si>
    <t>THRS50-C4375 ROSEBUD</t>
  </si>
  <si>
    <t>THRS70-C7336 DARK BLUE</t>
  </si>
  <si>
    <t>THRS50-C7336 DARK BLUE</t>
  </si>
  <si>
    <t>THRS70-C3890 FIERY RED</t>
  </si>
  <si>
    <t>THRS50-C3890 FIERY RED</t>
  </si>
  <si>
    <t>THRS70-C3332 ROSE TAN</t>
  </si>
  <si>
    <t>THRS50-C3332 ROSE TAN</t>
  </si>
  <si>
    <t>THRS70-C6605  AVENTURINE</t>
  </si>
  <si>
    <t>THRS50-C6605 AVENTURINE</t>
  </si>
  <si>
    <t>THRS70-LL304-BLUE GREEN</t>
  </si>
  <si>
    <t>THRS50-LL304-BLUE GREEN</t>
  </si>
  <si>
    <t>THRS70 C3101 ROSETTE</t>
  </si>
  <si>
    <t>THRS50 C3101 ROSETTE</t>
  </si>
  <si>
    <t>THRS70-C3374 TOMATO</t>
  </si>
  <si>
    <t>THRS50-C3374-TOMATO</t>
  </si>
  <si>
    <t>THRS70-C5527-OLIVE</t>
  </si>
  <si>
    <t>THRS50-C5527-OLIVE</t>
  </si>
  <si>
    <t>THRS70-C9969-GREY</t>
  </si>
  <si>
    <t>THRS50-C9969-GREY</t>
  </si>
  <si>
    <t>C9393-STER</t>
  </si>
  <si>
    <t>C9981-MAGMA</t>
  </si>
  <si>
    <t>C3862-HBSC</t>
  </si>
  <si>
    <t>C7996-NAVAL</t>
  </si>
  <si>
    <t>C5140 KATYDID</t>
  </si>
  <si>
    <t>SK415 CORAL BLUSH</t>
  </si>
  <si>
    <t>PRPN-MX ROSE PINK</t>
  </si>
  <si>
    <t>C7350-HYCINTHIA</t>
  </si>
  <si>
    <t>C7389-KBLUE BIRD</t>
  </si>
  <si>
    <t>C9710-BLAC</t>
  </si>
  <si>
    <t>C1730-WHIT</t>
  </si>
  <si>
    <t>C3715-FESTIVE RED</t>
  </si>
  <si>
    <t>C5205-SPRU</t>
  </si>
  <si>
    <t>37046-WINE</t>
  </si>
  <si>
    <t>C9628-SILG</t>
  </si>
  <si>
    <t>C4375 ROSEBUD</t>
  </si>
  <si>
    <t>C9675-CHARCOAL</t>
  </si>
  <si>
    <t>C7336 DARK BLUE</t>
  </si>
  <si>
    <t>C3890 FIERY RED</t>
  </si>
  <si>
    <t>C4106 TABRIZ ORCHID</t>
  </si>
  <si>
    <t>C3332 ROSE TAN</t>
  </si>
  <si>
    <t>C6605  AVENTURINE</t>
  </si>
  <si>
    <t>C6605 AVENTURINE</t>
  </si>
  <si>
    <t>LL304-BLUE GREEN</t>
  </si>
  <si>
    <t>C3101 ROSETTE</t>
  </si>
  <si>
    <t>C3374 TOMATO</t>
  </si>
  <si>
    <t>C3374-TOMATO</t>
  </si>
  <si>
    <t>C5527-OLIVE</t>
  </si>
  <si>
    <t>C9969-GREY</t>
  </si>
  <si>
    <t>Hilo T27-STER</t>
  </si>
  <si>
    <t>Hilo T27-PEWTER</t>
  </si>
  <si>
    <t>Hilo T40-PEWTER</t>
  </si>
  <si>
    <t>Hilo T27-CORAL</t>
  </si>
  <si>
    <t>Hilo T40-CORAL</t>
  </si>
  <si>
    <t>Hilo T27-NAVAL</t>
  </si>
  <si>
    <t>Hilo T40-NAVAL</t>
  </si>
  <si>
    <t>Hilo T27-KATYDID</t>
  </si>
  <si>
    <t>Hilo T40-KATYDID</t>
  </si>
  <si>
    <t>Hilo T27-CORAL BLUSH</t>
  </si>
  <si>
    <t>Hilo T40-CORAL BLUSH</t>
  </si>
  <si>
    <t>Hilo T27-CEIL</t>
  </si>
  <si>
    <t>Hilo T40-CEIL</t>
  </si>
  <si>
    <t>Hilo T27-OCEANO</t>
  </si>
  <si>
    <t>Hilo T40-OCEANO</t>
  </si>
  <si>
    <t>Hilo T27-BLAC</t>
  </si>
  <si>
    <t>Hilo T40-BLAC</t>
  </si>
  <si>
    <t>Hilo T27-BLANCO</t>
  </si>
  <si>
    <t>Hilo T40-BLANCO</t>
  </si>
  <si>
    <t>Hilo T27-SANGRIA</t>
  </si>
  <si>
    <t>Hilo T40-SANGRIA</t>
  </si>
  <si>
    <t>Hilo T27-EDEN</t>
  </si>
  <si>
    <t>Hilo T40-EDEN</t>
  </si>
  <si>
    <t>Hilo T27-ROUJA</t>
  </si>
  <si>
    <t>Hilo T40-ROUJA</t>
  </si>
  <si>
    <t>Hilo T27-GLACIER</t>
  </si>
  <si>
    <t>Hilo T40-GLACIER</t>
  </si>
  <si>
    <t>Hilo T27-ROSEBUD</t>
  </si>
  <si>
    <t>Hilo T40-ROSEBUD</t>
  </si>
  <si>
    <t>Hilo T27-CHARCOAL</t>
  </si>
  <si>
    <t>Hilo T40-CHARCOAL</t>
  </si>
  <si>
    <t>Hilo T27-DBLUE</t>
  </si>
  <si>
    <t>Hilo T40-DBLUE</t>
  </si>
  <si>
    <t>Hilo T27-ROJO</t>
  </si>
  <si>
    <t>Hilo T40-ROJO</t>
  </si>
  <si>
    <t>Hilo T27-LAVANDER</t>
  </si>
  <si>
    <t>Hilo T40-LAVANDER</t>
  </si>
  <si>
    <t>Hilo T27-ROSE TAN</t>
  </si>
  <si>
    <t>Hilo T40-ROSE TAN</t>
  </si>
  <si>
    <t>Hilo T27-AVENTURINE</t>
  </si>
  <si>
    <t>Hilo T40-AVENTURINE</t>
  </si>
  <si>
    <t>Hilo T27-TEAL</t>
  </si>
  <si>
    <t>Hilo T40-TEAL</t>
  </si>
  <si>
    <t>Hilo T27-ROSETTE</t>
  </si>
  <si>
    <t>Hilo T40-ROSSETE</t>
  </si>
  <si>
    <t>Hilo T27-TOMATO</t>
  </si>
  <si>
    <t>Hilo T40-TOMATO</t>
  </si>
  <si>
    <t>Hilo T27-OLIVE</t>
  </si>
  <si>
    <t>Hilo T40-OLIVE</t>
  </si>
  <si>
    <t>Hilo T27-GREY</t>
  </si>
  <si>
    <t>Hilo T40-GREY</t>
  </si>
  <si>
    <t>Coats</t>
  </si>
  <si>
    <t>T27</t>
  </si>
  <si>
    <t>T40</t>
  </si>
  <si>
    <t>THRS70</t>
  </si>
  <si>
    <t>THRS50</t>
  </si>
  <si>
    <t>Hilo de Coser de Polyester</t>
  </si>
  <si>
    <t>Astra</t>
  </si>
  <si>
    <t>Ligero y con bolsas hechas para que tengas todo en un mismo lugar. Muestra un look con equilibrio digno de una estrella.</t>
  </si>
  <si>
    <t>Elegancia es atreverse al cactus, porque sabemos que marcar diferencia es lo tuyo creamos este par te pantalones para que deslumbres como la estrella que eres.</t>
  </si>
  <si>
    <t>Look skinny = look para deslumbrar. Muéstrate con frescura en cada paso al usar un pantalón tan elegante como tú. Elige verte bien.</t>
  </si>
  <si>
    <t>Atrévete al estilo skinny con un color tan elegante como el lavanda. Demuestra que eres una estrella mostrando calma y seguridad durante tus guardias.</t>
  </si>
  <si>
    <t>Destaca del resto con el estilo skinny , ajustable a tu cintura, listo para llevar contigo todo lo que necesites, gracias a sus 6 bolsas.</t>
  </si>
  <si>
    <t>Así como el entusiasmo que te mueve para salvar vidas, con este color arrasarás las miradas del hospital, además de que gracias a sus bolsas podrás llevar todo contigo.</t>
  </si>
  <si>
    <t>Fórmula de nuestro pantalón: Corte slim para tus movimientos + tela stretch + color para una heroína = el bottom que encaja con lo inquebrantable de tu voluntad.</t>
  </si>
  <si>
    <t>Un pantalón ligero que te ofrece la libertad para trabajar por largas jornadas. Corte estilizado y dos bolsas frontales para que nada pueda detenerte. Plus: 2 bolsas extra para que tengas más espacio.</t>
  </si>
  <si>
    <t>Pantalón médico de corte skinny. Entallado con el estilo que buscas sin abandonar la comodidad que necesitas. Bolsillos espaciosos con cierre para mayor seguridad.</t>
  </si>
  <si>
    <t>Pantalón quirúrgico estilo jogger petite. Nos ajustamos a ti para darte la comodidad y practicidad que necesitas con un corte skinny y movilidad impresionante.</t>
  </si>
  <si>
    <t>El pantalón médico clásico con el poder de la Lolita. Perfecta movilidad, corte holgado y cierre en el bolsillo: todo se quedará en su lugar.</t>
  </si>
  <si>
    <t>Pantalón quirúrgico estilo jogger petite. Adaptado a tu figura, con estilo inigualable y un color espectacular. Bolsillos cómodos y espaciosos para llevar lo que quieras.</t>
  </si>
  <si>
    <t>El corte que tanto esperabas. El pantalón médico corte skinny es ajustado, cómodo y con resorte de la mitad para atrás en los tobillos. Bolsillo de cierre para proteger tus herramientas.</t>
  </si>
  <si>
    <t>El nuevo pantalón “skinny” se diferencia de los demás por su corte entallado, bolsillo de cierre y elástico en el tobillo. Ajuste perfecto para ti sin descuidar la comodidad ni movilidad.</t>
  </si>
  <si>
    <t>Nos adaptamos a ti. El pantalón médico corte skinny es ajustado, cómodo y práctico a la vez. Con resorte de la mitad para atrás en los tobillos y bolsillos espaciosos seguros para todo lo que quieras</t>
  </si>
  <si>
    <t>Pantalón quirúrgico de corte stretch. Con bolsillo de cierre para proteger tus herramientas. Comodidad y agilidad con cada paso que dés. </t>
  </si>
  <si>
    <t>Un pantalón quirúrgico, línea Audaz, suave, cómodo y con mucho estilo, su bolsa de parche hará que el ritmo del día no te deje atrás.</t>
  </si>
  <si>
    <t>Una heroína merece toda la comodidad sin ensuciarse. Disfruta de nuestro nuevo color con cintura ajustable, 3 espaciosas bolsas y un corte clásico.</t>
  </si>
  <si>
    <t>Su bolsa de parche lo convierte en una prenda con múltiples funciones. Vuélvete audaz en tus días de más actividad.</t>
  </si>
  <si>
    <t>Disfruta de la comodidad y suavidad, acompañada de una bolsa de parche que te darán audacia para moverte todo el día.</t>
  </si>
  <si>
    <t>La mejor forma de ser audaz, las bolsas de parche están diseñadas para que nada te detenga en tu día a día. Su color naval hará que proyectes seguridad y protección.</t>
  </si>
  <si>
    <t>Sé la mujer más audaz, gracias a este pantalón cómodo y suave. Incluye bolsas de parche, ideales para guardar todas tus cosas. El color lago te hará ver calmada y tranquila ante cualquier situación.</t>
  </si>
  <si>
    <t>Siéntete la más audaz con la comodidad y frescura de este pantalón. Sus bolsas de parche que lo almacenan todo, evitarán que olvides algo, durante tu jornada.</t>
  </si>
  <si>
    <t>Un pantalón ligero que te ofrece la libertad para trabajar por largas jornadas. Corte estilizado y dos bolsas frontales para que nada pueda detenerte. Plus: 2 bolsas extra para que tengas más espaci</t>
  </si>
  <si>
    <t>Compartimos contigo tu espera, diseñando un pantalón que te da la comodidad necesaria para tu día a día, con pretina de tela, para mayor elasticidad y 4 bolsas incluidas para tus utensilios.</t>
  </si>
  <si>
    <t>Proyecta la calma y la serenidad para tus pacientes al usar un pantalón tan único como tú. Pórtalo con la seguridad que te caracteriza, como solo tú sabes hacerlo.</t>
  </si>
  <si>
    <t>Hazte brillar usando el lavanda, demostrando que estás lista ante cualquier obstáculo.</t>
  </si>
  <si>
    <t>Te acompañamos en esta nueva etapa, diseñando un pantalón cómodo con pretina de tela yoga para mayor elasticidad, 4 bolsas incluidas para llevar contigo todos tus utensilios.</t>
  </si>
  <si>
    <t>Gracias a la tela de su pretina, tú y tu bebé podrán trabajar cómodos todo el día. Disfruta de las 4 bolsas, 2 laterales, 1 parche y 1 multifuncional para llevar contigo todos tus utensilios.</t>
  </si>
  <si>
    <t>Spark Rose, un pantalón stretch ajustable y perfecto a tus necesidades. Siente la ligereza, así como frescura de su estilo.</t>
  </si>
  <si>
    <t>Corte slim + Spark Rose : Comodidad y estilo perfecto. Deslumbra con un tono rosa, ligero y adecuado para estar preparada ante cualquier reto.</t>
  </si>
  <si>
    <t>Pantalon Dama Imparable Mabel</t>
  </si>
  <si>
    <t>I101AF-023-L</t>
  </si>
  <si>
    <t>I101AF-023-M</t>
  </si>
  <si>
    <t>I101AF-023-S</t>
  </si>
  <si>
    <t>I101AF-023-XS</t>
  </si>
  <si>
    <t>I101AF-023-XL</t>
  </si>
  <si>
    <t>I101AF023L</t>
  </si>
  <si>
    <t>I101AF023M</t>
  </si>
  <si>
    <t>I101AF023S</t>
  </si>
  <si>
    <t>I101AF023XS</t>
  </si>
  <si>
    <t>I101AF023XL</t>
  </si>
  <si>
    <t>Si algo te salpica, no entres en pánico. Con la nueva barrera antifluidos, podrás retirar cualquier salpicadura en segundos y evitar manchas en la tela.</t>
  </si>
  <si>
    <t>No te dejes engañar por su cómoda tela, este scrub viene con una barrera antifluidos que no deja pasar ningún líquido y te permite quitarlo antes de que se haga una mancha.</t>
  </si>
  <si>
    <t>Pantalón para los profesionales de la salud, hecho a tu medida, cómodo, imparable y genial. Con bolsas muy prácticas para que tu día, siempre sea el mejor. Lucirás increíble con su color cielo</t>
  </si>
  <si>
    <t>El secreto es que se ajusta a tu medida. Luce imparable, cómodo y genial. Tus días de trabajo serán los mejores con su color pacífico que te hará relucir durante tus largas jornadas.</t>
  </si>
  <si>
    <t>Un pantalón médico, flexible, para todo el movimiento que tienes en el día. Luce imparable, sus bolsas, lo resguardan todo . Color que inspira energía como las olas del mar.</t>
  </si>
  <si>
    <t>Estar cómodo es esencial pero con estilo al mismo tiempo ¡mejor! Estos pantalones fueron hechos para que destaques ante el resto con un look diferente. Bolsas incluidas.</t>
  </si>
  <si>
    <t>Vístete con seguridad y atrévete a portar el color Cactus que refleja el estilo de los héroes como tú.</t>
  </si>
  <si>
    <t>Dile "bye" a los colores aburridos y "hola" a tu nuevo pantalón color rojo inspirado en la lava. 5 bolsas para guardar todo.</t>
  </si>
  <si>
    <t>¿Buscas el pantalón perfecto para lucir un look elegante todos los días? Demuestra tu seguridad con un pantalón hecho a tu medida para que rindas al máximo.</t>
  </si>
  <si>
    <t>Que no te falten las bolsas para llevar tus cosas, con este elegante pantalón negro, corte slim. ¡Lucirás increíble!</t>
  </si>
  <si>
    <t>Por su tela stretch, podrás moverte hacia cualquier lugar, además lucir increíble. ¡La combinación perfecta!</t>
  </si>
  <si>
    <t>Este pantalón con corte slim te ayudará a moverte en cualquier momento y sus 5 bolsas te permitirán guardar todo lo que necesites.</t>
  </si>
  <si>
    <t>Guarda todo lo que necesites llevarte al hospital, empezando por el súper estilo que te hace ver este color Ceniza.</t>
  </si>
  <si>
    <t>Un pantalón tan cool que es transpirable y ligero. Justo lo que necesitas para esos días movidos en el hospital.</t>
  </si>
  <si>
    <t>Una chamarra lista para abrigarte en los días más fríos. Estilo clásico y audaz, con bolsas para que siempre estés preparado para la acción.</t>
  </si>
  <si>
    <t>Una chamarra con broches, estilo clásica y audaz. Su tela te protegerá del frío, con bolsas para hacer más cómodos tus días.</t>
  </si>
  <si>
    <t>El pantalón quirúrgico más audaz y cómodo para que no te preocupes de más durante tus jornadas de trabajo. Su color océano te hará sentir ligero para afrontar las emergencias.</t>
  </si>
  <si>
    <t>Un pantalón para cualquier ocasión, flexible, cómodo y audaz. Su bolsa de parche facilitará guardar todo lo que necesitas. Su color naval te hará resaltar en tus consultas.</t>
  </si>
  <si>
    <t>Pantalón tipo Audaz para que te sientas más cómodo. Su bolsa con cierre te dará el estilo que más te gusta. Su color clásico es ideal para combinar con todas tus prendas.</t>
  </si>
  <si>
    <t>Pantalón quirúrgico súper cómodo, con varias bolsas para que no pierdas nada, te mantengas activo y audaz durante todo el día. Su color naval te dará ese toque de estilo que buscas.</t>
  </si>
  <si>
    <t>Un pantalón diseñado para tu comodidad diaria, dándote ligereza y agilidad para llegar rápido a tus consultas. El color océano representará seguridad y protección ante tus pacientes.</t>
  </si>
  <si>
    <t>Máxima suavidad que te acompañará en tus las labores diarias. Sus bolsas te harán proyectar el estilo audaz que necesitas para estar preparado ante cualquier eventualidad.</t>
  </si>
  <si>
    <t>Con este pantalón te verás espectacular, estilo clásico que te brindará protección. Sus bolsas facilitarán el guardarlo todo durante tu jornada.</t>
  </si>
  <si>
    <t>La nueva tecnología te permite quitar las salpicaduras antes de que se hagan manchas. Añadimos muchas bolsas y un corte ligero para que tu trabajo sea más fácil.</t>
  </si>
  <si>
    <t>Pantalón médico para los profesionales de la salud, imparables ante todas las emergencias del día, sus bolsas te ayudarán para que siempre lo resguardes todo.</t>
  </si>
  <si>
    <t>Pantalón, línea imparable, para los profesionales de la salud con bolsas para que cargues con todo lo esencial del día. Su color océano proyectará la energía que tanto te distingue.</t>
  </si>
  <si>
    <t>Eso de andar manchado, se acabó. La tecnología antifluidos crea una barrera que impide a los líquidos volverse manchas y quitarlos al momento. Anda por los pasillos y carga todo lo que necesites.</t>
  </si>
  <si>
    <t>Bata médica para hombres expertos de la salud. Lucirás profesional y con estilo. Con sus bolsas lo resguardarás todo.</t>
  </si>
  <si>
    <t>Bata médica de alta calidad, cómoda para los expertos y profesionales de la salud. Sus diferentes bolsas, te proporcionarán el espacio necesario haciendo de tus jornadas, las mejores.</t>
  </si>
  <si>
    <t>Clásica y moderna, es una bata quirúrgica diseñada para los expertos de la salud. Luce increíble y cómodo, con las diferentes bolsas que posee, no perderás nada importante en tus jornadas.</t>
  </si>
  <si>
    <t>Bata médica para expertas de la salud, moderna y con estilo. Su flexibilidad dará agilidad a tus días. Con bolsas para que lleves siempre lo que necesitas.</t>
  </si>
  <si>
    <t>Bata médica para las expertas de la salud. Clásica, pero sin perder la modernidad y estilo, acompañarán tus rutinas. Con bolsas para resguardarlo todo durante el día.</t>
  </si>
  <si>
    <t>Bata médica que te hará lucir de la mejor manera con su corte estilizado. Sus diferentes bolsas, te facilitarán el resguardarlo todo y lucir como la profesional que eres.</t>
  </si>
  <si>
    <t>Compartimos la alegría de que pronto serás mamá, por ello diseñamos un top cómodo, amplio y con jareta que se ajusta a tu cintura. Dos bolsas frontales incluidas.</t>
  </si>
  <si>
    <t>Gracias a su jareta ajustable a la cintura, tú y tu bebé pueden ir cómodos al trabajo. Disfruta de dos bolsas amplias para guardar tus utensilios.</t>
  </si>
  <si>
    <t>Hacer mil cosas a la vez es fácil con un top que se ajusta a tu cintura, dándote toda la comodidad en esta nueva etapa. 2 bolsas frontales para que no olvides nada.</t>
  </si>
  <si>
    <t>Muévete con libertad gracias a su corte skinny, color Lava, así como la pasión que entregas cada día por salvar vidas.</t>
  </si>
  <si>
    <t>Destaca del resto con el estilo skinny Petite, ajustable a tu cintura, listo para llevar contigo todo lo que necesites, gracias a sus 6 bolsas.</t>
  </si>
  <si>
    <t>Estilo stretch y bolsas para llevar todo lo que necesites, resaltando la elegancia del Spark Rose</t>
  </si>
  <si>
    <t>Inspira pureza y serenidad proyectando a tus pacientes la tranquilidad que necesitan. Brilla al destacar tu espirítu por salvar vidas con este color lavanda.</t>
  </si>
  <si>
    <t>Marca la diferencia con un tono que te brinda la elegancia, comodidad y estilo stetch perfecto para estar preparado ante cualquier reto.</t>
  </si>
  <si>
    <t>Ante los retos muéstrate con un look que denota tranquilidad, brilla con el estilo de salvar vidas . Vístelo con elegancia.</t>
  </si>
  <si>
    <t>Tan ardiente como la pasión que sientes al realizar tu trabajo, con este top de tela stretch y ligera para moverte deslumbrarás a todo el hospital.</t>
  </si>
  <si>
    <t>El lavanda llegó para inspirarte en seguir salvando vidas. Destaca al vestirlo con esa fortaleza que te representa.</t>
  </si>
  <si>
    <t>Spark Rose + top = Perfección. Siempre lista y a la moda para deslumbrar con cada detalle</t>
  </si>
  <si>
    <t>Tan inquebrantable como tu voluntad, para salvar vidas, tela stretch para tus movimientos, proyectarás la fortaleza de tu personalidad.</t>
  </si>
  <si>
    <t>Color Lava como la llama que te enciende para salvar vidas. Con la ligereza de su tela stretch, resistirás cualquier movimiento.</t>
  </si>
  <si>
    <t>Comodidad, pasión y movilidad. Bata filipina con 3 bolsillos frontales para llevar lo que quieras con un estilo espectacular.</t>
  </si>
  <si>
    <t>Filipina para mujer con la agilidad y pasión de una Dalia. Dos bolsillos frontales para todo lo que necesites llevar. Detalles en color Lolita.</t>
  </si>
  <si>
    <t>Filipina para mujer inspirada en el enfoque y la constancia de Lolita. Tres bolsas frontales y detalles color Dalia. ¡Lista para tus guardias</t>
  </si>
  <si>
    <t>La primavera en todo su esplendor: la filipina para mujer Lolita está equipada con 3 bolsillos frontales, corte cómodo y apta para cualquier tarea.</t>
  </si>
  <si>
    <t>Blusa médica para enfermeras, destaca tu audacia, con un estilo moderno que te hará relucir entre el resto. Su color naval resaltará, lo mejor de ti.</t>
  </si>
  <si>
    <t>Top inspirado en las porfesionales de la salud, modernas y audaces, con cuello en "V" y bolsas para que luzcas en toda ocasión. El color lago representa tu tranquilidad en los momentos de tensión.</t>
  </si>
  <si>
    <t>Blusa médica de estilo audaz y moderno. Su cuello en "V" te hará resaltar en los momentos de máxima presión. Su color ceniza representa la templanza con que sorteas los retos del día.</t>
  </si>
  <si>
    <t>Audaz, cómodo y suave, son los atributos que definen a este uniforme quirúrgico. Su color naval refleja el compromiso y seriedad con la que destacarás durante el día.</t>
  </si>
  <si>
    <t>Destaca de los demás con este audaz uniforme quirúrgico para mujeres, que brilla por su comodidad, suavidad y sus múltiples bolsas para que estés lista para todo.</t>
  </si>
  <si>
    <t>No es el convencional uniforme, destaca y descubre tu brillo con la suavidad y comodidad de su tela tipo Audaz. Gracias a sus bolsas podrás resguardar lo que necesites durante el día.</t>
  </si>
  <si>
    <t>Con su textura fresca y relajada reflejarás calma y dinamismo en todo momento. Sus bolsas son de gran utilidad para lo que necesites llevar.</t>
  </si>
  <si>
    <t>Muévete con libertad mientras sientes la suavidad de la tela. Esta blusa médica para mujer integra bolsas para facilitar tu trabajo, al tiempo que proyecta un estilo audaz.</t>
  </si>
  <si>
    <t>Blusa médica diseñada para la comodidad de todas las mujeres. Audaz, suave y dinámica. Con estilo en "V" que te hará deslumbrar durante la jornada.</t>
  </si>
  <si>
    <t>Oculta manchas ligeras que causan una jornada dura en el trabajo y guarda lo que quieras en sus bolsas espaciosas ninguna guardia de día o de noche te tomará por sorpresa.</t>
  </si>
  <si>
    <t>Con tres bolsas al frente y una tela suave que te permitirá  correr por los pasillos, tu trabajo será ligero como una pluma. Corte Slim que te da mayor agilidad, además de que lucirás increíble</t>
  </si>
  <si>
    <t>Chamarra audaz, su tela cómoda y con estilo  te harán lucir grandiosa. Su color naval representa la intuición que demuestras al actuar.</t>
  </si>
  <si>
    <t>Modernidad y comodidad describen a la chamarra médica mujer audaz, pero aliada es la mejor palabra porque te ayudará en tus labores diarias.</t>
  </si>
  <si>
    <t>Transpirable y hecho para héroes. Demuestra que tienes estilo y viste un top que te hará marcar la diferencia.</t>
  </si>
  <si>
    <t>Demuestra tu fortaleza portando un top Cactus con el que impactarás de inmediato. Muéstrate diferente y con estilo.</t>
  </si>
  <si>
    <t>¡La combinación perfecta pasión en su color y movilidad en su tela stretch! con este top deslumbrarás al hospital.</t>
  </si>
  <si>
    <t>Para esos días que requieres sentirte como una energía, brilla por tu estilo, con la comodidad de la tela stretch, transpirable que te harán sentirte seguro en todo momento.</t>
  </si>
  <si>
    <t>La prenda más deseada para todo lo que necesitas, con bolsas para guardar tu gafete. Ágil y audaz para moverte, todo el día. El blanco resaltará tu lado más tradicional</t>
  </si>
  <si>
    <t>Si la noche es larga esta camisa médica será tu mejor aliada brindándote la libertad que necesitas para trabajar. Disfruta de múltiples bolsas así como de un porta gafete para que no pierdas nada.</t>
  </si>
  <si>
    <t>La prenda más deseada para tus labores diarias, con bolsas para que guardes lo que utilizas en cada momento, eficaz y audaz, el color ceniza resalta tu tranquilidad en el consultorio.</t>
  </si>
  <si>
    <t>Pensada para ser práctica y audaz, con bolsas para que no dejar escapar nada. El color naval representa el profundo conocimiento que proyectas al atender a tus pacientes.</t>
  </si>
  <si>
    <t>Este top es el más deseado, útil y audaz lo mejor es que incluye bolsas multifuncionales, su color océano representa la versatilidad que tienes para enfrentarlo todo.</t>
  </si>
  <si>
    <t>El top de los profesionales de la salud, creado para darte frescura y dinamismo, así estarás siempre listo para todo. Con bolsas súper útiles para guardar tu celular y cartera.</t>
  </si>
  <si>
    <t>Filipina para los profesionales de la salud, diseño ideal para sentirte cómoda y audaz, incluye bolsas para guardar lo más esencial del , día a día, con ella, siempre estarás dispuesto a todo.</t>
  </si>
  <si>
    <t>Tela suave y flexible para que seas el más audaz al momento de atender a tus pacientes. El color océano está pensado para que proyectes seguridad con los demás.</t>
  </si>
  <si>
    <t>Bolsa segura con cierre para que nada se te pierda. Costuras reforzadas que alargan su durabilidad, además de un corte slim, para que luzcas increíble.</t>
  </si>
  <si>
    <t>Ni manchado, ni sucio. Este scrub te permite retirar las gotas de fluidos que salpiquen tu uniforme, antes de que se hagan manchas. Bolsas amplias, sin etiquetas que raspan y tela cómoda.</t>
  </si>
  <si>
    <t>Imparable y resistente ante cualquier emergencia, con bolsas para que guardes todo lo esencial durante el día. Proyecta paz con su color pacífico.</t>
  </si>
  <si>
    <t>Sabemos que odias las manchas en tu uniforme, por ello este scrub te mantendrá protegida con su barrera antifluidos que no deja pasar líquidos. Como plus, dos bolsas y un color divertido.</t>
  </si>
  <si>
    <t>Sabemos que odias ver como los fluidos manchan tu uniforme, pero eso ya no es problema con la nueva tecnología de Mediform, que te permite limpiar las gotas antes de que se vuelvan manchas.</t>
  </si>
  <si>
    <t>Sabemos que odias ver como los fluidos manchan tu uniforme, pero eso ya no es problema con la nueva tecnología de Mediform, que te permite limpiar las gotas antes de que se vuelvan manchas</t>
  </si>
  <si>
    <t>Nada arruinará tu día. Este scrub tiene una barrera que impide penetrar los líquidos para que no se conviertan en manchas. Con 3 bolsas y sin etiquetas que raspan, sabemos que hará match contigo.</t>
  </si>
  <si>
    <t>Top médico con cuello cruzado para que tengas un estilo moderno. Sus bolsas te darán la comodidad necesaria para que tu día a día. Su color cielo te dará calma ante las jornadas más difíciles.</t>
  </si>
  <si>
    <t>No es nada personal, pero dejamos las manchas a un lado. La nueva barrera antifluidos no deja que los líquidos pasen y permite retirarlos fácilmente. Equipado con bolsas para que todo este a la mano.</t>
  </si>
  <si>
    <t>Uniforme quirúrgico para los profesionales de la salud, con actitud imparable. Su cuello en "V" te hará ver moderno y sus bolsas te facilitarán el guardarlo todo.</t>
  </si>
  <si>
    <t>Uniforme quirúrgico línea Imparable, con diferentes bolsas para que siempre estés listo ante cualquier situación, su color pacífico te aportará un toque clásico.</t>
  </si>
  <si>
    <t>Top quirúrgico para profesionales de la salud. Sé imparable y eficaz, junto con sus bolsas resguardarás lo que necesites. Luce su moderno color, proyectando calidez para todos tus pacientes.</t>
  </si>
  <si>
    <t>Pintamos la raya entre los fluidos que te salpican y tú, con una barrera que no los deja penetrar tan rápido la tela. Le pusimos 2 bolsas, así como un corte cómodo, para que trabajes relajado.</t>
  </si>
  <si>
    <t>Muevéte con libertad, con un corte stretch ajustable a todo tipo de cabello, manténte fresca gracias a su tela transpirable.</t>
  </si>
  <si>
    <t>Mántente segura y fresca, gracias a su tela transpirable que lo vuelven el complemento ideal para tu scrub.</t>
  </si>
  <si>
    <t>El complemento ideal para tu scrub, transpirable y fresco, un look a la medida de las audaces como tú.</t>
  </si>
  <si>
    <t>Luce elegante a través de este clásico que además de darte la seguridad al moverte es ideal para todo tipo de cabello.</t>
  </si>
  <si>
    <t>Ideal para todo tipo de cabello, portálo con elegancia, además su tela transpirable te dará la frescura que necesitas en los días más retadores.</t>
  </si>
  <si>
    <t>Tecnología innovadora que te permite mantenerte fresco y sin sudor durante tus jornadas, color que transmite la tranquilidad que tus pacientes necesitan</t>
  </si>
  <si>
    <t>Irradia la pasión por lo que haces con este corte que te mantendrá fresco para realizar tu trabajo, gracias a su tela transpirable.</t>
  </si>
  <si>
    <t>Luce elegante con este complemento para tu scrub que además de ser transpirable, es cómodo de llevar a todas partes.</t>
  </si>
  <si>
    <t>Un clásico que no puede faltar, transmite un look limpio, tela transpirable que te mantendrá seco y cómodo durante tus cirugías.</t>
  </si>
  <si>
    <t>El negro que inspira tu profesionalidad, transpirable e ideal al absorber el sudor que provocan esas arduas jornadas.</t>
  </si>
  <si>
    <t>¡Encuentra el fit perfecto!</t>
  </si>
  <si>
    <t>Sin dejar la formalidad de lado, con este scrub harás que las luces apunten hacia a ti con este top transpirable.</t>
  </si>
  <si>
    <t>TGLMED-GREY-L</t>
  </si>
  <si>
    <t>AJMS005  GREY G/ L</t>
  </si>
  <si>
    <t>TGLMED-GREY-M</t>
  </si>
  <si>
    <t>AJMS004 GREY MED/ M</t>
  </si>
  <si>
    <t>TGLMED-GREY-S</t>
  </si>
  <si>
    <t>AJMS008  GREY CH/ S</t>
  </si>
  <si>
    <t>TGLMED-GREY-XS</t>
  </si>
  <si>
    <t xml:space="preserve">AJMS003 GREY ECH/ XS </t>
  </si>
  <si>
    <t>TGLMED-GREY-XXS</t>
  </si>
  <si>
    <t>AJMS001 GREY EECH/ XXS</t>
  </si>
  <si>
    <t>TGLMED-GREY-XL</t>
  </si>
  <si>
    <t>AJMS006 GREY EG/ XL</t>
  </si>
  <si>
    <t>TGLMED-GREY-XXL</t>
  </si>
  <si>
    <t>AJMS007 GREY EEG/ XXL</t>
  </si>
  <si>
    <t>TGLMED-WHIT-L</t>
  </si>
  <si>
    <t>AJMS012BLANCO G/ L</t>
  </si>
  <si>
    <t>TGLMED-WHIT-M</t>
  </si>
  <si>
    <t>AJMS011 BLANCO MED/ M</t>
  </si>
  <si>
    <t>TGLMED-WHIT-S</t>
  </si>
  <si>
    <t>AJMS010 BLANCO CH/ S</t>
  </si>
  <si>
    <t>TGLMED-WHIT-XS</t>
  </si>
  <si>
    <t>AJMS009 BLANCO ECH/ XS</t>
  </si>
  <si>
    <t>TGLMED-WHIT-XXS</t>
  </si>
  <si>
    <t>AJMS002 BLANCO EEXH/ XXS</t>
  </si>
  <si>
    <t>TGLMED-WHIT-XL</t>
  </si>
  <si>
    <t>AJMS013 BLANCO EG/ XL</t>
  </si>
  <si>
    <t>TGLMED-WHIT-XXL</t>
  </si>
  <si>
    <t>AJMS014 BLANCO EEG/ XXL</t>
  </si>
  <si>
    <t>TAGLESS AUDAZ S/FONDO WHIT-L</t>
  </si>
  <si>
    <t>AJMS043 BLANCO/AZUL M. G/ L</t>
  </si>
  <si>
    <t>TAGLESS AUDAZ S/FONDO WHIT-M</t>
  </si>
  <si>
    <t>AJMS042 BLANCO/AZUL M. MED/ M</t>
  </si>
  <si>
    <t>TAGLESS AUDAZ S/FONDO WHIT-S</t>
  </si>
  <si>
    <t>AJMS041 BLANCO/AZUL M. CH/ S</t>
  </si>
  <si>
    <t>TAGLESS AUDAZ S/FONDO WHIT-XL</t>
  </si>
  <si>
    <t>AJMS044 BLANCO/AZUL M. EG/XL</t>
  </si>
  <si>
    <t>TAGLESS AUDAZ S/FONDO WHIT-XS</t>
  </si>
  <si>
    <t>AJMS024 BLANCO/AZUL M. ECH/ XS</t>
  </si>
  <si>
    <t>TAGLESS AUDAZ S/FONDO WHIT-XXS</t>
  </si>
  <si>
    <t>AJMS040 BLANCO/AZUL M. EECH/ XXS</t>
  </si>
  <si>
    <t>TAGLESS AUDAZ S/FONDO WHIT-XXL</t>
  </si>
  <si>
    <t>AJMS045 BLANCO/AZUL M. EEG/XXL</t>
  </si>
  <si>
    <t>AUDAZ TAGLESS FULL CG6C WT-G/L</t>
  </si>
  <si>
    <t>AJMS051 AUDAZ TAGLESS FULL CG6C WT, G/L</t>
  </si>
  <si>
    <t>AUDAZ TAGLESS FULL CG6C WT-MED/M</t>
  </si>
  <si>
    <t>AJMS050 AUDAZ TAGLESS FULL CG6C WT, MED/M</t>
  </si>
  <si>
    <t>AUDAZ TAGLESS FULL CG6C WT-CH/S</t>
  </si>
  <si>
    <t>AJMS049 AUDAZ TAGLESS FULL CG6C WT, CH/S</t>
  </si>
  <si>
    <t>AUDAZ TAGLESS FULL CG6C WT-ECH/XS</t>
  </si>
  <si>
    <t>AJMS048 AUDAZ TAGLESS FULL CG6C WT, ECH/XS</t>
  </si>
  <si>
    <t>AUDAZ TAGLESS FULL CG6C WT-EECH/XXS</t>
  </si>
  <si>
    <t>AJMS054 AUDAZ TAGLESS FULL CG6C WT, EECH/XXS</t>
  </si>
  <si>
    <t>AUDAZ TAGLESS FULL CG6C WT-EG/XL</t>
  </si>
  <si>
    <t>AJMS052 AUDAZ TAGLESS FULL CG6C WT, EG/XL</t>
  </si>
  <si>
    <t>AUDAZ TAGLESS FULL CG6C WT-EEG/XXL</t>
  </si>
  <si>
    <t>AJMS053 AUDAZ TAGLESS FULL CG6C WT, EEG/XXL</t>
  </si>
  <si>
    <t xml:space="preserve">AUDAZ TAGLESS GREY-BACKING XXS </t>
  </si>
  <si>
    <t>AJMS064 AUDAZ TAGLESS FULL CG6C WT-BK EECH/XXS</t>
  </si>
  <si>
    <t>AUDAZ TAGLESS GREY-BACKING XS</t>
  </si>
  <si>
    <t>AJMS062 AUDAZ TAGLESS FULL CG6C WT-BK ECH/XS</t>
  </si>
  <si>
    <t>AUDAZ TAGLESS GREY-BACKING S</t>
  </si>
  <si>
    <t>AJMS065 AUDAZ TAGLESS FULL CG6C WT-BK CH/S</t>
  </si>
  <si>
    <t>AUDAZ TAGLESS GREY-BACKING M</t>
  </si>
  <si>
    <t>AJMS066 AUDAZ TAGLESS FULL CG6C WT-BK MED/M</t>
  </si>
  <si>
    <t>AUDAZ TAGLESS GREY-BACKING L</t>
  </si>
  <si>
    <t>AJMS067 AUDAZ TAGLESS FULL CG6C WT-BK G/L</t>
  </si>
  <si>
    <t>AUDAZ TAGLESS GREY-BACKING XL</t>
  </si>
  <si>
    <t>AJMS068 AUDAZ TAGLESS FULL CG6C WT-BK EG/XL</t>
  </si>
  <si>
    <t>AUDAZ TAGLESS GREY-BACKING XXL</t>
  </si>
  <si>
    <t>AJMS069 AUDAZ TAGLESS FULL CG6C WT-BK EEG/XXL</t>
  </si>
  <si>
    <t>TGL- 12784P S</t>
  </si>
  <si>
    <t>AJMS074 12784P TGL-Gris CH BK (Antimigrante rebasado)</t>
  </si>
  <si>
    <t>TGL- 12784P G</t>
  </si>
  <si>
    <t>AJMS091 12784P TGL-Gris G  BK (Antimigrante rebasado)</t>
  </si>
  <si>
    <t>TGL- 12783P S</t>
  </si>
  <si>
    <t>AJMS073 12783P TGL-Gris CH/S</t>
  </si>
  <si>
    <t>TGL- 12783P G</t>
  </si>
  <si>
    <t>AJMS089 12783P TGL-Gris L/G</t>
  </si>
  <si>
    <t>TGL- 12693P S</t>
  </si>
  <si>
    <t>AJMS078 12693P TGL-Blanco CH/S</t>
  </si>
  <si>
    <t>TGL- 12693P L</t>
  </si>
  <si>
    <t>AJMS090 12693P TGL-Blanco G/L</t>
  </si>
  <si>
    <t>TGL-Gracias Gris</t>
  </si>
  <si>
    <t>AJMS075 12785P TGL-Gris (Antimigrante rebasado) Gracias</t>
  </si>
  <si>
    <t>TGL-Un dia soñaste Gris</t>
  </si>
  <si>
    <t>AJMS076 12786P TGL-Gris, Un dia soñaste</t>
  </si>
  <si>
    <t>TGL-Hermosa Gris</t>
  </si>
  <si>
    <t>AJMS077 12787P TGL-Gris,  Hermosa</t>
  </si>
  <si>
    <t>TGL-Sonrisa Blanco</t>
  </si>
  <si>
    <t>AJMS080 12695P TGL-Blanco,  Sonrisa</t>
  </si>
  <si>
    <t>TGL-Termometro Blanco</t>
  </si>
  <si>
    <t>AJMS084 12699P  TGL-Blanco,  Termometro</t>
  </si>
  <si>
    <t>TGL-Diagnóstico Gris</t>
  </si>
  <si>
    <t>12697P TGL-Gris,   Diagnóstico</t>
  </si>
  <si>
    <t>FINOTEX</t>
  </si>
  <si>
    <t>L</t>
  </si>
  <si>
    <t>M</t>
  </si>
  <si>
    <t>BLANCO</t>
  </si>
  <si>
    <t>BLANCO/AZUL</t>
  </si>
  <si>
    <t>GRIS</t>
  </si>
  <si>
    <t>NEGRO</t>
  </si>
  <si>
    <t>TAGLESS</t>
  </si>
  <si>
    <t>HILO</t>
  </si>
  <si>
    <t>TGL'S</t>
  </si>
  <si>
    <t>Tela T/C 17-3023TCX Rosebud /Mabel</t>
  </si>
  <si>
    <t>TC</t>
  </si>
  <si>
    <t>Tela T/C 17-3936TCX Blue Bonnet / Lago</t>
  </si>
  <si>
    <t>Tela T/C 17-5024TCX-Teal Blue / Celta</t>
  </si>
  <si>
    <t>T/C-17-5024TCX-Teal Blue</t>
  </si>
  <si>
    <t>Tela T/C 18-0601TCX-Charcoal Grey / Zachinni</t>
  </si>
  <si>
    <t>T/C-18-0601TCX-Charcoal Grey</t>
  </si>
  <si>
    <t>Tela T/C 19-4027TCX-Estate Blue / Naval</t>
  </si>
  <si>
    <t>T/C-19-4027TCX-Estate Blue</t>
  </si>
  <si>
    <t xml:space="preserve">Tela T/C 19-4035TCX-Dark Blue </t>
  </si>
  <si>
    <t>T/C-19-4035TCX-Dark Blue</t>
  </si>
  <si>
    <t>Tela T/C 19-4045TCX-Lapis Blue / Oceano</t>
  </si>
  <si>
    <t>T/C-19-4045TCX-Lapis Blue</t>
  </si>
  <si>
    <t>Tela</t>
  </si>
  <si>
    <t>Tela TTR 15-1909TCX Coral Blush</t>
  </si>
  <si>
    <t>Tela TTR 14-4102TCX Glacier / Roca</t>
  </si>
  <si>
    <t>Tela T/C 4101C-Wine / Rouja</t>
  </si>
  <si>
    <t xml:space="preserve">T/C-4101C-Wine </t>
  </si>
  <si>
    <t>Tela T/C White / Blanco</t>
  </si>
  <si>
    <t xml:space="preserve">T/C-White </t>
  </si>
  <si>
    <t>Tela TTR 15-3817TCX Lavender / Light Lavander</t>
  </si>
  <si>
    <t>Tela TTR 16-1511TCX Rose Tan / Spark Rose</t>
  </si>
  <si>
    <t>Tela TTR 16-1546TCX Living Coral / Coral</t>
  </si>
  <si>
    <t>Tela TTR 16-6030TCX Katydid / Lolita</t>
  </si>
  <si>
    <t>Tela TTR 17-4032TCX Blue Bonnet / Lago</t>
  </si>
  <si>
    <t>Tela TTR 17-5024TCX Teal Blue / Celta</t>
  </si>
  <si>
    <t>Tela TTR 18-1664TCX Fiery Red / Lava</t>
  </si>
  <si>
    <t>Tela TTR 18-5203TCX Pewter / Ceniza</t>
  </si>
  <si>
    <t>Tela TTR 19-2047TCX Sangria / Aura</t>
  </si>
  <si>
    <t>Tela TTR 19-4027TCX Medieval / Naval</t>
  </si>
  <si>
    <t>Tela TTR 19-4045TCX Lapis Blue / Oceano</t>
  </si>
  <si>
    <t>Tela TTR 19-5421TCX Aventurine / Cactus</t>
  </si>
  <si>
    <t>Tela TTR 19-570TCX Black / Negro</t>
  </si>
  <si>
    <t>TTR-19-570TCX-Black</t>
  </si>
  <si>
    <t>TTR-19-5421TCX-Aventurine</t>
  </si>
  <si>
    <t>TTR-19-4045TCX-Lapis Blue</t>
  </si>
  <si>
    <t>TTR-19-4027TCX-Medieval</t>
  </si>
  <si>
    <t>TTR-19-2047TCX-Sangria</t>
  </si>
  <si>
    <t>TTR-18-5203TCX-Pewter</t>
  </si>
  <si>
    <t>TTR-18-1664TCX-FieryRed</t>
  </si>
  <si>
    <t>TTR-17-5024TCX-TealBlue</t>
  </si>
  <si>
    <t>TTR-17-4032TCX-BlueBonnet</t>
  </si>
  <si>
    <t>TTR-16-6030TCX-Katydid</t>
  </si>
  <si>
    <t>TTR-16-1516TCX-LivingCoral</t>
  </si>
  <si>
    <t>TTR-16-1511TCX-RoseTan</t>
  </si>
  <si>
    <t>TTR-15-3817TCX-Lavender</t>
  </si>
  <si>
    <t>TTR-15-1909TCX-CoralBlush</t>
  </si>
  <si>
    <t xml:space="preserve">TTR-14-4102TCX-Glacier </t>
  </si>
  <si>
    <t>T/C-17-3023TCX-Rosebud</t>
  </si>
  <si>
    <t>T/C-17-3936TCX-Bluebonnet</t>
  </si>
  <si>
    <t>Tela TTR 19-6050TCX Eden / Boreal</t>
  </si>
  <si>
    <t>TTR-19-6050TCX-Eden</t>
  </si>
  <si>
    <t>Tela TTR White / Blanco</t>
  </si>
  <si>
    <t>TTR-Whit</t>
  </si>
  <si>
    <t>LABMED</t>
  </si>
  <si>
    <t>AJMS016 LABMED MEDIFORM/ULTRAELITE GREY / ETQ. MARCA</t>
  </si>
  <si>
    <t>LABPINZA</t>
  </si>
  <si>
    <t>AJMS022 Etiqueta tejida Ultra Elite Pinza</t>
  </si>
  <si>
    <t>MEDIFORM LOGO VINIL</t>
  </si>
  <si>
    <t>AJMS094 VINIL TEXTIL LOGO MEDIFORM Laser Tag AD 20X20</t>
  </si>
  <si>
    <t>MEDIFORM LOGO GLACIAR GREY</t>
  </si>
  <si>
    <t>AJMS056 HEAT TRANSER GRIS CLARO  FWB 430C 20X20MM</t>
  </si>
  <si>
    <t>MEDIFORM LOGO BK BACKING</t>
  </si>
  <si>
    <t>AJMS071 HEAT TRANSER BK BACKING 430C 20X20MM</t>
  </si>
  <si>
    <t>LOGO ICONOS GREY</t>
  </si>
  <si>
    <t>AJMS060 HEAT TRANSER ICONOS FWB 430C 50X20MM</t>
  </si>
  <si>
    <t>LOGO ICONOS WHITE</t>
  </si>
  <si>
    <t>AJMS059 HEAT TRANSER ICONOS WHITE</t>
  </si>
  <si>
    <t>LOGO ICONOS BK BACKING</t>
  </si>
  <si>
    <t>AJMS070 ICNOS 430C  BK BACKING 50X20MM</t>
  </si>
  <si>
    <t>MEDIFORM LOGO M</t>
  </si>
  <si>
    <t>AJMS095 LOGO M MEDIFORM BLANCO  VINIL 15X15MM</t>
  </si>
  <si>
    <t>TAG-AUDAZ UV</t>
  </si>
  <si>
    <t>HT Audaz UV Esquinas redondeadas 66x96</t>
  </si>
  <si>
    <t>TAG-GOTA</t>
  </si>
  <si>
    <t>Medallon de Marca</t>
  </si>
  <si>
    <t>TAG-IMPARABLE</t>
  </si>
  <si>
    <t>Medallon Imparable AntiFluidos</t>
  </si>
  <si>
    <t>TAG-IMPARABLE AF</t>
  </si>
  <si>
    <t>Medallon Imparable AntiFluidos AF</t>
  </si>
  <si>
    <t>TAG-EXPERT</t>
  </si>
  <si>
    <t>Medallon de Linea</t>
  </si>
  <si>
    <t>BELT-ELASTIC</t>
  </si>
  <si>
    <t>Jareta Elástica 23"x2=46"xprenda</t>
  </si>
  <si>
    <t>ELAWHIT-1.25IN</t>
  </si>
  <si>
    <t>Elástico de  1.25"</t>
  </si>
  <si>
    <t>ELAWHIT-1.5IN</t>
  </si>
  <si>
    <t>Elástico de  1.5"</t>
  </si>
  <si>
    <t>ELA-WHITE 2"</t>
  </si>
  <si>
    <t>Elástico de 2" Blanco M50BPE 36"xprenda</t>
  </si>
  <si>
    <t>ELA-AFEL 3"BLAC</t>
  </si>
  <si>
    <t>Elástico Afelpado 3” BLACK  14" xprenda</t>
  </si>
  <si>
    <t>ELA-AFEL 3" WHITE</t>
  </si>
  <si>
    <t>Elástico Afelpado 3” WHITE 14"xprenda</t>
  </si>
  <si>
    <t xml:space="preserve">ELA-AFEL 2” CELTA (VERDE </t>
  </si>
  <si>
    <t>Elástico Afelpado 2”CELTA 14"xprenda</t>
  </si>
  <si>
    <t xml:space="preserve">ELA-AFEL 2”NAVAL </t>
  </si>
  <si>
    <t>Elástico Afelpado 2” NAVAL 14"xprenda</t>
  </si>
  <si>
    <t>ELA-AFEL 2”KATYDID</t>
  </si>
  <si>
    <t>Elástico Afelpado 2”  KATYDID 14"xPrenda</t>
  </si>
  <si>
    <t>ELA-AFEL 2” CENIZA (GRIS)</t>
  </si>
  <si>
    <t>Elástico Afelpado 2” CENIZA 14"xprenda</t>
  </si>
  <si>
    <t>ELA-AFEL 2" AVENTURINE</t>
  </si>
  <si>
    <t>Elástico Afelpado 2” AVENTURINE 14"xprenda</t>
  </si>
  <si>
    <t>ELA-AFEL 2" ROSE TAN</t>
  </si>
  <si>
    <t>Elástico Afelpado 2” ROSE TAN 14"xprenda</t>
  </si>
  <si>
    <t>ELA-AFEL 2" LAVA</t>
  </si>
  <si>
    <t>Elástico Afelpado 2” LAVA 14"xprenda</t>
  </si>
  <si>
    <t>ELA-AFEL 2" LAVANDER</t>
  </si>
  <si>
    <t>Elástico Afelpado 2”  LAVANDER 14"xprenda</t>
  </si>
  <si>
    <t>ELAST-WHIT 4MM</t>
  </si>
  <si>
    <t>Elástico Blanco 4MM</t>
  </si>
  <si>
    <t>ZIP15-GRAY</t>
  </si>
  <si>
    <t>ZIP15 -OLIVE</t>
  </si>
  <si>
    <t>ZIP15 -TOMATO</t>
  </si>
  <si>
    <t>ZIP15 -ROSETTE</t>
  </si>
  <si>
    <t>Etiq.Bordada</t>
  </si>
  <si>
    <t>Logo Vinil</t>
  </si>
  <si>
    <t>Etiq. Transfer</t>
  </si>
  <si>
    <t>M VINIL</t>
  </si>
  <si>
    <t>Medallón Carton</t>
  </si>
  <si>
    <t>Elastico</t>
  </si>
  <si>
    <t>Cierre</t>
  </si>
  <si>
    <t>LABEL FACTORY MEXICO</t>
  </si>
  <si>
    <t>SAN FRANCISCO TEXTIL</t>
  </si>
  <si>
    <t>HABILITACIONES Y AVIOS</t>
  </si>
  <si>
    <t>CINTELASTIC</t>
  </si>
  <si>
    <t>BOTON CLASS</t>
  </si>
  <si>
    <t>NATZIP</t>
  </si>
  <si>
    <t>ZIPTEX SA DE CV (LA PERFECTA)</t>
  </si>
  <si>
    <t>LOGOTIPO</t>
  </si>
  <si>
    <t>MEDALLON</t>
  </si>
  <si>
    <t>ELASTICO</t>
  </si>
  <si>
    <t>CIERRE</t>
  </si>
  <si>
    <t>VERDE</t>
  </si>
  <si>
    <t>AZUL</t>
  </si>
  <si>
    <t>CELTA</t>
  </si>
  <si>
    <t>NAVAL</t>
  </si>
  <si>
    <t>KATYDID</t>
  </si>
  <si>
    <t>CENIZA</t>
  </si>
  <si>
    <t>AVENTURINE</t>
  </si>
  <si>
    <t>ROSE TAN</t>
  </si>
  <si>
    <t>LAVA</t>
  </si>
  <si>
    <t>LAVANDER</t>
  </si>
  <si>
    <t>CORAL</t>
  </si>
  <si>
    <t>ELA-AFEL 2”CORAL</t>
  </si>
  <si>
    <t>Elástico Afelpado 2”CORAL 14"xprenda</t>
  </si>
  <si>
    <t>PEWTER</t>
  </si>
  <si>
    <t>NAVY</t>
  </si>
  <si>
    <t>NAVI</t>
  </si>
  <si>
    <t>OLIVE</t>
  </si>
  <si>
    <t>TOMATO</t>
  </si>
  <si>
    <t>ROSETTE</t>
  </si>
  <si>
    <t>ADHERIBLE</t>
  </si>
  <si>
    <t>ETIQ. BORDADA</t>
  </si>
  <si>
    <t>ETIQ. CARTON</t>
  </si>
  <si>
    <t>ETIQUETA</t>
  </si>
  <si>
    <t>Cn5000</t>
  </si>
  <si>
    <t>c5k</t>
  </si>
  <si>
    <t>Estatus</t>
  </si>
  <si>
    <t>Inactivo</t>
  </si>
  <si>
    <t>Activo/Tela</t>
  </si>
  <si>
    <t>Activo</t>
  </si>
  <si>
    <t>Top mujer  Blanco contraste cruzado Ceniza</t>
  </si>
  <si>
    <t>A003-001-L</t>
  </si>
  <si>
    <t>A003-001-S</t>
  </si>
  <si>
    <t>A003-001-M</t>
  </si>
  <si>
    <t>A003-001-XS</t>
  </si>
  <si>
    <t>A003-001-XL</t>
  </si>
  <si>
    <t>A003-001-XXL</t>
  </si>
  <si>
    <t>A003001L</t>
  </si>
  <si>
    <t>A003001M</t>
  </si>
  <si>
    <t>A003001S</t>
  </si>
  <si>
    <t>A003001XS</t>
  </si>
  <si>
    <t>A003001XL</t>
  </si>
  <si>
    <t>A003001XXL</t>
  </si>
  <si>
    <t>A005-001-L</t>
  </si>
  <si>
    <t>A005-001-M</t>
  </si>
  <si>
    <t>A005-001-S</t>
  </si>
  <si>
    <t>A005-001-XS</t>
  </si>
  <si>
    <t>A005-001-XL</t>
  </si>
  <si>
    <t>A005-001-XXL</t>
  </si>
  <si>
    <t>A005001L</t>
  </si>
  <si>
    <t>A005001M</t>
  </si>
  <si>
    <t>A005001S</t>
  </si>
  <si>
    <t>A005001XS</t>
  </si>
  <si>
    <t>A005001XL</t>
  </si>
  <si>
    <t>A005001XXL</t>
  </si>
  <si>
    <t>Filipina para mujer con la pureza del color  Blanco. Dos bolsillos frontales para todo lo que necesites llevar. Detalles en color Ceniza</t>
  </si>
  <si>
    <t>Top mujer Negro</t>
  </si>
  <si>
    <t>A006-570-L</t>
  </si>
  <si>
    <t>A006-570-M</t>
  </si>
  <si>
    <t>A006-570-S</t>
  </si>
  <si>
    <t>A006-570-XS</t>
  </si>
  <si>
    <t>A006-570-XL</t>
  </si>
  <si>
    <t>A006-570-XXL</t>
  </si>
  <si>
    <t>A006570L</t>
  </si>
  <si>
    <t>A006570M</t>
  </si>
  <si>
    <t>A006570S</t>
  </si>
  <si>
    <t>A006570XS</t>
  </si>
  <si>
    <t>A006570XL</t>
  </si>
  <si>
    <t>A006570XXL</t>
  </si>
  <si>
    <t>Color Negro llegó para quedarse y compartir tus mejores momentos. Destaca al vestirlo con esa fortaleza que te representa.</t>
  </si>
  <si>
    <t>Estrena este top de cuello cruzado y has match con un estilo fresco.No se pega al cuerpo ofreciendote libertad y es suave al tacto¡Un uniforme quirurgico nunca se sintio tan bien!</t>
  </si>
  <si>
    <t>A007-570-L</t>
  </si>
  <si>
    <t>A007-570-M</t>
  </si>
  <si>
    <t>A007-570-S</t>
  </si>
  <si>
    <t>A007-570-XS</t>
  </si>
  <si>
    <t>A007-570-XL</t>
  </si>
  <si>
    <t>A007-570-XXL</t>
  </si>
  <si>
    <t xml:space="preserve">570-NEGRO </t>
  </si>
  <si>
    <t>A007570L</t>
  </si>
  <si>
    <t>A007570M</t>
  </si>
  <si>
    <t>A007570S</t>
  </si>
  <si>
    <t>A007570XS</t>
  </si>
  <si>
    <t>A007570XL</t>
  </si>
  <si>
    <t>A007570XXL</t>
  </si>
  <si>
    <t>Top caballero Ceniza corte slim</t>
  </si>
  <si>
    <t>AH003-203-L</t>
  </si>
  <si>
    <t>AH003-203-M</t>
  </si>
  <si>
    <t>AH003-203-S</t>
  </si>
  <si>
    <t>AH003-203-XS</t>
  </si>
  <si>
    <t>AH003-203-XL</t>
  </si>
  <si>
    <t>AH003-203-XXL</t>
  </si>
  <si>
    <t>AH003203L</t>
  </si>
  <si>
    <t>AH003203M</t>
  </si>
  <si>
    <t>AH003203S</t>
  </si>
  <si>
    <t>AH003203XS</t>
  </si>
  <si>
    <t>AH003203XL</t>
  </si>
  <si>
    <t>AH003203XXL</t>
  </si>
  <si>
    <t>Activo/PE</t>
  </si>
  <si>
    <t>Tiempo de producción (SAM)</t>
  </si>
  <si>
    <t>Promedio de Ventas</t>
  </si>
  <si>
    <t>A001-030-L</t>
  </si>
  <si>
    <t>A001-030-M</t>
  </si>
  <si>
    <t>A001-027-M</t>
  </si>
  <si>
    <t>Estable</t>
  </si>
  <si>
    <t>Edición limitada</t>
  </si>
  <si>
    <t>Complejidad</t>
  </si>
  <si>
    <t>Categoria</t>
  </si>
  <si>
    <t>Amigos/Enemigos</t>
  </si>
  <si>
    <t>A103 y AH103</t>
  </si>
  <si>
    <t xml:space="preserve">De todos </t>
  </si>
  <si>
    <t>B</t>
  </si>
  <si>
    <t>A</t>
  </si>
  <si>
    <t>A006  y IH002</t>
  </si>
  <si>
    <t xml:space="preserve">Por definir </t>
  </si>
  <si>
    <t>Top mujer  Ceniza contraste cruzado Celta</t>
  </si>
  <si>
    <t>Colchon</t>
  </si>
  <si>
    <t xml:space="preserve">Stock Máximo   </t>
  </si>
  <si>
    <t>CARE LABEL</t>
  </si>
  <si>
    <t>Etiqueta de Instrucciones de Lavado</t>
  </si>
  <si>
    <t>Etiqueta Naylon</t>
  </si>
  <si>
    <t>STK-BAR</t>
  </si>
  <si>
    <t>Sticker de Codigo de Barra</t>
  </si>
  <si>
    <t>Etiqueta de Papel</t>
  </si>
  <si>
    <t>PRIBAG-MEDIFORM</t>
  </si>
  <si>
    <t>Etiqueta de Bolsa</t>
  </si>
  <si>
    <t>PRICAR-MEDIFORM</t>
  </si>
  <si>
    <t>Etiqueta de Caja</t>
  </si>
  <si>
    <t>SHOC-5203-PEWT</t>
  </si>
  <si>
    <t>Cordón Elastico Pewt</t>
  </si>
  <si>
    <t>Cordon Elastico</t>
  </si>
  <si>
    <t>SHOC-4027-NAVAL</t>
  </si>
  <si>
    <t>Cordón Elastico Naval</t>
  </si>
  <si>
    <t>SEPARDOR 26x35</t>
  </si>
  <si>
    <t xml:space="preserve">Caple 20 pts  reverso blanco B   </t>
  </si>
  <si>
    <t>Separador de Carton</t>
  </si>
  <si>
    <t>BAGMED</t>
  </si>
  <si>
    <t xml:space="preserve"> Bolsa de Polietileno de Baja Densidad Natural Virgen</t>
  </si>
  <si>
    <t>Bolsa Impresa</t>
  </si>
  <si>
    <t>CARPN3</t>
  </si>
  <si>
    <t xml:space="preserve"> Caja Chica Flauta C 40X30X10 ECT29 Impresa</t>
  </si>
  <si>
    <t>Caja chica</t>
  </si>
  <si>
    <t>CARN5-MED</t>
  </si>
  <si>
    <t>Caja Mediform DB Corrugado BC 38X28X38</t>
  </si>
  <si>
    <t>Caja de Carton Gde Impresa</t>
  </si>
  <si>
    <t>CAJA CHICA-ENTREGAS</t>
  </si>
  <si>
    <t xml:space="preserve"> CAJA CHICA FLAUTA C 40X30X10 ECT29 IMPRESA </t>
  </si>
  <si>
    <t>Caja de Carton Ch Impresa</t>
  </si>
  <si>
    <t>CAJA MED-AZUL</t>
  </si>
  <si>
    <t>CAJA AZUL</t>
  </si>
  <si>
    <t>TAP003</t>
  </si>
  <si>
    <t>Cinta Gorilla</t>
  </si>
  <si>
    <t>Cinta Adhesiva</t>
  </si>
  <si>
    <t>BUTW04-30-WHIT</t>
  </si>
  <si>
    <t>Boton de 30 Lineas blanco (4 x Prenda)</t>
  </si>
  <si>
    <t>Botón</t>
  </si>
  <si>
    <t>CINTA-PALM GRIS</t>
  </si>
  <si>
    <t xml:space="preserve">Cinta Palmita Gris "TOE POST" 12mm 0006 </t>
  </si>
  <si>
    <t>Cinta Rigida gris</t>
  </si>
  <si>
    <t>BELAUDAZ-GRIS</t>
  </si>
  <si>
    <t>JAREDTA DE 5/8 GRIS</t>
  </si>
  <si>
    <t>Jareta</t>
  </si>
  <si>
    <t>BEL058-027-NAVAL</t>
  </si>
  <si>
    <t>JARETA DE 5/8" NAVAL</t>
  </si>
  <si>
    <t>BEL058-410-WINE</t>
  </si>
  <si>
    <t>JARETA DE 5/8"  WINE</t>
  </si>
  <si>
    <t>300m-4195pz</t>
  </si>
  <si>
    <t>pza</t>
  </si>
  <si>
    <t>Mtr</t>
  </si>
  <si>
    <t>Servicio Profesionales a Sistemas de Impresión</t>
  </si>
  <si>
    <t>Corparación Tectronic SA de CV</t>
  </si>
  <si>
    <t>GROBER LEON</t>
  </si>
  <si>
    <t>CAJAS Y CORRUGADOS</t>
  </si>
  <si>
    <t>INDUPLASMEX</t>
  </si>
  <si>
    <t>GRUPO ARAM</t>
  </si>
  <si>
    <t>Boton class</t>
  </si>
  <si>
    <t>TEXTILES LEON</t>
  </si>
  <si>
    <t>STRETCH FASHION</t>
  </si>
  <si>
    <t>TRANSPARENTE</t>
  </si>
  <si>
    <t>CAFÉ IMPRESA</t>
  </si>
  <si>
    <t xml:space="preserve">CAFÉ </t>
  </si>
  <si>
    <t>WINE</t>
  </si>
  <si>
    <t>Vivos/ No vivos</t>
  </si>
  <si>
    <t>Vivos</t>
  </si>
  <si>
    <t>Pretina y bajos.</t>
  </si>
  <si>
    <t>Lleva 1 vivo</t>
  </si>
  <si>
    <t>RF009-518-XXS</t>
  </si>
  <si>
    <t>RF009-518-XS</t>
  </si>
  <si>
    <t>RF009-518-S</t>
  </si>
  <si>
    <t>RF009-518-M</t>
  </si>
  <si>
    <t>RF009-518-L</t>
  </si>
  <si>
    <t>RF009-518-XL</t>
  </si>
  <si>
    <t>RAFAGA</t>
  </si>
  <si>
    <t>RF009</t>
  </si>
  <si>
    <t>TOP</t>
  </si>
  <si>
    <t>RF009518XXS</t>
  </si>
  <si>
    <t>RF009518XS</t>
  </si>
  <si>
    <t>RF009518S</t>
  </si>
  <si>
    <t>RF009518M</t>
  </si>
  <si>
    <t>RF009518L</t>
  </si>
  <si>
    <t>RF009518XL</t>
  </si>
  <si>
    <t>RF009-532-XXS</t>
  </si>
  <si>
    <t>RF009-532-XS</t>
  </si>
  <si>
    <t>RF009-532-S</t>
  </si>
  <si>
    <t>RF009-532-M</t>
  </si>
  <si>
    <t>RF009-532-L</t>
  </si>
  <si>
    <t>RF009-532-XL</t>
  </si>
  <si>
    <t>RF009532XXS</t>
  </si>
  <si>
    <t>RF009532XS</t>
  </si>
  <si>
    <t>RF009532S</t>
  </si>
  <si>
    <t>RF009532M</t>
  </si>
  <si>
    <t>RF009532L</t>
  </si>
  <si>
    <t>RF009532XL</t>
  </si>
  <si>
    <t>RF009-316-XXS</t>
  </si>
  <si>
    <t>RF009-316-XS</t>
  </si>
  <si>
    <t>RF009-316-S</t>
  </si>
  <si>
    <t>RF009-316-M</t>
  </si>
  <si>
    <t>RF009-316-L</t>
  </si>
  <si>
    <t>RF009-316-XL</t>
  </si>
  <si>
    <t>RF009316XXS</t>
  </si>
  <si>
    <t>RF009316XS</t>
  </si>
  <si>
    <t>RF009316S</t>
  </si>
  <si>
    <t>RF009316M</t>
  </si>
  <si>
    <t>RF009316L</t>
  </si>
  <si>
    <t>RF009316XL</t>
  </si>
  <si>
    <t>RF009-900-XL</t>
  </si>
  <si>
    <t>RF009-900-XXS</t>
  </si>
  <si>
    <t>RF009-900-XS</t>
  </si>
  <si>
    <t>RF009-900-S</t>
  </si>
  <si>
    <t>RF009-900-M</t>
  </si>
  <si>
    <t>RF009-900-L</t>
  </si>
  <si>
    <t>RF009900XXS</t>
  </si>
  <si>
    <t>RF009900XS</t>
  </si>
  <si>
    <t>RF009900S</t>
  </si>
  <si>
    <t>RF009900M</t>
  </si>
  <si>
    <t>RF009900L</t>
  </si>
  <si>
    <t>RF009900XL</t>
  </si>
  <si>
    <t>RF010-518-XXS</t>
  </si>
  <si>
    <t>RF010-518-XS</t>
  </si>
  <si>
    <t>RF010-518-S</t>
  </si>
  <si>
    <t>RF010-518-M</t>
  </si>
  <si>
    <t>RF010-518-L</t>
  </si>
  <si>
    <t>RF010-518-XL</t>
  </si>
  <si>
    <t>RF010-532-XXS</t>
  </si>
  <si>
    <t>RF010-532-XS</t>
  </si>
  <si>
    <t>RF010-532-S</t>
  </si>
  <si>
    <t>RF010-532-M</t>
  </si>
  <si>
    <t>RF010-532-L</t>
  </si>
  <si>
    <t>RF010-532-XL</t>
  </si>
  <si>
    <t>RF010-316-XXS</t>
  </si>
  <si>
    <t>RF010-316-XS</t>
  </si>
  <si>
    <t>RF010-316-S</t>
  </si>
  <si>
    <t>RF010-316-M</t>
  </si>
  <si>
    <t>RF010-316-L</t>
  </si>
  <si>
    <t>RF010-316-XL</t>
  </si>
  <si>
    <t>RF010-900-XXS</t>
  </si>
  <si>
    <t>RF010-900-XS</t>
  </si>
  <si>
    <t>RF010-900-S</t>
  </si>
  <si>
    <t>RF010-900-M</t>
  </si>
  <si>
    <t>RF010-900-L</t>
  </si>
  <si>
    <t>RF010-900-XL</t>
  </si>
  <si>
    <t>RF010</t>
  </si>
  <si>
    <t>RF010518XXS</t>
  </si>
  <si>
    <t>RF010518XS</t>
  </si>
  <si>
    <t>RF010518S</t>
  </si>
  <si>
    <t>RF010518M</t>
  </si>
  <si>
    <t>RF010518L</t>
  </si>
  <si>
    <t>RF010518XL</t>
  </si>
  <si>
    <t>RF010532XXS</t>
  </si>
  <si>
    <t>RF010532XS</t>
  </si>
  <si>
    <t>RF010532S</t>
  </si>
  <si>
    <t>RF010532M</t>
  </si>
  <si>
    <t>RF010532L</t>
  </si>
  <si>
    <t>RF010532XL</t>
  </si>
  <si>
    <t>RF010316XXS</t>
  </si>
  <si>
    <t>RF010316XS</t>
  </si>
  <si>
    <t>RF010316S</t>
  </si>
  <si>
    <t>RF010316M</t>
  </si>
  <si>
    <t>RF010316L</t>
  </si>
  <si>
    <t>RF010316XL</t>
  </si>
  <si>
    <t>RF010900XXS</t>
  </si>
  <si>
    <t>RF010900XS</t>
  </si>
  <si>
    <t>RF010900S</t>
  </si>
  <si>
    <t>RF010900M</t>
  </si>
  <si>
    <t>RF010900L</t>
  </si>
  <si>
    <t>RF010900XL</t>
  </si>
  <si>
    <t>RF105-518-XXS</t>
  </si>
  <si>
    <t>RF105-518-XS</t>
  </si>
  <si>
    <t>RF105-518-S</t>
  </si>
  <si>
    <t>RF105-518-M</t>
  </si>
  <si>
    <t>RF105-518-L</t>
  </si>
  <si>
    <t>RF105-518-XL</t>
  </si>
  <si>
    <t>RF105-532-XXS</t>
  </si>
  <si>
    <t>RF105-532-XS</t>
  </si>
  <si>
    <t>RF105-532-S</t>
  </si>
  <si>
    <t>RF105-532-M</t>
  </si>
  <si>
    <t>RF105-532-L</t>
  </si>
  <si>
    <t>RF105-532-XL</t>
  </si>
  <si>
    <t>RF105-316-XXS</t>
  </si>
  <si>
    <t>RF105-316-XS</t>
  </si>
  <si>
    <t>RF105-316-S</t>
  </si>
  <si>
    <t>RF105-316-M</t>
  </si>
  <si>
    <t>RF105-316-L</t>
  </si>
  <si>
    <t>RF105-316-XL</t>
  </si>
  <si>
    <t>RF105-900-XXS</t>
  </si>
  <si>
    <t>RF105-900-XS</t>
  </si>
  <si>
    <t>RF105-900-S</t>
  </si>
  <si>
    <t>RF105-900-M</t>
  </si>
  <si>
    <t>RF105-900-L</t>
  </si>
  <si>
    <t>RF105-900-XL</t>
  </si>
  <si>
    <t>Top Rafaga Mujer Air</t>
  </si>
  <si>
    <t>Top Rafaga Mujer Tornado</t>
  </si>
  <si>
    <t>Top Rafaga Mujer Breeze</t>
  </si>
  <si>
    <t>Top Rafaga Mujer Storm</t>
  </si>
  <si>
    <t>RF105</t>
  </si>
  <si>
    <t>PANT</t>
  </si>
  <si>
    <t>RF105518XXS</t>
  </si>
  <si>
    <t>RF105518XS</t>
  </si>
  <si>
    <t>RF105518S</t>
  </si>
  <si>
    <t>RF105518M</t>
  </si>
  <si>
    <t>RF105518L</t>
  </si>
  <si>
    <t>RF105518XL</t>
  </si>
  <si>
    <t>RF105532XXS</t>
  </si>
  <si>
    <t>RF105532XS</t>
  </si>
  <si>
    <t>RF105532S</t>
  </si>
  <si>
    <t>RF105532M</t>
  </si>
  <si>
    <t>RF105532L</t>
  </si>
  <si>
    <t>RF105532XL</t>
  </si>
  <si>
    <t>RF105316XXS</t>
  </si>
  <si>
    <t>RF105316XS</t>
  </si>
  <si>
    <t>RF105316S</t>
  </si>
  <si>
    <t>RF105316M</t>
  </si>
  <si>
    <t>RF105316L</t>
  </si>
  <si>
    <t>RF105316XL</t>
  </si>
  <si>
    <t>RF105900XXS</t>
  </si>
  <si>
    <t>RF105900XS</t>
  </si>
  <si>
    <t>RF105900S</t>
  </si>
  <si>
    <t>RF105900M</t>
  </si>
  <si>
    <t>RF105900L</t>
  </si>
  <si>
    <t>RF105900XL</t>
  </si>
  <si>
    <t>RF106R-518-XXS</t>
  </si>
  <si>
    <t>RF106R-518-XS</t>
  </si>
  <si>
    <t>RF106R-518-S</t>
  </si>
  <si>
    <t>RF106R-518-M</t>
  </si>
  <si>
    <t>RF106R-518-L</t>
  </si>
  <si>
    <t>RF106R-518-XL</t>
  </si>
  <si>
    <t>RF106R-532-XXS</t>
  </si>
  <si>
    <t>RF106R-532-XS</t>
  </si>
  <si>
    <t>RF106R-532-S</t>
  </si>
  <si>
    <t>RF106R-532-M</t>
  </si>
  <si>
    <t>RF106R-532-L</t>
  </si>
  <si>
    <t>RF106R-532-XL</t>
  </si>
  <si>
    <t>RF106R-316-XXS</t>
  </si>
  <si>
    <t>RF106R-316-XS</t>
  </si>
  <si>
    <t>RF106R-316-S</t>
  </si>
  <si>
    <t>RF106R-316-M</t>
  </si>
  <si>
    <t>RF106R-316-L</t>
  </si>
  <si>
    <t>RF106R-316-XL</t>
  </si>
  <si>
    <t>RF106R-900-XXS</t>
  </si>
  <si>
    <t>RF106R-900-XS</t>
  </si>
  <si>
    <t>RF106R-900-S</t>
  </si>
  <si>
    <t>RF106R-900-M</t>
  </si>
  <si>
    <t>RF106R-900-L</t>
  </si>
  <si>
    <t>RF106R-900-XL</t>
  </si>
  <si>
    <t>RF106R518XXS</t>
  </si>
  <si>
    <t>RF106R518XS</t>
  </si>
  <si>
    <t>RF106R518S</t>
  </si>
  <si>
    <t>RF106R518M</t>
  </si>
  <si>
    <t>RF106R518L</t>
  </si>
  <si>
    <t>RF106R518XL</t>
  </si>
  <si>
    <t>RF106R532XXS</t>
  </si>
  <si>
    <t>RF106R532XS</t>
  </si>
  <si>
    <t>RF106R532S</t>
  </si>
  <si>
    <t>RF106R532M</t>
  </si>
  <si>
    <t>RF106R532L</t>
  </si>
  <si>
    <t>RF106R532XL</t>
  </si>
  <si>
    <t>RF106R316XXS</t>
  </si>
  <si>
    <t>RF106R316XS</t>
  </si>
  <si>
    <t>RF106R316S</t>
  </si>
  <si>
    <t>RF106R316M</t>
  </si>
  <si>
    <t>RF106R316L</t>
  </si>
  <si>
    <t>RF106R316XL</t>
  </si>
  <si>
    <t>RF106R900XXS</t>
  </si>
  <si>
    <t>RF106R900XS</t>
  </si>
  <si>
    <t>RF106R900S</t>
  </si>
  <si>
    <t>RF106R900M</t>
  </si>
  <si>
    <t>RF106R900L</t>
  </si>
  <si>
    <t>RF106R900XL</t>
  </si>
  <si>
    <t>RF106R</t>
  </si>
  <si>
    <t>RF106P-518-XXS</t>
  </si>
  <si>
    <t>RF106P-518-XS</t>
  </si>
  <si>
    <t>RF106P-518-S</t>
  </si>
  <si>
    <t>RF106P-518-M</t>
  </si>
  <si>
    <t>RF106P-518-L</t>
  </si>
  <si>
    <t>RF106P-518-XL</t>
  </si>
  <si>
    <t>RF106P-532-XXS</t>
  </si>
  <si>
    <t>RF106P-532-XS</t>
  </si>
  <si>
    <t>RF106P-532-S</t>
  </si>
  <si>
    <t>RF106P-532-M</t>
  </si>
  <si>
    <t>RF106P-532-L</t>
  </si>
  <si>
    <t>RF106P-532-XL</t>
  </si>
  <si>
    <t>RF106P-316-XXS</t>
  </si>
  <si>
    <t>RF106P-316-XS</t>
  </si>
  <si>
    <t>RF106P-316-S</t>
  </si>
  <si>
    <t>RF106P-316-M</t>
  </si>
  <si>
    <t>RF106P-316-L</t>
  </si>
  <si>
    <t>RF106P-316-XL</t>
  </si>
  <si>
    <t>RF106P-900-XXS</t>
  </si>
  <si>
    <t>RF106P-900-XS</t>
  </si>
  <si>
    <t>RF106P-900-S</t>
  </si>
  <si>
    <t>RF106P-900-M</t>
  </si>
  <si>
    <t>RF106P-900-L</t>
  </si>
  <si>
    <t>RF106P-900-XL</t>
  </si>
  <si>
    <t>RF106P</t>
  </si>
  <si>
    <t>RF106P518XXS</t>
  </si>
  <si>
    <t>RF106P518XS</t>
  </si>
  <si>
    <t>RF106P518S</t>
  </si>
  <si>
    <t>RF106P518M</t>
  </si>
  <si>
    <t>RF106P518L</t>
  </si>
  <si>
    <t>RF106P518XL</t>
  </si>
  <si>
    <t>RF106P532XXS</t>
  </si>
  <si>
    <t>RF106P532XS</t>
  </si>
  <si>
    <t>RF106P532S</t>
  </si>
  <si>
    <t>RF106P532M</t>
  </si>
  <si>
    <t>RF106P532L</t>
  </si>
  <si>
    <t>RF106P532XL</t>
  </si>
  <si>
    <t>RF106RP316XXS</t>
  </si>
  <si>
    <t>RF106P316XS</t>
  </si>
  <si>
    <t>RF106P316S</t>
  </si>
  <si>
    <t>RF106P316M</t>
  </si>
  <si>
    <t>RF106P316L</t>
  </si>
  <si>
    <t>RF106P316XL</t>
  </si>
  <si>
    <t>RF106P900XXS</t>
  </si>
  <si>
    <t>RF106P900XS</t>
  </si>
  <si>
    <t>RF106P900S</t>
  </si>
  <si>
    <t>RF106P900M</t>
  </si>
  <si>
    <t>RF106P900L</t>
  </si>
  <si>
    <t>RF106P900XL</t>
  </si>
  <si>
    <t>RFH004</t>
  </si>
  <si>
    <t>Pantalón Rafaga Jogger Petit para Dama Storm</t>
  </si>
  <si>
    <t>Pantalón Rafaga Jogger Petit para Dama Breeze</t>
  </si>
  <si>
    <t>Pantalón Rafaga Jogger Petit para Dama Tornado</t>
  </si>
  <si>
    <t>Pantalón Rafaga Jogger Petit para Dama Air</t>
  </si>
  <si>
    <t>Pantalón Rafaga Slim  para Dama Air</t>
  </si>
  <si>
    <t>Pantalón Rafaga Slim  para Dama Tornado</t>
  </si>
  <si>
    <t>Pantalón Rafaga Slim  para Dama Breeze</t>
  </si>
  <si>
    <t>Pantalón Rafaga Slim  para Dama Storm</t>
  </si>
  <si>
    <t>Pantalón Rafaga Jogger Regular para Dama Air</t>
  </si>
  <si>
    <t>Pantalón Rafaga Jogger Regular para Dama Tornado</t>
  </si>
  <si>
    <t>Pantalón Rafaga Jogger Regular para Dama Breeze</t>
  </si>
  <si>
    <t>Pantalón Rafaga Jogger Regular para Dama Storm</t>
  </si>
  <si>
    <t>Top Rafaga para Hombre Storm</t>
  </si>
  <si>
    <t>RFH004-900-XXS</t>
  </si>
  <si>
    <t>RFH004-900-XS</t>
  </si>
  <si>
    <t>RFH004-900-S</t>
  </si>
  <si>
    <t>RFH004-900-M</t>
  </si>
  <si>
    <t>RFH004-900-L</t>
  </si>
  <si>
    <t>RFH004-900-XL</t>
  </si>
  <si>
    <t>RFH004900XXS</t>
  </si>
  <si>
    <t>RFH004900XS</t>
  </si>
  <si>
    <t>RFH004900S</t>
  </si>
  <si>
    <t>RFH004900M</t>
  </si>
  <si>
    <t>RFH004900L</t>
  </si>
  <si>
    <t>RFH004900XL</t>
  </si>
  <si>
    <t>Top Rafaga para Hombre Breeze</t>
  </si>
  <si>
    <t>RFH004-316-XXS</t>
  </si>
  <si>
    <t>RFH004-316-XS</t>
  </si>
  <si>
    <t>RFH004-316-S</t>
  </si>
  <si>
    <t>RFH004-316-M</t>
  </si>
  <si>
    <t>RFH004-316-L</t>
  </si>
  <si>
    <t>RFH004-316-XL</t>
  </si>
  <si>
    <t>RFH004316XXS</t>
  </si>
  <si>
    <t>RFH004316XS</t>
  </si>
  <si>
    <t>RFH004316S</t>
  </si>
  <si>
    <t>RFH004316M</t>
  </si>
  <si>
    <t>RFH004316L</t>
  </si>
  <si>
    <t>RFH004316XL</t>
  </si>
  <si>
    <t>Pantalón Rafaga para Hombre Storm</t>
  </si>
  <si>
    <t>FRH104-900-XXS</t>
  </si>
  <si>
    <t>FRH104-900-XS</t>
  </si>
  <si>
    <t>FRH104-900-S</t>
  </si>
  <si>
    <t>FRH104-900-M</t>
  </si>
  <si>
    <t>FRH104-900-L</t>
  </si>
  <si>
    <t>FRH104-900-XL</t>
  </si>
  <si>
    <t>RFH104</t>
  </si>
  <si>
    <t>FRH104900XXS</t>
  </si>
  <si>
    <t>FRH104900XS</t>
  </si>
  <si>
    <t>FRH104900S</t>
  </si>
  <si>
    <t>FRH104900M</t>
  </si>
  <si>
    <t>FRH104900L</t>
  </si>
  <si>
    <t>FRH104900XL</t>
  </si>
  <si>
    <t>Pantalón Rafaga para Hombre Breeze</t>
  </si>
  <si>
    <t>FRH104-316-XXS</t>
  </si>
  <si>
    <t>FRH104-316-XS</t>
  </si>
  <si>
    <t>FRH104-316-S</t>
  </si>
  <si>
    <t>FRH104-316-M</t>
  </si>
  <si>
    <t>FRH104-316-L</t>
  </si>
  <si>
    <t>FRH104-316-XL</t>
  </si>
  <si>
    <t>FRH104316XXS</t>
  </si>
  <si>
    <t>FRH104316XS</t>
  </si>
  <si>
    <t>FRH104316S</t>
  </si>
  <si>
    <t>FRH104316M</t>
  </si>
  <si>
    <t>FRH104316L</t>
  </si>
  <si>
    <t>FRH104316XL</t>
  </si>
  <si>
    <t>Número de vivos</t>
  </si>
  <si>
    <t>Colchón de insumos en %</t>
  </si>
  <si>
    <t>Total STOCK</t>
  </si>
  <si>
    <t>Promedio
Venta Diaria</t>
  </si>
  <si>
    <t>A002-001</t>
  </si>
  <si>
    <t>A002-027</t>
  </si>
  <si>
    <t>A002-421</t>
  </si>
  <si>
    <t>A002-570</t>
  </si>
  <si>
    <t>A003-001</t>
  </si>
  <si>
    <t>A003-024</t>
  </si>
  <si>
    <t>A003-027</t>
  </si>
  <si>
    <t>A003-203</t>
  </si>
  <si>
    <t>A005-001</t>
  </si>
  <si>
    <t>A005-024</t>
  </si>
  <si>
    <t>A005-421</t>
  </si>
  <si>
    <t>A005-570</t>
  </si>
  <si>
    <t>A006-027</t>
  </si>
  <si>
    <t>A006-570</t>
  </si>
  <si>
    <t>A007-001</t>
  </si>
  <si>
    <t>A007-421</t>
  </si>
  <si>
    <t>A007-570</t>
  </si>
  <si>
    <t>A102-001</t>
  </si>
  <si>
    <t>A102-024</t>
  </si>
  <si>
    <t>A102-027</t>
  </si>
  <si>
    <t>A102-203</t>
  </si>
  <si>
    <t>A102-421</t>
  </si>
  <si>
    <t>A102-570</t>
  </si>
  <si>
    <t>A103-001</t>
  </si>
  <si>
    <t>A103-024</t>
  </si>
  <si>
    <t>A103-027</t>
  </si>
  <si>
    <t>A103-203</t>
  </si>
  <si>
    <t>A103-421</t>
  </si>
  <si>
    <t>A103-570</t>
  </si>
  <si>
    <t>A104P-001</t>
  </si>
  <si>
    <t>A104P-027</t>
  </si>
  <si>
    <t>A104P-203</t>
  </si>
  <si>
    <t>A104P-421</t>
  </si>
  <si>
    <t>A104P-570</t>
  </si>
  <si>
    <t>A104R-001</t>
  </si>
  <si>
    <t>A104R-027</t>
  </si>
  <si>
    <t>A104R-203</t>
  </si>
  <si>
    <t>A104R-421</t>
  </si>
  <si>
    <t>A104R-570</t>
  </si>
  <si>
    <t>A401-001</t>
  </si>
  <si>
    <t>A401-027</t>
  </si>
  <si>
    <t>A401-570</t>
  </si>
  <si>
    <t>AGM002-001</t>
  </si>
  <si>
    <t>AGM002-024</t>
  </si>
  <si>
    <t>AGM002-027</t>
  </si>
  <si>
    <t>AGM002-203</t>
  </si>
  <si>
    <t>AGM002-570</t>
  </si>
  <si>
    <t>AGU001-001</t>
  </si>
  <si>
    <t>AGU001-027</t>
  </si>
  <si>
    <t>AGU001-203</t>
  </si>
  <si>
    <t>AGU001-570</t>
  </si>
  <si>
    <t>AGU001-664</t>
  </si>
  <si>
    <t>AH001-001</t>
  </si>
  <si>
    <t>AH001-027</t>
  </si>
  <si>
    <t>AH001-203</t>
  </si>
  <si>
    <t>AH001-4045</t>
  </si>
  <si>
    <t>AH001-421</t>
  </si>
  <si>
    <t>AH001-570</t>
  </si>
  <si>
    <t>AH002-027</t>
  </si>
  <si>
    <t>AH002-203</t>
  </si>
  <si>
    <t>AH002-4045</t>
  </si>
  <si>
    <t>AH003-001</t>
  </si>
  <si>
    <t>AH003-027</t>
  </si>
  <si>
    <t>AH003-203</t>
  </si>
  <si>
    <t>AH003-4045</t>
  </si>
  <si>
    <t>AH003-421</t>
  </si>
  <si>
    <t>AH003-570</t>
  </si>
  <si>
    <t>AH101-001</t>
  </si>
  <si>
    <t>AH102-027</t>
  </si>
  <si>
    <t>AH102-203</t>
  </si>
  <si>
    <t>AH102-4045</t>
  </si>
  <si>
    <t>AH102-421</t>
  </si>
  <si>
    <t>AH102-570</t>
  </si>
  <si>
    <t>AH103-001</t>
  </si>
  <si>
    <t>AH103-027</t>
  </si>
  <si>
    <t>AH103-203</t>
  </si>
  <si>
    <t>AH103-4045</t>
  </si>
  <si>
    <t>AH103-421</t>
  </si>
  <si>
    <t>AH103-570</t>
  </si>
  <si>
    <t>AH401-027</t>
  </si>
  <si>
    <t>AH401-203</t>
  </si>
  <si>
    <t>AM008-027</t>
  </si>
  <si>
    <t>AM008-203</t>
  </si>
  <si>
    <t>AM008-570</t>
  </si>
  <si>
    <t>AM108-027</t>
  </si>
  <si>
    <t>AM108-203</t>
  </si>
  <si>
    <t>AM108-570</t>
  </si>
  <si>
    <t>E201-001</t>
  </si>
  <si>
    <t>E202-001</t>
  </si>
  <si>
    <t>E203-001</t>
  </si>
  <si>
    <t>EH201-001</t>
  </si>
  <si>
    <t>EH202-001</t>
  </si>
  <si>
    <t>EH203-001</t>
  </si>
  <si>
    <t>I001-027</t>
  </si>
  <si>
    <t>I001AF-510</t>
  </si>
  <si>
    <t>I002-027</t>
  </si>
  <si>
    <t>I002AF-023</t>
  </si>
  <si>
    <t>I101-027</t>
  </si>
  <si>
    <t>I101AF-023</t>
  </si>
  <si>
    <t>I101AF-510</t>
  </si>
  <si>
    <t>I102-027</t>
  </si>
  <si>
    <t>IH002AF-027</t>
  </si>
  <si>
    <t>IH002AF-510</t>
  </si>
  <si>
    <t>IH101AF-027</t>
  </si>
  <si>
    <t>IH101AF-510</t>
  </si>
  <si>
    <t>STOCK EN ALMACEN</t>
  </si>
  <si>
    <t>EN Producción</t>
  </si>
  <si>
    <t>Punto de reorden</t>
  </si>
  <si>
    <t>Cantidad de Vivos</t>
  </si>
  <si>
    <t>Total de Horas</t>
  </si>
  <si>
    <t>Total de Vivos</t>
  </si>
  <si>
    <t>Se producen?</t>
  </si>
  <si>
    <t>Minutos por Prenda</t>
  </si>
  <si>
    <t>Punto de reorden con multiples</t>
  </si>
  <si>
    <t>Total</t>
  </si>
  <si>
    <t>Total Estables</t>
  </si>
  <si>
    <t>Total Edición limitada</t>
  </si>
  <si>
    <t>TOTAL</t>
  </si>
  <si>
    <t>Presupuesto</t>
  </si>
  <si>
    <t>Candado stock minimo</t>
  </si>
  <si>
    <t>Proyección de días</t>
  </si>
  <si>
    <t>Produción especial</t>
  </si>
  <si>
    <t>* Si mi almacen cubr menor de 100 días entonces tengo que mandar a producir</t>
  </si>
  <si>
    <t>Total vivos real estables</t>
  </si>
  <si>
    <t>Total vivos real rafaga</t>
  </si>
  <si>
    <t>Blusa</t>
  </si>
  <si>
    <t>Gorritos</t>
  </si>
  <si>
    <t>Pantalón</t>
  </si>
  <si>
    <t>Tipo de Prenda</t>
  </si>
  <si>
    <t>Tipo de Linea de producción</t>
  </si>
  <si>
    <t>Tipo de Linea de Producción</t>
  </si>
  <si>
    <t>Total horas</t>
  </si>
  <si>
    <t>Total Vivos</t>
  </si>
  <si>
    <t>Etiquetas de fila</t>
  </si>
  <si>
    <t>(en blanco)</t>
  </si>
  <si>
    <t>Total general</t>
  </si>
  <si>
    <t>Suma de Total de Horas</t>
  </si>
  <si>
    <t>Suma de Total de Vivos</t>
  </si>
  <si>
    <t>Presupuesto de vivos</t>
  </si>
  <si>
    <t>sobrante/ Faltante</t>
  </si>
  <si>
    <t>% de ocupación de linea</t>
  </si>
  <si>
    <t>DIARIA</t>
  </si>
  <si>
    <t>Total h por sem</t>
  </si>
  <si>
    <t>(Todas)</t>
  </si>
  <si>
    <t>Suma de Punto de reorden con multiples</t>
  </si>
  <si>
    <t>Estilo general</t>
  </si>
  <si>
    <t>Tendencia de las ventas</t>
  </si>
  <si>
    <t>tiempo de venta con nuevo stock</t>
  </si>
  <si>
    <t>2-</t>
  </si>
  <si>
    <t>SKU</t>
  </si>
  <si>
    <t>Promedio de Complejidad</t>
  </si>
  <si>
    <t>Semana</t>
  </si>
  <si>
    <t>SEMANAL</t>
  </si>
  <si>
    <t>RF009-518</t>
  </si>
  <si>
    <t>RF106P-518</t>
  </si>
  <si>
    <t>RF009-900</t>
  </si>
  <si>
    <t>RF010-900</t>
  </si>
  <si>
    <t>RFH004-900</t>
  </si>
  <si>
    <t>RFH104-900</t>
  </si>
  <si>
    <t>RF010-518</t>
  </si>
  <si>
    <t>RF106R-518</t>
  </si>
  <si>
    <t>RF106P-900</t>
  </si>
  <si>
    <t>RF009-532</t>
  </si>
  <si>
    <t>RF106P-532</t>
  </si>
  <si>
    <t>RF106R-532</t>
  </si>
  <si>
    <t>RF106R-900</t>
  </si>
  <si>
    <t>RF105-316</t>
  </si>
  <si>
    <t>RF106R-316</t>
  </si>
  <si>
    <t>RH004-316</t>
  </si>
  <si>
    <t>RF105-900</t>
  </si>
  <si>
    <t>RF010-532</t>
  </si>
  <si>
    <t>RFH104-316</t>
  </si>
  <si>
    <t>RF105-532</t>
  </si>
  <si>
    <t>RF010-316</t>
  </si>
  <si>
    <t>RF106P-316</t>
  </si>
  <si>
    <t>RF105-518</t>
  </si>
  <si>
    <t>RF009-316</t>
  </si>
  <si>
    <t>piezas</t>
  </si>
  <si>
    <t>semana</t>
  </si>
  <si>
    <t>compeljidad</t>
  </si>
  <si>
    <t>horas</t>
  </si>
  <si>
    <t>vivos</t>
  </si>
  <si>
    <t>Disponible</t>
  </si>
  <si>
    <t>(Varios elementos)</t>
  </si>
  <si>
    <t>Promedio de Proyección de días</t>
  </si>
  <si>
    <t>Tipo de tela ( poner el codigo de la tela que usan para producto. Si no tienen codigo, ver campo A)</t>
  </si>
  <si>
    <t>Codigo</t>
  </si>
  <si>
    <t>A107</t>
  </si>
  <si>
    <t>A109</t>
  </si>
  <si>
    <t>A1294</t>
  </si>
  <si>
    <t>A1295</t>
  </si>
  <si>
    <t>A1296</t>
  </si>
  <si>
    <t>A1297</t>
  </si>
  <si>
    <t>A1298</t>
  </si>
  <si>
    <t>A1299</t>
  </si>
  <si>
    <t>A1300</t>
  </si>
  <si>
    <t>A1301</t>
  </si>
  <si>
    <t>A1302</t>
  </si>
  <si>
    <t>A1303</t>
  </si>
  <si>
    <t>A1304</t>
  </si>
  <si>
    <t>A1305</t>
  </si>
  <si>
    <t>A1306</t>
  </si>
  <si>
    <t>A1307</t>
  </si>
  <si>
    <t>A1308</t>
  </si>
  <si>
    <t>A1309</t>
  </si>
  <si>
    <t>A1310</t>
  </si>
  <si>
    <t>A1311</t>
  </si>
  <si>
    <t>A1312</t>
  </si>
  <si>
    <t>A1313</t>
  </si>
  <si>
    <t>A1314</t>
  </si>
  <si>
    <t>A1315</t>
  </si>
  <si>
    <t>A1316</t>
  </si>
  <si>
    <t>A1317</t>
  </si>
  <si>
    <t>A1318</t>
  </si>
  <si>
    <t>A1319</t>
  </si>
  <si>
    <t>Punto de Reorden (a calcular)</t>
  </si>
  <si>
    <t>TTR-16-6030TCX-KATYDID</t>
  </si>
  <si>
    <t>TTR-18-5203TCX-PEWTER</t>
  </si>
  <si>
    <t>TTR-18-3817-TCX-LAVANDER</t>
  </si>
  <si>
    <t>TTR-WHIT</t>
  </si>
  <si>
    <t>TTR-18-1511-TCX-ROSE TAN</t>
  </si>
  <si>
    <t>TTR-19-4045TCX-LAPIS BLUE</t>
  </si>
  <si>
    <t>TTR-19-570TCX-BLACK</t>
  </si>
  <si>
    <t>TTR-18-5421-TCX-AVENTURINE</t>
  </si>
  <si>
    <t xml:space="preserve"> TTR-17-5024TCX-TEAL BLUE</t>
  </si>
  <si>
    <t>T/C-WHITE</t>
  </si>
  <si>
    <t>T/C-17-3023TCX-ROSEBUD</t>
  </si>
  <si>
    <t>T/C-17-5024TCX-TEAL BLUE</t>
  </si>
  <si>
    <t>T/C-19-4027TCX-ESTATE BLUE</t>
  </si>
  <si>
    <t>T/C-17-3936TCX-BLUE BONNET</t>
  </si>
  <si>
    <t>T/C-19-4035TCX-DARK BLUE</t>
  </si>
  <si>
    <t>TTR-19-2047TCX-SANGRIA</t>
  </si>
  <si>
    <t>TTR-19-6050TCX-EDEN</t>
  </si>
  <si>
    <t>TTR-14-4102TCX-GLACIER</t>
  </si>
  <si>
    <t>316-OLIVE/ BREEZE</t>
  </si>
  <si>
    <t>TTR-19-316 BREEZE</t>
  </si>
  <si>
    <t>T/C-19-4045TCX-LAPIS BLUE</t>
  </si>
  <si>
    <t>T/C-410/C-WINE</t>
  </si>
  <si>
    <t>518-ROSSETE/ AIR</t>
  </si>
  <si>
    <t>TTR-19-1518 ROSETTE</t>
  </si>
  <si>
    <t>TTR-19-1532 TOMATO</t>
  </si>
  <si>
    <t>532-TORNADO /TOMATO</t>
  </si>
  <si>
    <t>T/C-18-0601TCX-CHARCOAL GREY</t>
  </si>
  <si>
    <t>TTR-18-1664-TCX-FIERY RED</t>
  </si>
  <si>
    <t>900-GRAY/ STORM</t>
  </si>
  <si>
    <t>TTR-19-900 GRAY</t>
  </si>
  <si>
    <t>TTR-15-1909TCX-CORAL BLUSH</t>
  </si>
  <si>
    <t>TTR-17-4032TCX-BLUE BONNET</t>
  </si>
  <si>
    <t>TTR-19-4027TCX-MEDIEVAL</t>
  </si>
  <si>
    <t>15 dias</t>
  </si>
  <si>
    <t>15-20 dias</t>
  </si>
  <si>
    <t>20 dias</t>
  </si>
  <si>
    <t>60 dias</t>
  </si>
  <si>
    <t>30 dias</t>
  </si>
  <si>
    <t>20-30 dias</t>
  </si>
  <si>
    <t>THRS70-C7350-CEIL</t>
  </si>
  <si>
    <t>THRS50-C7350-CEIL</t>
  </si>
  <si>
    <t>THRS70-C9675-CHAR</t>
  </si>
  <si>
    <t>THRS50-C9675-CHAR</t>
  </si>
  <si>
    <t>THRS70-C4106 TABRIZ ORCHID/ LAVANDER</t>
  </si>
  <si>
    <t>THRS50-C4106 TABRIZ ORCHID/ LAVANDER</t>
  </si>
  <si>
    <t>Tiempo de Reabastecimiento de Insumos</t>
  </si>
  <si>
    <t>TGL-RAFAGA ROSETTE-XXS</t>
  </si>
  <si>
    <t>AJMS109 TGL RAFAGA ROSETTE-XXS</t>
  </si>
  <si>
    <t>TGL-RAFAGA ROSETTE-XS</t>
  </si>
  <si>
    <t>AJMS110 TGL RAFAGA ROSETTE-XS</t>
  </si>
  <si>
    <t>TGL-RAFAGA ROSETTE-S</t>
  </si>
  <si>
    <t>AJMS101 TGL RAFAGA ROSETTE-S</t>
  </si>
  <si>
    <t>TGL-RAFAGA ROSETTE-M</t>
  </si>
  <si>
    <t>AJMS111 TGL RAFAGA ROSETTE-M</t>
  </si>
  <si>
    <t>TGL-RAFAGA ROSETTE-L</t>
  </si>
  <si>
    <t>AJMS112 TGL RAFAGA ROSETTE-L</t>
  </si>
  <si>
    <t>TGL-RAFAGA ROSETTE-XL</t>
  </si>
  <si>
    <t>AJMS113 TGL RAFAGA ROSETTE-XL</t>
  </si>
  <si>
    <t>TGL-RAFAGA GRAY-XXS</t>
  </si>
  <si>
    <t>AJMS119 TGL RAFAGA GRAY-XXS</t>
  </si>
  <si>
    <t>TGL-RAFAGA GRAY-XS</t>
  </si>
  <si>
    <t>AJMS120 TGL RAFAGA GRAY-XS</t>
  </si>
  <si>
    <t>TGL-RAFAGA GRAY-S</t>
  </si>
  <si>
    <t>AJMS103 TGL RAFAGA GRAY-S</t>
  </si>
  <si>
    <t>TGL-RAFAGA GRAY-M</t>
  </si>
  <si>
    <t>AJMS121 TGL RAFAGA GRAY-M</t>
  </si>
  <si>
    <t>TGL-RAFAGA GRAY-L</t>
  </si>
  <si>
    <t>AJMS122 TGL RAFAGA GRAY-L</t>
  </si>
  <si>
    <t>TGL-RAFAGA GRAY-XL</t>
  </si>
  <si>
    <t>AJMS123 TGL RAFAGA GRAY-XL</t>
  </si>
  <si>
    <t>TGL-RAFAGATOMATO-XXS</t>
  </si>
  <si>
    <t>AJMS114 TGL RAFAGA TOMATO-XXS</t>
  </si>
  <si>
    <t>TGL-RAFAGATOMATO-XS</t>
  </si>
  <si>
    <t>AJMS115 TGL RAFAGA TOMATO-XS</t>
  </si>
  <si>
    <t>TGL-RAFAGATOMATO-S</t>
  </si>
  <si>
    <t>AJMS102 TGL RAFAGA TOMATO-S</t>
  </si>
  <si>
    <t>TGL-RAFAGATOMATO-M</t>
  </si>
  <si>
    <t>AJMS116 TGL RAFAGA TOMATO-M</t>
  </si>
  <si>
    <t>TGL-RAFAGATOMATO-L</t>
  </si>
  <si>
    <t>AJMS117 TGL RAFAGA TOMATO-L</t>
  </si>
  <si>
    <t>TGL-RAFAGATOMATO-XL</t>
  </si>
  <si>
    <t>AJMS118 TGL RAFAGA TOMATO-XL</t>
  </si>
  <si>
    <t>TGL-RAFAGA BREEZE-XXS</t>
  </si>
  <si>
    <t>AJMS105 TGL RAFAGA BREEZE-XXS</t>
  </si>
  <si>
    <t>TGL-RAFAGA BREEZE-XS</t>
  </si>
  <si>
    <t>AJMS104 TGL RAFAGA BREEZE-XS</t>
  </si>
  <si>
    <t>TGL-RAFAGA BREEZE-S</t>
  </si>
  <si>
    <t>AJMS100 TGL RAFAGA BREEZE-S</t>
  </si>
  <si>
    <t>TGL-RAFAGA BREEZE-M</t>
  </si>
  <si>
    <t>AJMS106 TGL RAFAGA BREEZE-M</t>
  </si>
  <si>
    <t>TGL-RAFAGA BREEZE-L</t>
  </si>
  <si>
    <t>AJMS107 TGL RAFAGA BREEZE-L</t>
  </si>
  <si>
    <t>TGL-RAFAGA BREEZE-XL</t>
  </si>
  <si>
    <t>AJMS108 TGL RAFAGA BREEZE-XL</t>
  </si>
  <si>
    <t>TAG-RAFAGA</t>
  </si>
  <si>
    <t>HT RAFAGA UV</t>
  </si>
  <si>
    <t>GRAY</t>
  </si>
  <si>
    <t>TGL-RAFAGA GRAY-XXL</t>
  </si>
  <si>
    <t>RFH004-900-XXL</t>
  </si>
  <si>
    <t>RFH004900XXL</t>
  </si>
  <si>
    <t>RFH004-316-XXL</t>
  </si>
  <si>
    <t>RFH004316XXL</t>
  </si>
  <si>
    <t>FRH104-900-XXL</t>
  </si>
  <si>
    <t>FRH104900XXL</t>
  </si>
  <si>
    <t>FRH104-316-XXL</t>
  </si>
  <si>
    <t>FRH104316XXL</t>
  </si>
  <si>
    <t>TGL ADHERIBLE POR TALLA</t>
  </si>
  <si>
    <t>SNAP-BLAC</t>
  </si>
  <si>
    <t>SNASOC</t>
  </si>
  <si>
    <t>SNAPRO</t>
  </si>
  <si>
    <t>SNADUO</t>
  </si>
  <si>
    <t>BROCHE METALICO DE TAPA-BLACK</t>
  </si>
  <si>
    <t>BROCHE METALICO 001</t>
  </si>
  <si>
    <t>BROCHE METALICO 002</t>
  </si>
  <si>
    <t>BROCHE METALICO 003</t>
  </si>
  <si>
    <t>CUFF-BLAC</t>
  </si>
  <si>
    <t>PUÑO DE TEJIDO DE PUNTO BLACK</t>
  </si>
  <si>
    <t>CUFF-GRIS</t>
  </si>
  <si>
    <t>PUÑO DE TEJIDO DE PUNTO GRIS</t>
  </si>
  <si>
    <t>SNAP-GRIS</t>
  </si>
  <si>
    <t>BROCHE METALICO DE TAPA-GRIS</t>
  </si>
  <si>
    <t>CUFF-NAVAL</t>
  </si>
  <si>
    <t>PUÑO DE TEJIDO DE PUNTO NAVAL</t>
  </si>
  <si>
    <t>SNAP-NAVAL</t>
  </si>
  <si>
    <t>BROCHE METALICO DE TAPA-NAVAL</t>
  </si>
  <si>
    <t>45 dias</t>
  </si>
  <si>
    <t>BROCHE</t>
  </si>
  <si>
    <t>PUÑO</t>
  </si>
  <si>
    <t>ROJO-A-1</t>
  </si>
  <si>
    <t>ROJO-C-3</t>
  </si>
  <si>
    <t>ROJO-B-2</t>
  </si>
  <si>
    <t>ROJO-D-5</t>
  </si>
  <si>
    <t>ROJO-D-4</t>
  </si>
  <si>
    <t>ROJO-F-6</t>
  </si>
  <si>
    <t>ROJO-F-11</t>
  </si>
  <si>
    <t>ROJO-A-16</t>
  </si>
  <si>
    <t>ROJO-B-15      ROJO-C-14</t>
  </si>
  <si>
    <t>ROJO-D-13   ROJO-E-12</t>
  </si>
  <si>
    <t>ROJO-F-10</t>
  </si>
  <si>
    <t>ROJO-F-9</t>
  </si>
  <si>
    <t>ROJO-D-21</t>
  </si>
  <si>
    <t>ROJO-A-24</t>
  </si>
  <si>
    <t>ROJO-B-23</t>
  </si>
  <si>
    <t>ROJO-C-22</t>
  </si>
  <si>
    <t>ROJO-E-20</t>
  </si>
  <si>
    <t>ROJO-F-19</t>
  </si>
  <si>
    <t>ROJO-D-29</t>
  </si>
  <si>
    <t>ROJO-A-32</t>
  </si>
  <si>
    <t>ROJO-B-31</t>
  </si>
  <si>
    <t>ROJO-C-30</t>
  </si>
  <si>
    <t>ROJO-E-28</t>
  </si>
  <si>
    <t>ROJO-F-27</t>
  </si>
  <si>
    <t>ROJO-D-37</t>
  </si>
  <si>
    <t>ROJO-A-40</t>
  </si>
  <si>
    <t>ROJO-B-39</t>
  </si>
  <si>
    <t>ROJO-C-38</t>
  </si>
  <si>
    <t>ROJO-E-36</t>
  </si>
  <si>
    <t>ROJO-F-35</t>
  </si>
  <si>
    <t>ROJO-D-45</t>
  </si>
  <si>
    <t>ROJO-A-48</t>
  </si>
  <si>
    <t>ROJO-B-47</t>
  </si>
  <si>
    <t>ROJO-C-46</t>
  </si>
  <si>
    <t>ROJO-E-44</t>
  </si>
  <si>
    <t>A003-027-XXL</t>
  </si>
  <si>
    <t>ROJO-F-43</t>
  </si>
  <si>
    <t xml:space="preserve">Top mujer "cuello V" Naval </t>
  </si>
  <si>
    <t>A005-027-L</t>
  </si>
  <si>
    <t>A005-027-M</t>
  </si>
  <si>
    <t>A005-027-S</t>
  </si>
  <si>
    <t>A005-027-XS</t>
  </si>
  <si>
    <t>A005-027-XL</t>
  </si>
  <si>
    <t>A005-027-XXL</t>
  </si>
  <si>
    <t>ROJO-D-35</t>
  </si>
  <si>
    <t>ROJO-A-56</t>
  </si>
  <si>
    <t>ROJO-B-55</t>
  </si>
  <si>
    <t>ROJO-C-54</t>
  </si>
  <si>
    <t>ROJO-E-52</t>
  </si>
  <si>
    <t>ROJO-F-51</t>
  </si>
  <si>
    <t>ROJO-F-59</t>
  </si>
  <si>
    <t>ROJO-A-64</t>
  </si>
  <si>
    <t>ROJO-E-60      ROJO-D-61</t>
  </si>
  <si>
    <t>ROJO-C-62   ROJO-B-63</t>
  </si>
  <si>
    <t>ROJO-G-58</t>
  </si>
  <si>
    <t>ROJO-H-57</t>
  </si>
  <si>
    <t>A007-027-L</t>
  </si>
  <si>
    <t>A007-027-M</t>
  </si>
  <si>
    <t>A007-027-S</t>
  </si>
  <si>
    <t>A007-027-XS</t>
  </si>
  <si>
    <t>A007-027-XL</t>
  </si>
  <si>
    <t>A007-027-XXL</t>
  </si>
  <si>
    <t>ROJO-D-69</t>
  </si>
  <si>
    <t>ROJO-A-72</t>
  </si>
  <si>
    <t>ROJO-B-71</t>
  </si>
  <si>
    <t>ROJO-C-70</t>
  </si>
  <si>
    <t>ROJO-E-68</t>
  </si>
  <si>
    <t>ROJO-F-67</t>
  </si>
  <si>
    <t>ROJO-F-75</t>
  </si>
  <si>
    <t>ROJO-A-80</t>
  </si>
  <si>
    <t>ROJO-D-77   ROJO-E-76</t>
  </si>
  <si>
    <t>ROJO-C-78   ROJO-B-79</t>
  </si>
  <si>
    <t>ROJO-G-74</t>
  </si>
  <si>
    <t>ROJO-H-73</t>
  </si>
  <si>
    <t>ROJO-D-85</t>
  </si>
  <si>
    <t>ROJO-A-88</t>
  </si>
  <si>
    <t>ROJO-C-86</t>
  </si>
  <si>
    <t>ROJO-B-87</t>
  </si>
  <si>
    <t>ROJO-E-84</t>
  </si>
  <si>
    <t>ROJO-F-83</t>
  </si>
  <si>
    <t>ROJO-D-93</t>
  </si>
  <si>
    <t>ROJO-A-96</t>
  </si>
  <si>
    <t>ROJO-C-94</t>
  </si>
  <si>
    <t>ROJO-B-95</t>
  </si>
  <si>
    <t>ROJO-E-92</t>
  </si>
  <si>
    <t>ROJO-F-91</t>
  </si>
  <si>
    <t>ROJO-F-99</t>
  </si>
  <si>
    <t>ROJO-A-104</t>
  </si>
  <si>
    <t>ROJO-E-100  ROJO-D-101</t>
  </si>
  <si>
    <t>ROJO-C-102   ROJO-B-103</t>
  </si>
  <si>
    <t>ROJO-G-98</t>
  </si>
  <si>
    <t>ROJO-H-97</t>
  </si>
  <si>
    <t>ROJO-D-109</t>
  </si>
  <si>
    <t>ROJO-A-112</t>
  </si>
  <si>
    <t>ROJO-C-110</t>
  </si>
  <si>
    <t>ROJO-B-111</t>
  </si>
  <si>
    <t>ROJO-E-108</t>
  </si>
  <si>
    <t>ROJO-D-117</t>
  </si>
  <si>
    <t>ROJO-A-120</t>
  </si>
  <si>
    <t>ROJO-C-118</t>
  </si>
  <si>
    <t>ROJO-B-119</t>
  </si>
  <si>
    <t>ROJO-E-116</t>
  </si>
  <si>
    <t>ROJO-D-125</t>
  </si>
  <si>
    <t>ROJO-A-128</t>
  </si>
  <si>
    <t>ROJO-C-126</t>
  </si>
  <si>
    <t>ROJO-B-127</t>
  </si>
  <si>
    <t>ROJO-E-124</t>
  </si>
  <si>
    <t>Top mujer "cuello cruzado" Ceniza</t>
  </si>
  <si>
    <t>A002-203-L</t>
  </si>
  <si>
    <t>A002-203-M</t>
  </si>
  <si>
    <t>A002-203-S</t>
  </si>
  <si>
    <t>A002-203-XS</t>
  </si>
  <si>
    <t>A002-203-XL</t>
  </si>
  <si>
    <t>ROJO-D-133</t>
  </si>
  <si>
    <t>ROJO-A-136</t>
  </si>
  <si>
    <t>ROJO-C-134</t>
  </si>
  <si>
    <t>ROJO-B-135</t>
  </si>
  <si>
    <t>ROJO-E-132</t>
  </si>
  <si>
    <t>ROJO-D-141</t>
  </si>
  <si>
    <t>ROJO-A-144</t>
  </si>
  <si>
    <t>ROJO-C-142</t>
  </si>
  <si>
    <t>ROJO-B-143</t>
  </si>
  <si>
    <t>ROJO-E-140</t>
  </si>
  <si>
    <t>Minimo a Producir</t>
  </si>
  <si>
    <t>ZIPMED13-WHIT</t>
  </si>
  <si>
    <t>ZIPMED15-WHIT</t>
  </si>
  <si>
    <t>ZIPMED13-PEWT</t>
  </si>
  <si>
    <t>ZIPMED15-PEWT</t>
  </si>
  <si>
    <t>ZIPMED13-NAVAL</t>
  </si>
  <si>
    <t>ZIPMED15-NAVAL</t>
  </si>
  <si>
    <t>ZIPMED13-BLAC</t>
  </si>
  <si>
    <t>ZIPMED15-BLAC</t>
  </si>
  <si>
    <t>Cierre Invisble 5" 13cms White</t>
  </si>
  <si>
    <t>Cierre Invisible 6" 15cms White</t>
  </si>
  <si>
    <t>Cierre Invisible 5" 13cms Pewt</t>
  </si>
  <si>
    <t>Cierre Invisible  6" 15cms Pewt</t>
  </si>
  <si>
    <t>Cierre Invisble 5" 13cms Naval</t>
  </si>
  <si>
    <t>Cierre Invisble  6" 15cms Naval</t>
  </si>
  <si>
    <t>Cierre Invisble 5" 13cms Blac</t>
  </si>
  <si>
    <t>Cierre  Invisible  6" 15cms Blac</t>
  </si>
  <si>
    <t>ZIP15cms  Tipo Invisible Rafaga  Gris Oxf</t>
  </si>
  <si>
    <t>ZIP15cms  Tipo Invisible Rafaga  OLIVE</t>
  </si>
  <si>
    <t>ZIP15cms  Tipo Invisible Rafaga  ROJO TOMATE</t>
  </si>
  <si>
    <t>ZIP15cms  Tipo Invisible Rafaga  ROSETTE</t>
  </si>
  <si>
    <t>SEPARADOR 26x35</t>
  </si>
  <si>
    <t>25CNS</t>
  </si>
  <si>
    <t>1000ea</t>
  </si>
  <si>
    <t>3000ea</t>
  </si>
  <si>
    <t>4000ea</t>
  </si>
  <si>
    <t>10,000ea</t>
  </si>
  <si>
    <t>50 kilos</t>
  </si>
  <si>
    <t>5000ea</t>
  </si>
  <si>
    <t>700mtrs</t>
  </si>
  <si>
    <t>2000mtrs</t>
  </si>
  <si>
    <t>8000ea</t>
  </si>
  <si>
    <t>25000millares</t>
  </si>
  <si>
    <t>70 Rollos</t>
  </si>
  <si>
    <t>25 dias</t>
  </si>
  <si>
    <t>Punto de Reorden de Insumos</t>
  </si>
  <si>
    <t>50cns</t>
  </si>
  <si>
    <t>20cns</t>
  </si>
  <si>
    <t>200ea</t>
  </si>
  <si>
    <t>400ea</t>
  </si>
  <si>
    <t>100ea</t>
  </si>
  <si>
    <t>2000ea</t>
  </si>
  <si>
    <t>500mtrs</t>
  </si>
  <si>
    <t>1000mtrs</t>
  </si>
  <si>
    <t>3000mtrs</t>
  </si>
  <si>
    <t>15dias</t>
  </si>
  <si>
    <t>500ea</t>
  </si>
  <si>
    <t>200mtrs</t>
  </si>
  <si>
    <t>12000ea</t>
  </si>
  <si>
    <t>16000ea</t>
  </si>
  <si>
    <t>20rollos</t>
  </si>
  <si>
    <t>16000mtrs</t>
  </si>
  <si>
    <t>2400mtrs</t>
  </si>
  <si>
    <t>PUÑO DE TEJIDO DE PUNTO BLANCO</t>
  </si>
  <si>
    <t>BROCHE METALICO DE TAPA-BLANCO</t>
  </si>
  <si>
    <t>% Descuento</t>
  </si>
  <si>
    <t>Edición Limitada</t>
  </si>
  <si>
    <t>Liquidaciones</t>
  </si>
  <si>
    <t xml:space="preserve">No aplica cambio </t>
  </si>
  <si>
    <t xml:space="preserve">Aplica cambio </t>
  </si>
  <si>
    <t>SI</t>
  </si>
  <si>
    <t>I001AF-027-L</t>
  </si>
  <si>
    <t>I001AF-027-M</t>
  </si>
  <si>
    <t>I001AF-027-S</t>
  </si>
  <si>
    <t>I001AF-027-XS</t>
  </si>
  <si>
    <t>I001AF-027-XL</t>
  </si>
  <si>
    <t>I002AF-027-L</t>
  </si>
  <si>
    <t>I002AF-027-M</t>
  </si>
  <si>
    <t>I002AF-027-S</t>
  </si>
  <si>
    <t>I002AF-027-XS</t>
  </si>
  <si>
    <t>I002AF-027-XL</t>
  </si>
  <si>
    <t>I101AF-027-XL</t>
  </si>
  <si>
    <t>I101AF-027-XS</t>
  </si>
  <si>
    <t>I101AF-027-S</t>
  </si>
  <si>
    <t>I101AF-027-M</t>
  </si>
  <si>
    <t>I101AF-027-L</t>
  </si>
  <si>
    <t>I102AF-027-L</t>
  </si>
  <si>
    <t>I102AF-027-M</t>
  </si>
  <si>
    <t>I102AF-027-S</t>
  </si>
  <si>
    <t>I102AF-027-XS</t>
  </si>
  <si>
    <t>I102AF-027-XL</t>
  </si>
  <si>
    <t>No aplica cambio</t>
  </si>
  <si>
    <t>FABRICANTE DE BROCHES Y</t>
  </si>
  <si>
    <t>SETEX Soluciones en Equipo Textil</t>
  </si>
  <si>
    <t>SNAP</t>
  </si>
  <si>
    <t>CUFF</t>
  </si>
  <si>
    <t>MARCA</t>
  </si>
  <si>
    <t>BLAC</t>
  </si>
  <si>
    <t>SNAP-BLANCO</t>
  </si>
  <si>
    <t>BROCHE METALICO</t>
  </si>
  <si>
    <t>PUÑO GRIS</t>
  </si>
  <si>
    <t>PUÑO NAVAL</t>
  </si>
  <si>
    <t>PUÑO BLANCO</t>
  </si>
  <si>
    <t>CUFF-BLANCO</t>
  </si>
  <si>
    <t>BROCHE BLAC</t>
  </si>
  <si>
    <t>BROCHE GRIS</t>
  </si>
  <si>
    <t>BROCHE NAVAL</t>
  </si>
  <si>
    <t>BROCHE BLANCO</t>
  </si>
  <si>
    <t>PUÑO BLAC</t>
  </si>
  <si>
    <t>BB1.00-5024-Teal Blue</t>
  </si>
  <si>
    <t>BB1.375-5024-Teal Blue</t>
  </si>
  <si>
    <t>BB1.00-1546-Coral (Naranja)</t>
  </si>
  <si>
    <t>BB1.375-1546-Coral (Naranaja)</t>
  </si>
  <si>
    <t>BB1.00-1909-Coral Blush</t>
  </si>
  <si>
    <t>BB1.375-1909-Coral Blush</t>
  </si>
  <si>
    <t>BB1.00-4045-Lapis Blue</t>
  </si>
  <si>
    <t>BB1.375-4045-Lapis Blue</t>
  </si>
  <si>
    <t>BB1.00-1546-Blac</t>
  </si>
  <si>
    <t>BB1.375-1546-Blac</t>
  </si>
  <si>
    <t>BB1.00-4027-Medieval</t>
  </si>
  <si>
    <t>BB1.375-4027-Medieval</t>
  </si>
  <si>
    <t>BB1.25-4027 Medieval</t>
  </si>
  <si>
    <t>BB1.25-5024-Teal Blue</t>
  </si>
  <si>
    <t>BB1.00-4032-Blue Bonnet</t>
  </si>
  <si>
    <t>BB1.25-4032-Blue Bonnet</t>
  </si>
  <si>
    <t>BB1.375-4032-Blue Bonnet</t>
  </si>
  <si>
    <t>BB1.00-203-Pewter</t>
  </si>
  <si>
    <t>BB1.25-203-Pewter</t>
  </si>
  <si>
    <t>BB1.375-203-Pewter</t>
  </si>
  <si>
    <t>BB1.00-6030-Katydid</t>
  </si>
  <si>
    <t>BB1.25-6030-Katydid</t>
  </si>
  <si>
    <t>BB1.375-6030-Katydid</t>
  </si>
  <si>
    <t>BB1.25-4102-Glacier</t>
  </si>
  <si>
    <t>BB1.25-C6605-Aventurine</t>
  </si>
  <si>
    <t>BB1.25-Fiery Red</t>
  </si>
  <si>
    <t>BB1.25-001-White</t>
  </si>
  <si>
    <t>BB1.25-5024 Teal Blue</t>
  </si>
  <si>
    <t>BB1.25-032 Blue Bonnet</t>
  </si>
  <si>
    <t>BB1.25-203 Pewter</t>
  </si>
  <si>
    <t>BB1.25-421-Aventurine</t>
  </si>
  <si>
    <t>BB1.25-4045-Lapis Blue</t>
  </si>
  <si>
    <t>BB1.25-570-Blac</t>
  </si>
  <si>
    <t>BB1.00-001-White</t>
  </si>
  <si>
    <t>BB-1.00-5203-Aventurini</t>
  </si>
  <si>
    <t>BB-1.00-5203-Pewter</t>
  </si>
  <si>
    <t>BB1.00-570-Blac</t>
  </si>
  <si>
    <t>BB1.00-0601-Charcoal Gtrey</t>
  </si>
  <si>
    <t>BB1.00-3023-Rosebud</t>
  </si>
  <si>
    <t>BB1.00-4027-Estate Blue</t>
  </si>
  <si>
    <t>BB1.00-3936-Blue Bonnet</t>
  </si>
  <si>
    <t>BB1.00-4035-Dark Blue</t>
  </si>
  <si>
    <t>BB1.00-510-Wine</t>
  </si>
  <si>
    <t>BB1.00-Impu</t>
  </si>
  <si>
    <t>BB1.00-Rasp</t>
  </si>
  <si>
    <t>BB1.25-570-Black</t>
  </si>
  <si>
    <t>BB1.25-3023-Rosebud</t>
  </si>
  <si>
    <t>BB1.25-4027-Estate Blue</t>
  </si>
  <si>
    <t>BB1.25-3936-Blue Bonnet</t>
  </si>
  <si>
    <t>BB1.25-63-Charcoal</t>
  </si>
  <si>
    <t>BB1.25-062-Pewt</t>
  </si>
  <si>
    <t>BB1.25-601-Charcoal Grey</t>
  </si>
  <si>
    <t>BB1.25-3023 Rosebud 45°</t>
  </si>
  <si>
    <t>BB1.25-3023 Rosebud 38°</t>
  </si>
  <si>
    <t>BB1.25-5024-Teal Blue 45°</t>
  </si>
  <si>
    <t>BB1.25-5024-Teal Blue 38°</t>
  </si>
  <si>
    <t>BB1.25-4027-Estate Blue 45°</t>
  </si>
  <si>
    <t>BB1.25-4027-Estate Blue 38°</t>
  </si>
  <si>
    <t>BB1.25-3936-Blue Bonnet 45°</t>
  </si>
  <si>
    <t>BB1.25-3936-Blue Bonnet 38°</t>
  </si>
  <si>
    <t>BB1.25-4035 Dark Blue 45°</t>
  </si>
  <si>
    <t>BB1.25-4035 Dark Blue 38°</t>
  </si>
  <si>
    <t>BB1.25-4045-Lapis Blue 45°</t>
  </si>
  <si>
    <t>BB1.25-4045-Lapis Blue 38°</t>
  </si>
  <si>
    <t>BB1.25-510 Wine 45°</t>
  </si>
  <si>
    <t>BB1.25-510 Wine 38°</t>
  </si>
  <si>
    <t>BB1.50-CARDIGAN38°-OLIVE</t>
  </si>
  <si>
    <t>BB1.12-BREEZE</t>
  </si>
  <si>
    <t>BB1.50-CARDIGAN38°-ROSETTE</t>
  </si>
  <si>
    <t>BB1.12-ROSETTE</t>
  </si>
  <si>
    <t>BB1.50-CARDIGAN38°-TOMATO</t>
  </si>
  <si>
    <t>BB1.12-TOMATO</t>
  </si>
  <si>
    <t>BB1.50-CARDIGAN38°-GRAY</t>
  </si>
  <si>
    <t>BB1.12-GRAY</t>
  </si>
  <si>
    <t>BB2.00-CARDIGAN38°-ROSETTE</t>
  </si>
  <si>
    <t>BB2.00-CARDIGAN38°-TOMATO</t>
  </si>
  <si>
    <t>BB2.00-CARDIGAN38°-GRAY</t>
  </si>
  <si>
    <t>BB2.00-CARDIGAN38°-OLIVE</t>
  </si>
  <si>
    <t>BB1.125-BLAC</t>
  </si>
  <si>
    <t>BB1.125-NNVY</t>
  </si>
  <si>
    <t>BB1.125-CHAR</t>
  </si>
  <si>
    <t>BB1.125-TEAL</t>
  </si>
  <si>
    <t>BB1.125-CEIL</t>
  </si>
  <si>
    <t>BB1.125-WHIT</t>
  </si>
  <si>
    <t>BB1.125-ESTRELLAS</t>
  </si>
  <si>
    <t>BB1.125-CORAZONES</t>
  </si>
  <si>
    <t>BB1.125-RANAS</t>
  </si>
  <si>
    <t>Bies 1.00 Teal Blue</t>
  </si>
  <si>
    <t>Bies 1.375 Teal Blue</t>
  </si>
  <si>
    <t>Bies 1.00 Coral Blush</t>
  </si>
  <si>
    <t>Bies 1.00 Lapis Blue</t>
  </si>
  <si>
    <t>Bies 1.375 Lapis Blue</t>
  </si>
  <si>
    <t>Bies 1.00 Coral (Naranja)</t>
  </si>
  <si>
    <t>Bies 1.375 Coral (Naranaja)</t>
  </si>
  <si>
    <t>Bies 1.00 Blac</t>
  </si>
  <si>
    <t>Bies 1.00 Medieval</t>
  </si>
  <si>
    <t>Bies 1.375 Medieval</t>
  </si>
  <si>
    <t>Bies 1.375-Coral Blush</t>
  </si>
  <si>
    <t>Bies 1.375-Blac</t>
  </si>
  <si>
    <t>Bies 1.00-Medieval</t>
  </si>
  <si>
    <t>Bies 1.375-Medieval</t>
  </si>
  <si>
    <t>Bies 1.25 Medieval</t>
  </si>
  <si>
    <t>Bies 1.125 CORAZONES</t>
  </si>
  <si>
    <t>Bies 1.125 RANAS</t>
  </si>
  <si>
    <t>Bies 1.125 ESTRELLAS</t>
  </si>
  <si>
    <t>Bies 1.125 WHITE</t>
  </si>
  <si>
    <t>Bies 1.125 CEIL</t>
  </si>
  <si>
    <t>Bies 1.125 TEAL</t>
  </si>
  <si>
    <t>Bies 1.125 CHAR</t>
  </si>
  <si>
    <t>Bies 1.125 NNVY</t>
  </si>
  <si>
    <t>Bies 1.125 BLAC</t>
  </si>
  <si>
    <t>BIES 2.00 CARDIGAN38°-OLIVE</t>
  </si>
  <si>
    <t>BIES 2.00 CARDIGAN38°-GRAY</t>
  </si>
  <si>
    <t>BIES 2.00 CARDIGAN38°-TOMATO</t>
  </si>
  <si>
    <t>BIES 2.00 CARDIGAN38°-ROSETTE</t>
  </si>
  <si>
    <t>BIES 1.50 CARDIGAN38°-GRAY</t>
  </si>
  <si>
    <t>BIES 1.50 CARDIGAN38°-TOMATO</t>
  </si>
  <si>
    <t>BIES 1.12 TOMATO</t>
  </si>
  <si>
    <t>BIES 1.12 GRAY</t>
  </si>
  <si>
    <t>BIES 1.50 CARDIGAN38°-ROSETTE</t>
  </si>
  <si>
    <t>BIES 1.12 ROSETTE</t>
  </si>
  <si>
    <t>BIES 1.50 CARDIGAN38°-OLIVE</t>
  </si>
  <si>
    <t>BIES 1.12 BREEZE</t>
  </si>
  <si>
    <t>BIES 1.25-3023 Rosebud 45°</t>
  </si>
  <si>
    <t>BIES 1.25-3023 Rosebud 38°</t>
  </si>
  <si>
    <t>Bies 1.25-5024-Teal Blue 45°</t>
  </si>
  <si>
    <t>Bies 1.25-5024-Teal Blue 38°</t>
  </si>
  <si>
    <t>Bies 1.25-4027-Estate Blue 45°</t>
  </si>
  <si>
    <t>Bies 1.25-4027-Estate Blue 38°</t>
  </si>
  <si>
    <t>Bies 1.25-3936-Blue Bonnet 45°</t>
  </si>
  <si>
    <t>Bies 1.25-3936-Blue Bonnet 38°</t>
  </si>
  <si>
    <t>Bies 1.25-4045-Lapis Blue 45°</t>
  </si>
  <si>
    <t>Bies 1.25-4045-Lapis Blue 38°</t>
  </si>
  <si>
    <t>Bies 1.25-4035 Dark Blue 45°</t>
  </si>
  <si>
    <t>Bies 1.25-4035 Dark Blue 38°</t>
  </si>
  <si>
    <t>Bies 1.25-510 Wine 45°</t>
  </si>
  <si>
    <t>Bies 1.25-510 Wine 38°</t>
  </si>
  <si>
    <t>Bies 1.25-570-Black</t>
  </si>
  <si>
    <t>Bies 1.25-601-Charcoal Grey</t>
  </si>
  <si>
    <t>Bies 1.25-3023-Rosebud</t>
  </si>
  <si>
    <t>Bies 1.25-4027-Estate Blue</t>
  </si>
  <si>
    <t>Bies 1.25-5024-Teal Blue</t>
  </si>
  <si>
    <t>Bies 1.25-3936-Blue Bonnet</t>
  </si>
  <si>
    <t>Bies 1.25-4045-Lapis Blue</t>
  </si>
  <si>
    <t>Bies 1.25-63-Charcoal</t>
  </si>
  <si>
    <t>Bies 1.25-001-White</t>
  </si>
  <si>
    <t>Bies 1.25-062-Pewt</t>
  </si>
  <si>
    <t>Bies 1.00-001-White</t>
  </si>
  <si>
    <t>Bies 1.00-4027-Medieval</t>
  </si>
  <si>
    <t>Bies 1.00-4032-Blue Bonnet</t>
  </si>
  <si>
    <t>Bies 1.00-5203-Aventurini</t>
  </si>
  <si>
    <t>Bies 1.00-5203-Pewter</t>
  </si>
  <si>
    <t>Bies 1.00-570-Blac</t>
  </si>
  <si>
    <t>Bies 1.00-0601-Charcoal Gtrey</t>
  </si>
  <si>
    <t>Bies 1.00-3023-Rosebud</t>
  </si>
  <si>
    <t>Bies 1.00-5024-Teal Blue</t>
  </si>
  <si>
    <t>Bies 1.00-4027-Estate Blue</t>
  </si>
  <si>
    <t>Bies 1.00-3936-Blue Bonnet</t>
  </si>
  <si>
    <t>Bies 1.00-4035-Dark Blue</t>
  </si>
  <si>
    <t>Bies 1.00-510-Wine</t>
  </si>
  <si>
    <t>Bies 1.00-4045-Lapis Blue</t>
  </si>
  <si>
    <t>Bies 1.00-Impu</t>
  </si>
  <si>
    <t>Bies 1.00-Rasp</t>
  </si>
  <si>
    <t>Bies 1.25-4102-Glacier</t>
  </si>
  <si>
    <t>Bies 1.25-C6605-Aventurine</t>
  </si>
  <si>
    <t>Bies 1.25-Fiery Red</t>
  </si>
  <si>
    <t>Bies 1.25-5024 Teal Blue</t>
  </si>
  <si>
    <t>Bies 1.25-4027 Medieval</t>
  </si>
  <si>
    <t>Bies 1.25-032 Blue Bonnet</t>
  </si>
  <si>
    <t>Bies 1.25-203 Pewter</t>
  </si>
  <si>
    <t>Bies 1.25-421-Aventurine</t>
  </si>
  <si>
    <t>Bies 1.25-570-Blac</t>
  </si>
  <si>
    <t>Bies 1.375-5024-Teal Blue</t>
  </si>
  <si>
    <t>Bies 1.25-4032-Blue Bonnet</t>
  </si>
  <si>
    <t>Bies 1.375-4032-Blue Bonnet</t>
  </si>
  <si>
    <t>Bies 1.00-203-Pewter</t>
  </si>
  <si>
    <t>Bies 1.25-203-Pewter</t>
  </si>
  <si>
    <t>Bies 1.375-203-Pewter</t>
  </si>
  <si>
    <t>Bies 1.00-6030-Katydid</t>
  </si>
  <si>
    <t>Bies 1.25-6030-Katydid</t>
  </si>
  <si>
    <t>Bies 1.375-6030-Katydid</t>
  </si>
  <si>
    <t>Bies</t>
  </si>
  <si>
    <t>CARDIGAN OLIVE</t>
  </si>
  <si>
    <t>CARDIGAN TOMATO</t>
  </si>
  <si>
    <t>CARDIGAN ROSETTE</t>
  </si>
  <si>
    <t>CARDIGAN GRAY</t>
  </si>
  <si>
    <t>TTR-17-5024TCX-TEAL BLUE</t>
  </si>
  <si>
    <t>T/C-17-4045TCX-LAPIS BLUE</t>
  </si>
  <si>
    <t>TTR-17-4032TCS-BLUE BONNET</t>
  </si>
  <si>
    <t>NEWSYN-IMPU</t>
  </si>
  <si>
    <t>NEWSYN-RASP</t>
  </si>
  <si>
    <t xml:space="preserve">TTR-15-1909TCX-CORAL </t>
  </si>
  <si>
    <t>Teal Blue</t>
  </si>
  <si>
    <t>Coral Blush</t>
  </si>
  <si>
    <t>Lapis Blue</t>
  </si>
  <si>
    <t>Coral</t>
  </si>
  <si>
    <t>Teal</t>
  </si>
  <si>
    <t>Black</t>
  </si>
  <si>
    <t>Medieval</t>
  </si>
  <si>
    <t>Blue Bonnet</t>
  </si>
  <si>
    <t>Pewter</t>
  </si>
  <si>
    <t>Katydid</t>
  </si>
  <si>
    <t>Glacier</t>
  </si>
  <si>
    <t>Aventurine</t>
  </si>
  <si>
    <t>Fiery Red</t>
  </si>
  <si>
    <t>White</t>
  </si>
  <si>
    <t>Blac</t>
  </si>
  <si>
    <t>Rosebud</t>
  </si>
  <si>
    <t>Estate Blue</t>
  </si>
  <si>
    <t>Dark Blue</t>
  </si>
  <si>
    <t>Wine</t>
  </si>
  <si>
    <t>Impu</t>
  </si>
  <si>
    <t>Rasp</t>
  </si>
  <si>
    <t>Charcoal Grey</t>
  </si>
  <si>
    <t>Whit</t>
  </si>
  <si>
    <t>Cardigan Olive</t>
  </si>
  <si>
    <t>Cardigan Rosette</t>
  </si>
  <si>
    <t>Cardigan Tomato</t>
  </si>
  <si>
    <t>Cardigan Gray</t>
  </si>
  <si>
    <t>Estrellas</t>
  </si>
  <si>
    <t>Breeze</t>
  </si>
  <si>
    <t>Rosette</t>
  </si>
  <si>
    <t>Tomato</t>
  </si>
  <si>
    <t>Gray</t>
  </si>
  <si>
    <t>Nnvy</t>
  </si>
  <si>
    <t>Char</t>
  </si>
  <si>
    <t>Ceil</t>
  </si>
  <si>
    <t>Corazones</t>
  </si>
  <si>
    <t>Ranas</t>
  </si>
  <si>
    <t>PRSTK1</t>
  </si>
  <si>
    <t>203-PEWTER</t>
  </si>
  <si>
    <t xml:space="preserve">A002203L </t>
  </si>
  <si>
    <t>A002203M</t>
  </si>
  <si>
    <t>A002203S</t>
  </si>
  <si>
    <t>A002203XS</t>
  </si>
  <si>
    <t>A002203XL</t>
  </si>
  <si>
    <t>A002-528-L</t>
  </si>
  <si>
    <t>A002-528-M</t>
  </si>
  <si>
    <t>A002-528-S</t>
  </si>
  <si>
    <t>A002-528-XS</t>
  </si>
  <si>
    <t>A002-528-XL</t>
  </si>
  <si>
    <t>528-IMPERIAL PURPLE</t>
  </si>
  <si>
    <t>TTR-19-3528TCX IMPERIAL PURPLE</t>
  </si>
  <si>
    <t>A002528L</t>
  </si>
  <si>
    <t>A002528M</t>
  </si>
  <si>
    <t>A002528S</t>
  </si>
  <si>
    <t>A002528XS</t>
  </si>
  <si>
    <t>A002528XL</t>
  </si>
  <si>
    <t>A002-945-L</t>
  </si>
  <si>
    <t>A002-945-M</t>
  </si>
  <si>
    <t>A002-945-S</t>
  </si>
  <si>
    <t>A002-945-XS</t>
  </si>
  <si>
    <t>A002-945-XL</t>
  </si>
  <si>
    <t>945-BRIGHT ROSE</t>
  </si>
  <si>
    <t>TTR-18-1945TCX BRIGHT ROSE</t>
  </si>
  <si>
    <t>A002945L</t>
  </si>
  <si>
    <t>A002945M</t>
  </si>
  <si>
    <t>A002945S</t>
  </si>
  <si>
    <t>A002945XS</t>
  </si>
  <si>
    <t>A002945XL</t>
  </si>
  <si>
    <t>A005-945-L</t>
  </si>
  <si>
    <t>A005-945-M</t>
  </si>
  <si>
    <t>A005-945-S</t>
  </si>
  <si>
    <t>A005-945-XS</t>
  </si>
  <si>
    <t>A005-945-XL</t>
  </si>
  <si>
    <t>A005-557-L</t>
  </si>
  <si>
    <t>A005-557-M</t>
  </si>
  <si>
    <t>A005-557-S</t>
  </si>
  <si>
    <t>A005-557-XS</t>
  </si>
  <si>
    <t>A005-557-XL</t>
  </si>
  <si>
    <t>A005027L</t>
  </si>
  <si>
    <t>A005027M</t>
  </si>
  <si>
    <t>A005027S</t>
  </si>
  <si>
    <t>A005027XS</t>
  </si>
  <si>
    <t>A005027XL</t>
  </si>
  <si>
    <t>A005027XXL</t>
  </si>
  <si>
    <t>557-CHILLI PEPPER</t>
  </si>
  <si>
    <t>TTR-19-557TCX CHILLI PEPPER</t>
  </si>
  <si>
    <t>A005945L</t>
  </si>
  <si>
    <t>A005945M</t>
  </si>
  <si>
    <t>A005945S</t>
  </si>
  <si>
    <t>A005945XS</t>
  </si>
  <si>
    <t>A005945XL</t>
  </si>
  <si>
    <t>A005557L</t>
  </si>
  <si>
    <t>A005557M</t>
  </si>
  <si>
    <t>A005557S</t>
  </si>
  <si>
    <t>A005557XS</t>
  </si>
  <si>
    <t>A005557XL</t>
  </si>
  <si>
    <t>A006-528-L</t>
  </si>
  <si>
    <t>A006-528-M</t>
  </si>
  <si>
    <t>A006-528-S</t>
  </si>
  <si>
    <t>A006-528-XS</t>
  </si>
  <si>
    <t>A006-528-XL</t>
  </si>
  <si>
    <t>A006-557-L</t>
  </si>
  <si>
    <t>A006-557-M</t>
  </si>
  <si>
    <t>A006-557-S</t>
  </si>
  <si>
    <t>A006-557-XS</t>
  </si>
  <si>
    <t>A006-557-XL</t>
  </si>
  <si>
    <t>A006528L</t>
  </si>
  <si>
    <t>A006528M</t>
  </si>
  <si>
    <t>A006528S</t>
  </si>
  <si>
    <t>A006528XS</t>
  </si>
  <si>
    <t>A006528XL</t>
  </si>
  <si>
    <t>A006557L</t>
  </si>
  <si>
    <t>A006557M</t>
  </si>
  <si>
    <t>A006557S</t>
  </si>
  <si>
    <t>A006557XS</t>
  </si>
  <si>
    <t>A006557XL</t>
  </si>
  <si>
    <t>A007-528-L</t>
  </si>
  <si>
    <t>A007-528-M</t>
  </si>
  <si>
    <t>A007-528-S</t>
  </si>
  <si>
    <t>A007-528-XS</t>
  </si>
  <si>
    <t>A007-528-XL</t>
  </si>
  <si>
    <t>A007-945-L</t>
  </si>
  <si>
    <t>A007-945-M</t>
  </si>
  <si>
    <t>A007-945-S</t>
  </si>
  <si>
    <t>A007-945-XS</t>
  </si>
  <si>
    <t>A007-945-XL</t>
  </si>
  <si>
    <t>A007528L</t>
  </si>
  <si>
    <t>A007528M</t>
  </si>
  <si>
    <t>A007528S</t>
  </si>
  <si>
    <t>A007528XS</t>
  </si>
  <si>
    <t>A007528XL</t>
  </si>
  <si>
    <t>A007945L</t>
  </si>
  <si>
    <t>A007945M</t>
  </si>
  <si>
    <t>A007945S</t>
  </si>
  <si>
    <t>A007945XS</t>
  </si>
  <si>
    <t>A007945XL</t>
  </si>
  <si>
    <t>AH001-557-L</t>
  </si>
  <si>
    <t>AH001-557-M</t>
  </si>
  <si>
    <t>AH001-557-S</t>
  </si>
  <si>
    <t>AH001-557-XS</t>
  </si>
  <si>
    <t>AH001-557-XL</t>
  </si>
  <si>
    <t>AH003-557-L</t>
  </si>
  <si>
    <t>AH003-557-M</t>
  </si>
  <si>
    <t>AH003-557-S</t>
  </si>
  <si>
    <t>AH003-557-XS</t>
  </si>
  <si>
    <t>AH003-557-XL</t>
  </si>
  <si>
    <t>AH003557L</t>
  </si>
  <si>
    <t>AH003557M</t>
  </si>
  <si>
    <t>AH003557S</t>
  </si>
  <si>
    <t>AH003557XS</t>
  </si>
  <si>
    <t>AH003557XL</t>
  </si>
  <si>
    <t>A102-528-L</t>
  </si>
  <si>
    <t>A102-528-M</t>
  </si>
  <si>
    <t>A102-528-S</t>
  </si>
  <si>
    <t>A102-528-XS</t>
  </si>
  <si>
    <t>A102-528-XL</t>
  </si>
  <si>
    <t>A102-528-XXL</t>
  </si>
  <si>
    <t>A102-945-L</t>
  </si>
  <si>
    <t>A102-945-M</t>
  </si>
  <si>
    <t>A102-945-S</t>
  </si>
  <si>
    <t>A102-945-XS</t>
  </si>
  <si>
    <t>A102-945-XL</t>
  </si>
  <si>
    <t>A102-945-XXL</t>
  </si>
  <si>
    <t>A102-557-L</t>
  </si>
  <si>
    <t>A102-557-M</t>
  </si>
  <si>
    <t>A102-557-S</t>
  </si>
  <si>
    <t>A102-557-XS</t>
  </si>
  <si>
    <t>A102-557-XL</t>
  </si>
  <si>
    <t>A102-557-XXL</t>
  </si>
  <si>
    <t>528-IMPERIALPURPLE</t>
  </si>
  <si>
    <t>A102528L</t>
  </si>
  <si>
    <t>A102528M</t>
  </si>
  <si>
    <t>A102528S</t>
  </si>
  <si>
    <t>A102528XS</t>
  </si>
  <si>
    <t>A102528XL</t>
  </si>
  <si>
    <t>A102528XXL</t>
  </si>
  <si>
    <t>A102945L</t>
  </si>
  <si>
    <t>A102945M</t>
  </si>
  <si>
    <t>A102945S</t>
  </si>
  <si>
    <t>A102945XS</t>
  </si>
  <si>
    <t>A102945XL</t>
  </si>
  <si>
    <t>A102945XXL</t>
  </si>
  <si>
    <t>A102557L</t>
  </si>
  <si>
    <t>A102557M</t>
  </si>
  <si>
    <t>A102557S</t>
  </si>
  <si>
    <t>A102557XS</t>
  </si>
  <si>
    <t>A102557XL</t>
  </si>
  <si>
    <t>A102557XXL</t>
  </si>
  <si>
    <t>A103-528-L</t>
  </si>
  <si>
    <t>A103-528-M</t>
  </si>
  <si>
    <t>A103-528-S</t>
  </si>
  <si>
    <t>A103-528-XS</t>
  </si>
  <si>
    <t>A103-528-XL</t>
  </si>
  <si>
    <t>A103-528-XXL</t>
  </si>
  <si>
    <t>A103-945-L</t>
  </si>
  <si>
    <t>A103-945-M</t>
  </si>
  <si>
    <t>A103-945-S</t>
  </si>
  <si>
    <t>A103-945-XS</t>
  </si>
  <si>
    <t>A103-945-XL</t>
  </si>
  <si>
    <t>A103-945-XXL</t>
  </si>
  <si>
    <t>A103-557-L</t>
  </si>
  <si>
    <t>A103-557-M</t>
  </si>
  <si>
    <t>A103-557-S</t>
  </si>
  <si>
    <t>A103-557-XS</t>
  </si>
  <si>
    <t>A103-557-XL</t>
  </si>
  <si>
    <t>A103-557-XXL</t>
  </si>
  <si>
    <t>A107R-528-L</t>
  </si>
  <si>
    <t>A107R-528-M</t>
  </si>
  <si>
    <t>A107R-528-S</t>
  </si>
  <si>
    <t>A107R-528-XS</t>
  </si>
  <si>
    <t>A107R-528-XL</t>
  </si>
  <si>
    <t>A107R-528-XXL</t>
  </si>
  <si>
    <t>A107R-557-L</t>
  </si>
  <si>
    <t>A107R-557-M</t>
  </si>
  <si>
    <t>A107R-557-S</t>
  </si>
  <si>
    <t>A107R-557-XS</t>
  </si>
  <si>
    <t>A107R-557-XL</t>
  </si>
  <si>
    <t>A107R-557-XXL</t>
  </si>
  <si>
    <t>A107P-528-L</t>
  </si>
  <si>
    <t>A107P-528-M</t>
  </si>
  <si>
    <t>A107P-528-S</t>
  </si>
  <si>
    <t>A107P-528-XS</t>
  </si>
  <si>
    <t>A107P-528-XL</t>
  </si>
  <si>
    <t>A107P-528-XXL</t>
  </si>
  <si>
    <t>A107P-557-L</t>
  </si>
  <si>
    <t>A107P-557-M</t>
  </si>
  <si>
    <t>A107P-557-S</t>
  </si>
  <si>
    <t>A107P-557-XS</t>
  </si>
  <si>
    <t>A107P-557-XL</t>
  </si>
  <si>
    <t>A107P-557-XXL</t>
  </si>
  <si>
    <t>A109R-528-L</t>
  </si>
  <si>
    <t>A109R-528-M</t>
  </si>
  <si>
    <t>A109R-528-S</t>
  </si>
  <si>
    <t>A109R-528-XS</t>
  </si>
  <si>
    <t>A109R-528-XL</t>
  </si>
  <si>
    <t>A109R-528-XXL</t>
  </si>
  <si>
    <t>A109R-945-L</t>
  </si>
  <si>
    <t>A109R-945-M</t>
  </si>
  <si>
    <t>A109R-945-S</t>
  </si>
  <si>
    <t>A109R-945-XS</t>
  </si>
  <si>
    <t>A109R-945-XL</t>
  </si>
  <si>
    <t>A109R-945-XXL</t>
  </si>
  <si>
    <t>A109P-528-L</t>
  </si>
  <si>
    <t>A109P-528-M</t>
  </si>
  <si>
    <t>A109P-528-S</t>
  </si>
  <si>
    <t>A109P-528-XS</t>
  </si>
  <si>
    <t>A109P-528-XL</t>
  </si>
  <si>
    <t>A109P-528-XXL</t>
  </si>
  <si>
    <t>A109P-945-L</t>
  </si>
  <si>
    <t>A109P-945-M</t>
  </si>
  <si>
    <t>A109P-945-S</t>
  </si>
  <si>
    <t>A109P-945-XS</t>
  </si>
  <si>
    <t>A109P-945-XL</t>
  </si>
  <si>
    <t>A109P-945-XXL</t>
  </si>
  <si>
    <t>A107R528L</t>
  </si>
  <si>
    <t>A107R528M</t>
  </si>
  <si>
    <t>A107R528S</t>
  </si>
  <si>
    <t>A107R528XS</t>
  </si>
  <si>
    <t>A107R528XL</t>
  </si>
  <si>
    <t>A107R528XXL</t>
  </si>
  <si>
    <t>A107R557L</t>
  </si>
  <si>
    <t>A107R557M</t>
  </si>
  <si>
    <t>A107R557S</t>
  </si>
  <si>
    <t>A107R557XS</t>
  </si>
  <si>
    <t>A107R557XL</t>
  </si>
  <si>
    <t>A107R557XXL</t>
  </si>
  <si>
    <t>A107P528L</t>
  </si>
  <si>
    <t>A107P528M</t>
  </si>
  <si>
    <t>A107P528S</t>
  </si>
  <si>
    <t>A107P528XS</t>
  </si>
  <si>
    <t>A107P528XL</t>
  </si>
  <si>
    <t>A107P528XXL</t>
  </si>
  <si>
    <t>A107P557L</t>
  </si>
  <si>
    <t>A107P557M</t>
  </si>
  <si>
    <t>A107P557S</t>
  </si>
  <si>
    <t>A107P557XS</t>
  </si>
  <si>
    <t>A107P557XL</t>
  </si>
  <si>
    <t>A107P557XXL</t>
  </si>
  <si>
    <t>A109R528L</t>
  </si>
  <si>
    <t>A109R528M</t>
  </si>
  <si>
    <t>A109R528S</t>
  </si>
  <si>
    <t>A109R528XS</t>
  </si>
  <si>
    <t>A109R528XL</t>
  </si>
  <si>
    <t>A109R528XXL</t>
  </si>
  <si>
    <t>A109R945L</t>
  </si>
  <si>
    <t>A109R945M</t>
  </si>
  <si>
    <t>A109R945S</t>
  </si>
  <si>
    <t>A109R945XS</t>
  </si>
  <si>
    <t>A109R945XL</t>
  </si>
  <si>
    <t>A109R945XXL</t>
  </si>
  <si>
    <t>A109P528L</t>
  </si>
  <si>
    <t>A109P528M</t>
  </si>
  <si>
    <t>A109P528S</t>
  </si>
  <si>
    <t>A109P528XS</t>
  </si>
  <si>
    <t>A109P528XL</t>
  </si>
  <si>
    <t>A109P528XXL</t>
  </si>
  <si>
    <t>A109P945L</t>
  </si>
  <si>
    <t>A109P945M</t>
  </si>
  <si>
    <t>A109P945S</t>
  </si>
  <si>
    <t>A109P945XS</t>
  </si>
  <si>
    <t>A109P945XL</t>
  </si>
  <si>
    <t>A109P945XXL</t>
  </si>
  <si>
    <t>Pretina</t>
  </si>
  <si>
    <t>Pantalón quirúrgico estilo jogger . Adaptado a tu figura, con estilo inigualable y un color espectacular. Bolsillos cómodos y espaciosos para llevar lo que quieras.</t>
  </si>
  <si>
    <t>Pantalón quirúrgico estilo jogger Petite . Adaptado a tu figura, con estilo inigualable y un color espectacular. Bolsillos cómodos y espaciosos para llevar lo que quieras.</t>
  </si>
  <si>
    <t>Atrévete al estilo skinny con un color tan elegante como el Imperial Purple. Demuestra que eres una estrella mostrando calma y seguridad durante tus guardias.</t>
  </si>
  <si>
    <t>Atrévete al estilo skinny con un color tan elegante como el Chilli Pepper. Demuestra que eres una estrella mostrando calma y seguridad durante tus guardias.</t>
  </si>
  <si>
    <t>Atrévete al estilo skinny  Petite con un color tan elegante como el Imperial Purple. Demuestra que eres una estrella mostrando calma y seguridad durante tus guardias.</t>
  </si>
  <si>
    <t>Atrévete al estilo skinny  Petite con un color tan  Chilli Pepper. Demuestra que eres una estrella mostrando calma y seguridad durante tus guardias.</t>
  </si>
  <si>
    <t>AH102-557-L</t>
  </si>
  <si>
    <t>AH102-557-M</t>
  </si>
  <si>
    <t>AH102-557-S</t>
  </si>
  <si>
    <t>AH102-557-XS</t>
  </si>
  <si>
    <t>AH102-557-XL</t>
  </si>
  <si>
    <t>AH102-557-XXL</t>
  </si>
  <si>
    <t>AH102557L</t>
  </si>
  <si>
    <t>AH102557M</t>
  </si>
  <si>
    <t>AH102557S</t>
  </si>
  <si>
    <t>AH102557XS</t>
  </si>
  <si>
    <t>AH102557XL</t>
  </si>
  <si>
    <t>AH102557XXL</t>
  </si>
  <si>
    <t>AH103-557-L</t>
  </si>
  <si>
    <t>AH103-557-M</t>
  </si>
  <si>
    <t>AH103-557-S</t>
  </si>
  <si>
    <t>AH103-557-XS</t>
  </si>
  <si>
    <t>AH103-557-XL</t>
  </si>
  <si>
    <t>AH103-557-XXL</t>
  </si>
  <si>
    <t>AH103557L</t>
  </si>
  <si>
    <t>AH103557M</t>
  </si>
  <si>
    <t>AH103557S</t>
  </si>
  <si>
    <t>AH103557XS</t>
  </si>
  <si>
    <t>AH103557XL</t>
  </si>
  <si>
    <t>AH103557XXL</t>
  </si>
  <si>
    <t>THRS70-C3968 CHILLI PEPPER</t>
  </si>
  <si>
    <t>THRS50-C3968 CHILLI PEPPER</t>
  </si>
  <si>
    <t>Hilo T27-PURP</t>
  </si>
  <si>
    <t>Hilo T40-PURP</t>
  </si>
  <si>
    <t>Hilo T27-CHILLI PEPPER</t>
  </si>
  <si>
    <t>Hilo T40-CILLI PEPPER</t>
  </si>
  <si>
    <t>C4983- PURP</t>
  </si>
  <si>
    <t>C3968 CHILLI PEPPER</t>
  </si>
  <si>
    <t>BB1.25-528-PURPLE</t>
  </si>
  <si>
    <t>BB1.25-557 Chilli Pepper</t>
  </si>
  <si>
    <t>BB1.25-945-BRIGHT ROSE</t>
  </si>
  <si>
    <t>Bies 1.25 PURP</t>
  </si>
  <si>
    <t>Bies 1.25 CHILLI PEPPER</t>
  </si>
  <si>
    <t>Bies 1.25 BRIGHT ROSE</t>
  </si>
  <si>
    <t>Purp</t>
  </si>
  <si>
    <t>Chilli Pepper</t>
  </si>
  <si>
    <t>Bright Rose</t>
  </si>
  <si>
    <t>BB1.25-557 CHILLI PEPPER</t>
  </si>
  <si>
    <t>ZIPMED13-TEAL</t>
  </si>
  <si>
    <t>ZIPMED13-CEIL</t>
  </si>
  <si>
    <t>ZIPMED15-CEIL</t>
  </si>
  <si>
    <t>ZIPMED15-PURPLE</t>
  </si>
  <si>
    <t>ZIPMED15-B. ROSE</t>
  </si>
  <si>
    <t>ZIPMED15-CHILLI PEPPER</t>
  </si>
  <si>
    <t>ZIP13-015 PURP INV</t>
  </si>
  <si>
    <t>ZIP13-008 CHILLI ROJO INV</t>
  </si>
  <si>
    <t>Cierre Invisble 5" 13cms TEAL</t>
  </si>
  <si>
    <t>Cierre Invisble 5" 13cms CEIL</t>
  </si>
  <si>
    <t>Cierre Invisible  6" 15cms CEIL</t>
  </si>
  <si>
    <t>ZIP15- PURP  Morado Cierre Invisible Gota 15cms </t>
  </si>
  <si>
    <t>ZIP15-ROSE  Frenesi Cierre Invisible Gota 15cms</t>
  </si>
  <si>
    <t>ZIP15-CHILY  Rojo Chilly P Cierre Invisible Gota 15cms</t>
  </si>
  <si>
    <t>ZIP13-015 Morado 3.0mm Invertido deslizador Rubber Inv 13cms</t>
  </si>
  <si>
    <t>ZIP13-008 Rojo 3.0mm Invertido deslizador Rubber Inv 13cms</t>
  </si>
  <si>
    <t>TEAL</t>
  </si>
  <si>
    <t>CEIL</t>
  </si>
  <si>
    <t>PURPLE</t>
  </si>
  <si>
    <t>CHILLI PEPPER</t>
  </si>
  <si>
    <t>B.ROSE</t>
  </si>
  <si>
    <t>Top mujer "cuello cruzado" Violeta</t>
  </si>
  <si>
    <t>Top mujer "cuello cruzado"  Robin</t>
  </si>
  <si>
    <t>Top mujer "cuello V"  Robin</t>
  </si>
  <si>
    <t>Top mujer "cuello V" Arce</t>
  </si>
  <si>
    <t>Top mujer Violeta</t>
  </si>
  <si>
    <t>Top mujer  Arce</t>
  </si>
  <si>
    <t>Top mujer "cuello V"  Violeta</t>
  </si>
  <si>
    <t>Top caballero "cuello V" Arce</t>
  </si>
  <si>
    <t>Top caballero Arce corte slim</t>
  </si>
  <si>
    <t>Pantalón Mujer Violeta Corte clásico</t>
  </si>
  <si>
    <t>Pantalón Mujer Robin Corte clásico</t>
  </si>
  <si>
    <t>Pantalón Mujer Arce Corte clásico</t>
  </si>
  <si>
    <t>Pantalón Mujer Violeta Corte slim</t>
  </si>
  <si>
    <t>Pantalón Mujer Robin Corte slim</t>
  </si>
  <si>
    <t>Pantalón Mujer Arce Corte slim</t>
  </si>
  <si>
    <t>Pantalón mujer Violeta corte skinny Regular</t>
  </si>
  <si>
    <t>Pantalón mujer Arce corte skinny Regular</t>
  </si>
  <si>
    <t>Pantalón mujer Violeta corte skinny Petite</t>
  </si>
  <si>
    <t>Pantalón mujer Arce corte skinny Petite</t>
  </si>
  <si>
    <t>Pantalón mujer Violeta Jogger Regular</t>
  </si>
  <si>
    <t>Pantalón mujer Robin Jogger Regular</t>
  </si>
  <si>
    <t>Pantalón mujer Violeta Jogger Petite</t>
  </si>
  <si>
    <t>Pantalón mujer Robin Jogger Petite</t>
  </si>
  <si>
    <t xml:space="preserve">Pantalón caballero quirúrgico Arce Corte clásico </t>
  </si>
  <si>
    <t xml:space="preserve">Pantalón caballero Arce corte Slim </t>
  </si>
  <si>
    <t>MEDIFORM LOGO  AJMS025</t>
  </si>
  <si>
    <t>AJMS025 HEAT TRANSER FWB 430C 20X20MM</t>
  </si>
  <si>
    <t>THRS70-C4939-PURP</t>
  </si>
  <si>
    <t>THRS50-C4939-PURP</t>
  </si>
  <si>
    <t>THRS70-C4939- PURP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</si>
</sst>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0"/>
      <color rgb="FF000000"/>
      <name val="Arial"/>
    </font>
    <font>
      <sz val="10"/>
      <color theme="1"/>
      <name val="Arial"/>
      <family val="2"/>
    </font>
    <font>
      <sz val="11"/>
      <color theme="1"/>
      <name val="Calibri"/>
      <family val="2"/>
    </font>
    <font>
      <sz val="8"/>
      <color rgb="FF000000"/>
      <name val="Arial"/>
      <family val="2"/>
    </font>
    <font>
      <sz val="10"/>
      <color rgb="FF000000"/>
      <name val="Arial"/>
      <family val="2"/>
    </font>
    <font>
      <sz val="8"/>
      <color theme="1"/>
      <name val="Arial"/>
      <family val="2"/>
    </font>
    <font>
      <b/>
      <sz val="10"/>
      <color theme="1"/>
      <name val="Arial"/>
      <family val="2"/>
    </font>
    <font>
      <sz val="11"/>
      <color rgb="FF000000"/>
      <name val="Calibri"/>
      <family val="2"/>
    </font>
    <font>
      <sz val="11"/>
      <color rgb="FFFFFFFF"/>
      <name val="Calibri"/>
      <family val="2"/>
    </font>
    <font>
      <b/>
      <sz val="11"/>
      <color rgb="FFFFFFFF"/>
      <name val="Calibri"/>
      <family val="2"/>
    </font>
    <font>
      <sz val="11"/>
      <color rgb="FF9C0006"/>
      <name val="Calibri"/>
      <family val="2"/>
    </font>
    <font>
      <b/>
      <sz val="10"/>
      <color rgb="FF000000"/>
      <name val="Arial"/>
      <family val="2"/>
    </font>
    <font>
      <sz val="10"/>
      <color rgb="FF000000"/>
      <name val="Arial"/>
      <family val="2"/>
    </font>
    <font>
      <b/>
      <sz val="14"/>
      <color rgb="FF000000"/>
      <name val="Arial"/>
      <family val="2"/>
    </font>
    <font>
      <b/>
      <sz val="16"/>
      <color rgb="FF000000"/>
      <name val="Arial"/>
      <family val="2"/>
    </font>
    <font>
      <b/>
      <sz val="14"/>
      <color rgb="FFFF0000"/>
      <name val="Arial"/>
      <family val="2"/>
    </font>
    <font>
      <sz val="14"/>
      <color rgb="FFFF0000"/>
      <name val="Arial"/>
      <family val="2"/>
    </font>
    <font>
      <sz val="10"/>
      <color rgb="FFFF0000"/>
      <name val="Arial"/>
      <family val="2"/>
    </font>
    <font>
      <sz val="10"/>
      <color theme="4" tint="-0.249977111117893"/>
      <name val="Arial"/>
      <family val="2"/>
    </font>
    <font>
      <sz val="10"/>
      <color theme="4"/>
      <name val="Arial"/>
      <family val="2"/>
    </font>
    <font>
      <sz val="8"/>
      <name val="Arial"/>
      <family val="2"/>
    </font>
    <font>
      <sz val="9"/>
      <color theme="1"/>
      <name val="Arial"/>
      <family val="2"/>
    </font>
    <font>
      <sz val="9"/>
      <color rgb="FF000000"/>
      <name val="Arial"/>
      <family val="2"/>
    </font>
    <font>
      <sz val="9"/>
      <name val="Source Code Pro"/>
      <family val="3"/>
    </font>
  </fonts>
  <fills count="22">
    <fill>
      <patternFill patternType="none"/>
    </fill>
    <fill>
      <patternFill patternType="gray125"/>
    </fill>
    <fill>
      <patternFill patternType="solid">
        <fgColor rgb="FF999999"/>
        <bgColor rgb="FF999999"/>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A4C2F4"/>
        <bgColor rgb="FFA4C2F4"/>
      </patternFill>
    </fill>
    <fill>
      <patternFill patternType="solid">
        <fgColor rgb="FF666666"/>
        <bgColor rgb="FF666666"/>
      </patternFill>
    </fill>
    <fill>
      <patternFill patternType="solid">
        <fgColor rgb="FFFFFF00"/>
        <bgColor indexed="64"/>
      </patternFill>
    </fill>
    <fill>
      <patternFill patternType="solid">
        <fgColor theme="0"/>
        <bgColor indexed="64"/>
      </patternFill>
    </fill>
    <fill>
      <patternFill patternType="solid">
        <fgColor rgb="FFFF0000"/>
        <bgColor rgb="FFB6D7A8"/>
      </patternFill>
    </fill>
    <fill>
      <patternFill patternType="solid">
        <fgColor rgb="FF595959"/>
        <bgColor rgb="FF000000"/>
      </patternFill>
    </fill>
    <fill>
      <patternFill patternType="solid">
        <fgColor rgb="FFFFC7CE"/>
        <bgColor rgb="FF000000"/>
      </patternFill>
    </fill>
    <fill>
      <patternFill patternType="solid">
        <fgColor theme="8" tint="0.59999389629810485"/>
        <bgColor indexed="64"/>
      </patternFill>
    </fill>
    <fill>
      <patternFill patternType="solid">
        <fgColor theme="8" tint="0.59999389629810485"/>
        <bgColor rgb="FF000000"/>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59999389629810485"/>
        <bgColor rgb="FF999999"/>
      </patternFill>
    </fill>
  </fills>
  <borders count="15">
    <border>
      <left/>
      <right/>
      <top/>
      <bottom/>
      <diagonal/>
    </border>
    <border>
      <left style="dotted">
        <color indexed="64"/>
      </left>
      <right style="dotted">
        <color indexed="64"/>
      </right>
      <top style="dotted">
        <color indexed="64"/>
      </top>
      <bottom style="dotted">
        <color indexed="64"/>
      </bottom>
      <diagonal/>
    </border>
    <border>
      <left style="medium">
        <color indexed="64"/>
      </left>
      <right style="thin">
        <color indexed="64"/>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9" fontId="12" fillId="0" borderId="0" applyFont="0" applyFill="0" applyBorder="0" applyAlignment="0" applyProtection="0"/>
  </cellStyleXfs>
  <cellXfs count="129">
    <xf numFmtId="0" fontId="0" fillId="0" borderId="0" xfId="0"/>
    <xf numFmtId="0" fontId="1" fillId="2" borderId="0" xfId="0" applyFont="1" applyFill="1" applyAlignment="1">
      <alignment wrapText="1"/>
    </xf>
    <xf numFmtId="0" fontId="1" fillId="6" borderId="0" xfId="0" applyFont="1" applyFill="1" applyAlignment="1">
      <alignment wrapText="1"/>
    </xf>
    <xf numFmtId="0" fontId="1" fillId="0" borderId="0" xfId="0" applyFont="1"/>
    <xf numFmtId="0" fontId="1" fillId="7" borderId="0" xfId="0" applyFont="1" applyFill="1"/>
    <xf numFmtId="0" fontId="0" fillId="0" borderId="0" xfId="0" applyAlignment="1">
      <alignment wrapText="1"/>
    </xf>
    <xf numFmtId="0" fontId="0" fillId="0" borderId="0" xfId="0" applyAlignment="1">
      <alignment horizontal="center"/>
    </xf>
    <xf numFmtId="0" fontId="0" fillId="9" borderId="0" xfId="0" applyFill="1"/>
    <xf numFmtId="0" fontId="1" fillId="2" borderId="0" xfId="0" applyFont="1" applyFill="1" applyAlignment="1">
      <alignment horizontal="center" wrapText="1"/>
    </xf>
    <xf numFmtId="2" fontId="0" fillId="0" borderId="0" xfId="0" applyNumberFormat="1"/>
    <xf numFmtId="0" fontId="1" fillId="3" borderId="0" xfId="0" applyFont="1" applyFill="1" applyAlignment="1">
      <alignment horizontal="center" wrapText="1"/>
    </xf>
    <xf numFmtId="0" fontId="1" fillId="4" borderId="0" xfId="0" applyFont="1" applyFill="1" applyAlignment="1">
      <alignment horizontal="center" wrapText="1"/>
    </xf>
    <xf numFmtId="2" fontId="1" fillId="4" borderId="0" xfId="0" applyNumberFormat="1" applyFont="1" applyFill="1" applyAlignment="1">
      <alignment horizontal="center" wrapText="1"/>
    </xf>
    <xf numFmtId="0" fontId="1" fillId="5" borderId="0" xfId="0" applyFont="1" applyFill="1" applyAlignment="1">
      <alignment horizontal="center" wrapText="1"/>
    </xf>
    <xf numFmtId="0" fontId="5" fillId="2" borderId="0" xfId="0" applyFont="1" applyFill="1" applyAlignment="1">
      <alignment horizontal="center" wrapText="1"/>
    </xf>
    <xf numFmtId="0" fontId="3" fillId="0" borderId="0" xfId="0" applyFont="1"/>
    <xf numFmtId="0" fontId="4" fillId="9" borderId="0" xfId="0" applyFont="1" applyFill="1"/>
    <xf numFmtId="0" fontId="4" fillId="0" borderId="0" xfId="0" applyFont="1"/>
    <xf numFmtId="0" fontId="0" fillId="0" borderId="0" xfId="0" applyAlignment="1">
      <alignment vertical="center"/>
    </xf>
    <xf numFmtId="0" fontId="6" fillId="4" borderId="0" xfId="0" applyFont="1" applyFill="1" applyAlignment="1">
      <alignment horizontal="center" vertical="center" wrapText="1"/>
    </xf>
    <xf numFmtId="0" fontId="1" fillId="10" borderId="0" xfId="0" applyFont="1" applyFill="1" applyAlignment="1">
      <alignment horizontal="center" vertical="center" wrapText="1"/>
    </xf>
    <xf numFmtId="0" fontId="8" fillId="11" borderId="3" xfId="0" applyFont="1" applyFill="1" applyBorder="1" applyAlignment="1">
      <alignment horizontal="center" vertical="center" wrapText="1"/>
    </xf>
    <xf numFmtId="0" fontId="7" fillId="0" borderId="5" xfId="0" applyFont="1" applyBorder="1" applyAlignment="1">
      <alignment horizontal="center"/>
    </xf>
    <xf numFmtId="0" fontId="10" fillId="12" borderId="5" xfId="0" applyFont="1" applyFill="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2" fontId="7" fillId="0" borderId="7" xfId="0" applyNumberFormat="1" applyFont="1" applyBorder="1" applyAlignment="1">
      <alignment horizontal="center"/>
    </xf>
    <xf numFmtId="0" fontId="8" fillId="11" borderId="2"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8" fillId="11" borderId="0" xfId="0" applyFont="1" applyFill="1" applyAlignment="1">
      <alignment horizontal="center" vertical="center" wrapText="1"/>
    </xf>
    <xf numFmtId="0" fontId="8" fillId="14" borderId="0" xfId="0" applyFont="1" applyFill="1" applyAlignment="1">
      <alignment horizontal="center" vertical="center" wrapText="1"/>
    </xf>
    <xf numFmtId="0" fontId="10" fillId="12" borderId="7" xfId="0" applyFont="1" applyFill="1" applyBorder="1" applyAlignment="1">
      <alignment horizontal="center"/>
    </xf>
    <xf numFmtId="166" fontId="0" fillId="0" borderId="0" xfId="0" applyNumberFormat="1"/>
    <xf numFmtId="0" fontId="2" fillId="0" borderId="0" xfId="0" applyFont="1" applyAlignment="1">
      <alignment wrapText="1"/>
    </xf>
    <xf numFmtId="0" fontId="2" fillId="15" borderId="6" xfId="0" applyFont="1" applyFill="1" applyBorder="1"/>
    <xf numFmtId="1" fontId="8" fillId="11" borderId="3" xfId="0" applyNumberFormat="1" applyFont="1" applyFill="1" applyBorder="1" applyAlignment="1">
      <alignment horizontal="center" vertical="center" wrapText="1"/>
    </xf>
    <xf numFmtId="1" fontId="7" fillId="0" borderId="0" xfId="0" applyNumberFormat="1" applyFont="1" applyAlignment="1">
      <alignment horizontal="center"/>
    </xf>
    <xf numFmtId="1" fontId="0" fillId="0" borderId="0" xfId="0" applyNumberFormat="1"/>
    <xf numFmtId="0" fontId="11" fillId="16" borderId="0" xfId="0" applyFont="1" applyFill="1" applyAlignment="1">
      <alignment wrapText="1"/>
    </xf>
    <xf numFmtId="0" fontId="11" fillId="0" borderId="0" xfId="0" applyFont="1"/>
    <xf numFmtId="0" fontId="11" fillId="13" borderId="0" xfId="0" applyFont="1" applyFill="1" applyAlignment="1">
      <alignment wrapText="1"/>
    </xf>
    <xf numFmtId="0" fontId="0" fillId="13" borderId="0" xfId="0" applyFill="1"/>
    <xf numFmtId="0" fontId="0" fillId="0" borderId="0" xfId="0" pivotButton="1"/>
    <xf numFmtId="0" fontId="0" fillId="0" borderId="0" xfId="0" applyAlignment="1">
      <alignment horizontal="left"/>
    </xf>
    <xf numFmtId="0" fontId="6" fillId="19" borderId="8" xfId="0" applyFont="1" applyFill="1" applyBorder="1"/>
    <xf numFmtId="0" fontId="13" fillId="13" borderId="0" xfId="0" applyFont="1" applyFill="1" applyAlignment="1">
      <alignment wrapText="1"/>
    </xf>
    <xf numFmtId="0" fontId="14" fillId="16" borderId="0" xfId="0" applyFont="1" applyFill="1" applyAlignment="1">
      <alignment wrapText="1"/>
    </xf>
    <xf numFmtId="2" fontId="4" fillId="16" borderId="0" xfId="0" applyNumberFormat="1" applyFont="1" applyFill="1" applyAlignment="1">
      <alignment wrapText="1"/>
    </xf>
    <xf numFmtId="2" fontId="14" fillId="16" borderId="0" xfId="0" applyNumberFormat="1" applyFont="1" applyFill="1" applyAlignment="1">
      <alignment wrapText="1"/>
    </xf>
    <xf numFmtId="2" fontId="13" fillId="13" borderId="0" xfId="0" applyNumberFormat="1" applyFont="1" applyFill="1"/>
    <xf numFmtId="2" fontId="0" fillId="13" borderId="0" xfId="0" applyNumberFormat="1" applyFill="1"/>
    <xf numFmtId="9" fontId="0" fillId="0" borderId="0" xfId="2" applyFont="1" applyAlignment="1"/>
    <xf numFmtId="0" fontId="0" fillId="0" borderId="0" xfId="0" applyAlignment="1">
      <alignment horizontal="center" vertical="center"/>
    </xf>
    <xf numFmtId="0" fontId="15" fillId="13" borderId="0" xfId="0" applyFont="1" applyFill="1" applyAlignment="1">
      <alignment wrapText="1"/>
    </xf>
    <xf numFmtId="2" fontId="16" fillId="16" borderId="0" xfId="0" applyNumberFormat="1" applyFont="1" applyFill="1" applyAlignment="1">
      <alignment wrapText="1"/>
    </xf>
    <xf numFmtId="2" fontId="16" fillId="13" borderId="0" xfId="0" applyNumberFormat="1" applyFont="1" applyFill="1"/>
    <xf numFmtId="0" fontId="11" fillId="16" borderId="0" xfId="0" applyFont="1" applyFill="1" applyAlignment="1">
      <alignment horizontal="center" vertical="center" wrapText="1"/>
    </xf>
    <xf numFmtId="0" fontId="4" fillId="16" borderId="9" xfId="0" applyFont="1" applyFill="1" applyBorder="1" applyAlignment="1">
      <alignment wrapText="1"/>
    </xf>
    <xf numFmtId="0" fontId="4" fillId="0" borderId="10" xfId="0" applyFont="1" applyBorder="1"/>
    <xf numFmtId="0" fontId="0" fillId="0" borderId="11" xfId="0" applyBorder="1"/>
    <xf numFmtId="0" fontId="0" fillId="20" borderId="0" xfId="0" applyFill="1" applyAlignment="1">
      <alignment horizontal="left"/>
    </xf>
    <xf numFmtId="0" fontId="0" fillId="20" borderId="0" xfId="0" applyFill="1"/>
    <xf numFmtId="0" fontId="0" fillId="13" borderId="0" xfId="0" applyFill="1" applyAlignment="1">
      <alignment horizontal="left"/>
    </xf>
    <xf numFmtId="0" fontId="0" fillId="16" borderId="0" xfId="0" applyFill="1" applyAlignment="1">
      <alignment horizontal="left"/>
    </xf>
    <xf numFmtId="0" fontId="0" fillId="16" borderId="0" xfId="0" applyFill="1"/>
    <xf numFmtId="2" fontId="7" fillId="0" borderId="0" xfId="0" applyNumberFormat="1" applyFont="1" applyAlignment="1">
      <alignment horizontal="center"/>
    </xf>
    <xf numFmtId="0" fontId="11" fillId="16" borderId="0" xfId="0" applyFont="1" applyFill="1" applyAlignment="1">
      <alignment vertical="center" wrapText="1"/>
    </xf>
    <xf numFmtId="0" fontId="4" fillId="16" borderId="5" xfId="0" applyFont="1" applyFill="1" applyBorder="1" applyAlignment="1">
      <alignment wrapText="1"/>
    </xf>
    <xf numFmtId="1" fontId="0" fillId="9" borderId="0" xfId="0" applyNumberFormat="1" applyFill="1"/>
    <xf numFmtId="0" fontId="0" fillId="9" borderId="0" xfId="0" applyFill="1" applyAlignment="1">
      <alignment horizontal="left"/>
    </xf>
    <xf numFmtId="1" fontId="0" fillId="9" borderId="12" xfId="0" applyNumberFormat="1" applyFill="1" applyBorder="1"/>
    <xf numFmtId="1" fontId="0" fillId="9" borderId="4" xfId="0" applyNumberFormat="1" applyFill="1" applyBorder="1"/>
    <xf numFmtId="1" fontId="4" fillId="9" borderId="0" xfId="0" applyNumberFormat="1" applyFont="1" applyFill="1"/>
    <xf numFmtId="1" fontId="0" fillId="9" borderId="13" xfId="0" applyNumberFormat="1" applyFill="1" applyBorder="1"/>
    <xf numFmtId="1" fontId="0" fillId="9" borderId="14" xfId="0" applyNumberFormat="1" applyFill="1" applyBorder="1"/>
    <xf numFmtId="0" fontId="4" fillId="9" borderId="9" xfId="0" applyFont="1" applyFill="1" applyBorder="1"/>
    <xf numFmtId="0" fontId="17" fillId="9" borderId="0" xfId="0" applyFont="1" applyFill="1" applyAlignment="1">
      <alignment horizontal="left"/>
    </xf>
    <xf numFmtId="0" fontId="17" fillId="9" borderId="0" xfId="0" applyFont="1" applyFill="1"/>
    <xf numFmtId="1" fontId="17" fillId="9" borderId="0" xfId="0" applyNumberFormat="1" applyFont="1" applyFill="1"/>
    <xf numFmtId="0" fontId="18" fillId="9" borderId="0" xfId="0" applyFont="1" applyFill="1" applyAlignment="1">
      <alignment horizontal="left"/>
    </xf>
    <xf numFmtId="0" fontId="19" fillId="9" borderId="0" xfId="0" applyFont="1" applyFill="1" applyAlignment="1">
      <alignment horizontal="left"/>
    </xf>
    <xf numFmtId="0" fontId="19" fillId="9" borderId="0" xfId="0" applyFont="1" applyFill="1"/>
    <xf numFmtId="1" fontId="19" fillId="9" borderId="0" xfId="0" applyNumberFormat="1" applyFont="1" applyFill="1"/>
    <xf numFmtId="0" fontId="21" fillId="4" borderId="0" xfId="0" applyFont="1" applyFill="1" applyAlignment="1">
      <alignment horizontal="center" wrapText="1"/>
    </xf>
    <xf numFmtId="0" fontId="1" fillId="21" borderId="0" xfId="0" applyFont="1" applyFill="1" applyAlignment="1">
      <alignment horizontal="center" wrapText="1"/>
    </xf>
    <xf numFmtId="0" fontId="1" fillId="7" borderId="0" xfId="0" applyFont="1" applyFill="1" applyAlignment="1">
      <alignment horizontal="center"/>
    </xf>
    <xf numFmtId="0" fontId="1" fillId="0" borderId="0" xfId="0" applyFont="1" applyAlignment="1">
      <alignment horizontal="center"/>
    </xf>
    <xf numFmtId="0" fontId="22" fillId="0" borderId="0" xfId="0" applyFont="1"/>
    <xf numFmtId="0" fontId="21" fillId="0" borderId="0" xfId="0" applyFont="1" applyAlignment="1">
      <alignment wrapText="1"/>
    </xf>
    <xf numFmtId="0" fontId="21" fillId="0" borderId="0" xfId="0" applyFont="1" applyAlignment="1">
      <alignment horizontal="center" wrapText="1"/>
    </xf>
    <xf numFmtId="164" fontId="21" fillId="0" borderId="0" xfId="0" applyNumberFormat="1" applyFont="1" applyAlignment="1">
      <alignment horizontal="center" wrapText="1"/>
    </xf>
    <xf numFmtId="2" fontId="21" fillId="0" borderId="0" xfId="0" applyNumberFormat="1" applyFont="1" applyAlignment="1">
      <alignment wrapText="1"/>
    </xf>
    <xf numFmtId="2" fontId="21" fillId="0" borderId="0" xfId="0" applyNumberFormat="1" applyFont="1" applyAlignment="1">
      <alignment horizontal="center" wrapText="1"/>
    </xf>
    <xf numFmtId="0" fontId="22" fillId="0" borderId="0" xfId="0" applyFont="1" applyAlignment="1">
      <alignment horizontal="center"/>
    </xf>
    <xf numFmtId="9" fontId="21" fillId="0" borderId="0" xfId="0" applyNumberFormat="1" applyFont="1" applyAlignment="1">
      <alignment horizontal="center" wrapText="1"/>
    </xf>
    <xf numFmtId="0" fontId="23" fillId="9" borderId="0" xfId="0" applyFont="1" applyFill="1" applyAlignment="1">
      <alignment wrapText="1"/>
    </xf>
    <xf numFmtId="0" fontId="23" fillId="0" borderId="0" xfId="0" applyFont="1" applyAlignment="1">
      <alignment wrapText="1"/>
    </xf>
    <xf numFmtId="164" fontId="21" fillId="9" borderId="0" xfId="0" applyNumberFormat="1" applyFont="1" applyFill="1" applyAlignment="1">
      <alignment horizontal="center" wrapText="1"/>
    </xf>
    <xf numFmtId="0" fontId="23" fillId="0" borderId="0" xfId="0" applyFont="1"/>
    <xf numFmtId="0" fontId="22" fillId="9" borderId="1" xfId="0" quotePrefix="1" applyFont="1" applyFill="1" applyBorder="1" applyAlignment="1">
      <alignment horizontal="center"/>
    </xf>
    <xf numFmtId="0" fontId="21" fillId="8" borderId="0" xfId="0" applyFont="1" applyFill="1" applyAlignment="1">
      <alignment wrapText="1"/>
    </xf>
    <xf numFmtId="0" fontId="21" fillId="8" borderId="0" xfId="0" applyFont="1" applyFill="1" applyAlignment="1">
      <alignment horizontal="center" wrapText="1"/>
    </xf>
    <xf numFmtId="164" fontId="21" fillId="8" borderId="0" xfId="0" applyNumberFormat="1" applyFont="1" applyFill="1" applyAlignment="1">
      <alignment horizontal="center" wrapText="1"/>
    </xf>
    <xf numFmtId="2" fontId="21" fillId="8" borderId="0" xfId="0" applyNumberFormat="1" applyFont="1" applyFill="1" applyAlignment="1">
      <alignment wrapText="1"/>
    </xf>
    <xf numFmtId="0" fontId="21" fillId="9" borderId="0" xfId="0" applyFont="1" applyFill="1" applyAlignment="1">
      <alignment wrapText="1"/>
    </xf>
    <xf numFmtId="0" fontId="22" fillId="9" borderId="0" xfId="0" quotePrefix="1" applyFont="1" applyFill="1" applyAlignment="1">
      <alignment horizontal="center"/>
    </xf>
    <xf numFmtId="164" fontId="22" fillId="0" borderId="0" xfId="0" applyNumberFormat="1" applyFont="1" applyAlignment="1">
      <alignment horizontal="center"/>
    </xf>
    <xf numFmtId="0" fontId="22" fillId="9" borderId="0" xfId="0" applyFont="1" applyFill="1"/>
    <xf numFmtId="2" fontId="22" fillId="0" borderId="0" xfId="0" applyNumberFormat="1" applyFont="1"/>
    <xf numFmtId="0" fontId="22" fillId="8" borderId="0" xfId="0" applyFont="1" applyFill="1"/>
    <xf numFmtId="164" fontId="22" fillId="8" borderId="0" xfId="0" applyNumberFormat="1" applyFont="1" applyFill="1" applyAlignment="1">
      <alignment horizontal="center"/>
    </xf>
    <xf numFmtId="0" fontId="22" fillId="8" borderId="0" xfId="0" applyFont="1" applyFill="1" applyAlignment="1">
      <alignment horizontal="center"/>
    </xf>
    <xf numFmtId="2" fontId="22" fillId="8" borderId="0" xfId="0" applyNumberFormat="1" applyFont="1" applyFill="1"/>
    <xf numFmtId="0" fontId="21" fillId="0" borderId="0" xfId="0" applyFont="1" applyAlignment="1">
      <alignment horizontal="center" vertical="center" wrapText="1"/>
    </xf>
    <xf numFmtId="0" fontId="22" fillId="0" borderId="0" xfId="0" applyFont="1" applyAlignment="1">
      <alignment vertical="center"/>
    </xf>
    <xf numFmtId="0" fontId="22" fillId="0" borderId="0" xfId="0" applyFont="1" applyAlignment="1">
      <alignment horizontal="center" vertical="center"/>
    </xf>
    <xf numFmtId="9" fontId="22" fillId="0" borderId="0" xfId="0" applyNumberFormat="1" applyFont="1" applyAlignment="1">
      <alignment horizontal="center"/>
    </xf>
    <xf numFmtId="2" fontId="22" fillId="0" borderId="0" xfId="0" applyNumberFormat="1" applyFont="1" applyAlignment="1">
      <alignment horizontal="center"/>
    </xf>
    <xf numFmtId="9" fontId="22" fillId="0" borderId="0" xfId="0" applyNumberFormat="1" applyFont="1"/>
    <xf numFmtId="1" fontId="22" fillId="0" borderId="0" xfId="0" applyNumberFormat="1" applyFont="1" applyAlignment="1">
      <alignment horizontal="center"/>
    </xf>
    <xf numFmtId="0" fontId="22" fillId="0" borderId="0" xfId="0" applyFont="1" applyAlignment="1">
      <alignment wrapText="1"/>
    </xf>
    <xf numFmtId="165" fontId="22" fillId="0" borderId="0" xfId="0" applyNumberFormat="1" applyFont="1"/>
    <xf numFmtId="1" fontId="22" fillId="0" borderId="0" xfId="0" applyNumberFormat="1" applyFont="1"/>
    <xf numFmtId="0" fontId="21" fillId="0" borderId="0" xfId="0" applyFont="1"/>
    <xf numFmtId="0" fontId="4" fillId="16" borderId="0" xfId="0" applyFont="1" applyFill="1" applyAlignment="1">
      <alignment horizontal="center" wrapText="1"/>
    </xf>
    <xf numFmtId="0" fontId="4" fillId="17" borderId="0" xfId="0" applyFont="1" applyFill="1" applyAlignment="1">
      <alignment horizontal="center" textRotation="255" wrapText="1"/>
    </xf>
    <xf numFmtId="0" fontId="0" fillId="17" borderId="0" xfId="0" applyFill="1" applyAlignment="1">
      <alignment horizontal="center" textRotation="255" wrapText="1"/>
    </xf>
    <xf numFmtId="0" fontId="4" fillId="18" borderId="0" xfId="0" applyFont="1" applyFill="1" applyAlignment="1">
      <alignment horizontal="center" textRotation="255"/>
    </xf>
    <xf numFmtId="0" fontId="0" fillId="18" borderId="0" xfId="0" applyFill="1" applyAlignment="1">
      <alignment horizontal="center" textRotation="255"/>
    </xf>
  </cellXfs>
  <cellStyles count="3">
    <cellStyle name="Normal" xfId="0" builtinId="0"/>
    <cellStyle name="Normal 2" xfId="1" xr:uid="{00000000-0005-0000-0000-000001000000}"/>
    <cellStyle name="Porcentaje" xfId="2" builtinId="5"/>
  </cellStyles>
  <dxfs count="55">
    <dxf>
      <font>
        <color theme="4"/>
      </font>
    </dxf>
    <dxf>
      <font>
        <color theme="4"/>
      </font>
    </dxf>
    <dxf>
      <font>
        <color theme="4"/>
      </font>
    </dxf>
    <dxf>
      <font>
        <color theme="4"/>
      </font>
    </dxf>
    <dxf>
      <font>
        <color rgb="FFFF0000"/>
      </font>
    </dxf>
    <dxf>
      <font>
        <color rgb="FFFF0000"/>
      </font>
    </dxf>
    <dxf>
      <font>
        <color theme="4" tint="-0.249977111117893"/>
      </font>
    </dxf>
    <dxf>
      <font>
        <color rgb="FFFF0000"/>
      </font>
    </dxf>
    <dxf>
      <font>
        <color rgb="FFFF0000"/>
      </font>
    </dxf>
    <dxf>
      <font>
        <color rgb="FFFF0000"/>
      </font>
    </dxf>
    <dxf>
      <font>
        <color rgb="FFFF0000"/>
      </font>
    </dxf>
    <dxf>
      <numFmt numFmtId="1" formatCode="0"/>
    </dxf>
    <dxf>
      <numFmt numFmtId="1" formatCode="0"/>
    </dxf>
    <dxf>
      <fill>
        <patternFill>
          <bgColor theme="0"/>
        </patternFill>
      </fill>
    </dxf>
    <dxf>
      <fill>
        <patternFill>
          <bgColor theme="0"/>
        </patternFill>
      </fill>
    </dxf>
    <dxf>
      <fill>
        <patternFill>
          <bgColor theme="0"/>
        </patternFill>
      </fill>
    </dxf>
    <dxf>
      <fill>
        <patternFill>
          <bgColor theme="0"/>
        </patternFill>
      </fill>
    </dxf>
    <dxf>
      <border>
        <left/>
        <right/>
        <top/>
      </border>
    </dxf>
    <dxf>
      <border>
        <left/>
        <right/>
        <top/>
      </border>
    </dxf>
    <dxf>
      <border>
        <left/>
        <right/>
        <top/>
      </border>
    </dxf>
    <dxf>
      <border>
        <left/>
        <right/>
        <top/>
      </border>
    </dxf>
    <dxf>
      <fill>
        <patternFill>
          <bgColor theme="0"/>
        </patternFill>
      </fill>
    </dxf>
    <dxf>
      <fill>
        <patternFill>
          <bgColor theme="0"/>
        </patternFill>
      </fill>
    </dxf>
    <dxf>
      <fill>
        <patternFill>
          <bgColor theme="0"/>
        </patternFill>
      </fill>
    </dxf>
    <dxf>
      <fill>
        <patternFill>
          <bgColor theme="0"/>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9" tint="0.39997558519241921"/>
        </patternFill>
      </fill>
    </dxf>
    <dxf>
      <fill>
        <patternFill patternType="solid">
          <bgColor theme="9" tint="0.399975585192419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turo Diaz" id="{C031AB04-B7A7-AB4B-9171-2006BE5E2278}" userId="b314049472cff75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29.714690624998" createdVersion="6" refreshedVersion="6" minRefreshableVersion="3" recordCount="530" xr:uid="{00000000-000A-0000-FFFF-FFFF03000000}">
  <cacheSource type="worksheet">
    <worksheetSource ref="B1:U1048576" sheet="1.ESCENARIO PRODUCCIÓN"/>
  </cacheSource>
  <cacheFields count="18">
    <cacheField name="Estilo" numFmtId="0">
      <sharedItems containsBlank="1" count="106">
        <s v="A401-570"/>
        <s v="IH101AF-510"/>
        <s v="AH401-027"/>
        <s v="E202-001"/>
        <s v="I001-027"/>
        <s v="A007-421"/>
        <s v="AM008-570"/>
        <s v="AH001-4045"/>
        <s v="A104P-570"/>
        <s v="EH201-001"/>
        <s v="I101-027"/>
        <s v="AH001-421"/>
        <s v="AH103-570"/>
        <s v="AH001-570"/>
        <s v="AH003-421"/>
        <s v="AH103-421"/>
        <s v="A401-027"/>
        <s v="A104R-421"/>
        <s v="AM108-570"/>
        <s v="AH001-001"/>
        <s v="A401-001"/>
        <s v="E203-001"/>
        <s v="I101AF-023"/>
        <s v="IH002AF-510"/>
        <s v="A103-001"/>
        <s v="AH103-4045"/>
        <s v="A005-570"/>
        <s v="A104R-570"/>
        <s v="A002-001"/>
        <s v="EH202-001"/>
        <s v="A103-027"/>
        <s v="AH103-001"/>
        <s v="A102-570"/>
        <s v="A007-001"/>
        <s v="AH001-027"/>
        <s v="AH003-570"/>
        <s v="I102-027"/>
        <s v="AM108-027"/>
        <s v="A005-421"/>
        <s v="A006-027"/>
        <s v="AH102-4045"/>
        <s v="A103-421"/>
        <s v="I002AF-023"/>
        <s v="AH102-421"/>
        <s v="A003-203"/>
        <s v="A002-421"/>
        <s v="A102-421"/>
        <s v="A102-001"/>
        <s v="A104R-027"/>
        <s v="A104P-421"/>
        <s v="A104P-001"/>
        <s v="IH101AF-027"/>
        <s v="A103-570"/>
        <s v="A104R-203"/>
        <s v="EH203-001"/>
        <s v="I101AF-510"/>
        <s v="AH102-570"/>
        <s v="AH001-203"/>
        <s v="A104R-001"/>
        <s v="AH103-203"/>
        <s v="A005-001"/>
        <s v="AH003-027"/>
        <s v="AH102-027"/>
        <s v="A002-027"/>
        <s v="E201-001"/>
        <s v="AH002-4045"/>
        <s v="AH102-203"/>
        <s v="A102-027"/>
        <s v="A003-027"/>
        <s v="AH002-027"/>
        <s v="AH401-203"/>
        <s v="A002-570"/>
        <s v="AH103-027"/>
        <s v="A104P-027"/>
        <s v="A006-570"/>
        <s v="AM108-203"/>
        <s v="AH002-203"/>
        <s v="A103-203"/>
        <s v="I001AF-510"/>
        <s v="AM008-203"/>
        <s v="A103-024"/>
        <s v="I002-027"/>
        <s v="AH101-001"/>
        <s v="A102-203"/>
        <s v="IH002AF-027"/>
        <s v="A104P-203"/>
        <s v="AM008-027"/>
        <s v="AGU001-203"/>
        <s v="A005-024"/>
        <s v="AH003-001"/>
        <s v="A102-024"/>
        <s v="AH003-4045"/>
        <s v="AGM002-570"/>
        <s v="AGU001-570"/>
        <s v="AGU001-027"/>
        <s v="A003-001"/>
        <s v="A003-024"/>
        <s v="AH003-203"/>
        <s v="AGM002-027"/>
        <s v="A007-570"/>
        <s v="AGM002-203"/>
        <s v="AGM002-001"/>
        <s v="AGM002-024"/>
        <s v="AGU001-664"/>
        <s v="AGU001-001"/>
        <m/>
      </sharedItems>
    </cacheField>
    <cacheField name="Talla" numFmtId="0">
      <sharedItems containsBlank="1"/>
    </cacheField>
    <cacheField name="STOCK EN ALMACEN" numFmtId="0">
      <sharedItems containsString="0" containsBlank="1" containsNumber="1" minValue="0" maxValue="309"/>
    </cacheField>
    <cacheField name="EN Producción" numFmtId="0">
      <sharedItems containsString="0" containsBlank="1" containsNumber="1" containsInteger="1" minValue="0" maxValue="192"/>
    </cacheField>
    <cacheField name="Total STOCK" numFmtId="0">
      <sharedItems containsString="0" containsBlank="1" containsNumber="1" minValue="0" maxValue="326" count="175">
        <n v="0"/>
        <n v="1"/>
        <n v="2"/>
        <n v="3"/>
        <n v="4"/>
        <n v="8.9"/>
        <n v="7"/>
        <n v="11"/>
        <n v="9"/>
        <n v="10"/>
        <n v="5"/>
        <n v="6"/>
        <n v="32"/>
        <n v="17"/>
        <n v="24"/>
        <n v="8"/>
        <n v="20"/>
        <n v="51"/>
        <n v="16"/>
        <n v="61"/>
        <n v="15"/>
        <n v="25"/>
        <n v="37"/>
        <n v="59"/>
        <n v="60"/>
        <n v="81"/>
        <n v="105"/>
        <n v="33"/>
        <n v="55"/>
        <n v="30"/>
        <n v="52"/>
        <n v="19"/>
        <n v="34"/>
        <n v="70"/>
        <n v="26"/>
        <n v="28"/>
        <n v="46"/>
        <n v="71"/>
        <n v="36"/>
        <n v="47"/>
        <n v="23"/>
        <n v="72"/>
        <n v="18"/>
        <n v="12"/>
        <n v="69"/>
        <n v="21"/>
        <n v="74"/>
        <n v="67"/>
        <n v="62"/>
        <n v="13"/>
        <n v="50"/>
        <n v="88"/>
        <n v="118"/>
        <n v="113"/>
        <n v="126"/>
        <n v="40"/>
        <n v="84"/>
        <n v="158"/>
        <n v="80"/>
        <n v="165"/>
        <n v="49"/>
        <n v="116"/>
        <n v="78"/>
        <n v="174"/>
        <n v="85"/>
        <n v="14"/>
        <n v="91"/>
        <n v="152"/>
        <n v="117"/>
        <n v="75"/>
        <n v="83"/>
        <n v="53"/>
        <n v="73"/>
        <n v="133"/>
        <n v="151"/>
        <n v="54"/>
        <n v="124"/>
        <n v="22"/>
        <n v="134"/>
        <n v="35"/>
        <n v="90"/>
        <n v="250"/>
        <n v="101"/>
        <n v="111"/>
        <n v="39"/>
        <n v="204"/>
        <n v="82"/>
        <n v="109"/>
        <n v="222"/>
        <n v="92"/>
        <n v="58"/>
        <n v="142"/>
        <n v="93"/>
        <n v="218"/>
        <n v="96"/>
        <n v="179"/>
        <n v="112"/>
        <n v="136"/>
        <n v="231"/>
        <n v="144"/>
        <n v="143"/>
        <n v="86"/>
        <n v="76"/>
        <n v="194"/>
        <n v="123"/>
        <n v="94"/>
        <n v="27"/>
        <n v="173"/>
        <n v="139"/>
        <n v="157"/>
        <n v="108"/>
        <n v="97"/>
        <n v="188"/>
        <n v="130"/>
        <n v="44"/>
        <n v="187"/>
        <n v="98"/>
        <n v="68"/>
        <n v="104"/>
        <n v="290"/>
        <n v="146"/>
        <n v="79"/>
        <n v="205"/>
        <n v="110"/>
        <n v="148"/>
        <n v="57"/>
        <n v="64"/>
        <n v="106"/>
        <n v="309"/>
        <n v="177"/>
        <n v="241"/>
        <n v="38"/>
        <n v="31"/>
        <n v="115"/>
        <n v="120"/>
        <n v="181"/>
        <n v="99"/>
        <n v="168"/>
        <n v="29"/>
        <n v="170"/>
        <n v="89"/>
        <n v="102"/>
        <n v="159"/>
        <n v="169"/>
        <n v="45"/>
        <n v="171"/>
        <n v="288"/>
        <n v="48"/>
        <n v="100"/>
        <n v="156"/>
        <n v="66"/>
        <n v="213"/>
        <n v="160"/>
        <n v="190"/>
        <n v="326"/>
        <n v="122"/>
        <n v="77"/>
        <n v="43"/>
        <n v="178"/>
        <n v="180"/>
        <n v="215"/>
        <n v="150"/>
        <n v="166"/>
        <n v="41"/>
        <n v="164"/>
        <n v="65"/>
        <n v="197"/>
        <n v="42"/>
        <n v="214"/>
        <n v="141"/>
        <n v="175"/>
        <n v="200"/>
        <n v="172"/>
        <n v="202"/>
        <m/>
      </sharedItems>
    </cacheField>
    <cacheField name="Promedio_x000a_Venta Diaria" numFmtId="0">
      <sharedItems containsString="0" containsBlank="1" containsNumber="1" minValue="0.01" maxValue="2.17"/>
    </cacheField>
    <cacheField name="Proyección de días" numFmtId="1">
      <sharedItems containsString="0" containsBlank="1" containsNumber="1" minValue="0" maxValue="9000"/>
    </cacheField>
    <cacheField name="Punto de reorden" numFmtId="0">
      <sharedItems containsString="0" containsBlank="1" containsNumber="1" minValue="0.9" maxValue="195.29999999999998"/>
    </cacheField>
    <cacheField name="Candado stock minimo" numFmtId="0">
      <sharedItems containsString="0" containsBlank="1" containsNumber="1" minValue="0" maxValue="195.29999999999998"/>
    </cacheField>
    <cacheField name="Punto de reorden con multiples" numFmtId="0">
      <sharedItems containsString="0" containsBlank="1" containsNumber="1" containsInteger="1" minValue="0" maxValue="216" count="10">
        <n v="96"/>
        <n v="72"/>
        <n v="48"/>
        <n v="24"/>
        <n v="120"/>
        <n v="144"/>
        <n v="168"/>
        <n v="216"/>
        <n v="0"/>
        <m/>
      </sharedItems>
    </cacheField>
    <cacheField name="Tipo de Linea de Producción" numFmtId="0">
      <sharedItems containsBlank="1" count="5">
        <s v="Top"/>
        <s v="Pantalón"/>
        <s v="Bata"/>
        <s v="Gorritos"/>
        <m/>
      </sharedItems>
    </cacheField>
    <cacheField name="Se producen?" numFmtId="0">
      <sharedItems containsBlank="1"/>
    </cacheField>
    <cacheField name="Minutos por Prenda" numFmtId="0">
      <sharedItems containsString="0" containsBlank="1" containsNumber="1" minValue="4.6500000000000004" maxValue="29.55"/>
    </cacheField>
    <cacheField name="Cantidad de Vivos" numFmtId="0">
      <sharedItems containsString="0" containsBlank="1" containsNumber="1" containsInteger="1" minValue="0" maxValue="3"/>
    </cacheField>
    <cacheField name="Total de Horas" numFmtId="0">
      <sharedItems containsString="0" containsBlank="1" containsNumber="1" minValue="0" maxValue="78.259999999999991"/>
    </cacheField>
    <cacheField name="Total de Vivos" numFmtId="0">
      <sharedItems containsString="0" containsBlank="1" containsNumber="1" containsInteger="1" minValue="0" maxValue="504"/>
    </cacheField>
    <cacheField name="Color" numFmtId="0">
      <sharedItems containsBlank="1" count="13">
        <s v="570-NEGRO"/>
        <s v="510-ROUJA"/>
        <s v="027-NAVAL"/>
        <s v="001-BLANCO"/>
        <s v="421-AVENTURINE"/>
        <s v="4045-OCEANO"/>
        <s v="023-MABEL"/>
        <s v="023-ROSEBUD"/>
        <s v="203-CENIZA"/>
        <s v="024-CELTA"/>
        <s v="570-NEGRO "/>
        <s v="664-FIRE RED"/>
        <m/>
      </sharedItems>
    </cacheField>
    <cacheField name="Estilo general" numFmtId="0">
      <sharedItems containsBlank="1" count="33">
        <s v="A401"/>
        <s v="IH101"/>
        <s v="AH401"/>
        <s v="E202"/>
        <s v="I001"/>
        <s v="A007"/>
        <s v="AM008"/>
        <s v="AH001"/>
        <s v="A104"/>
        <s v="EH201"/>
        <s v="I101"/>
        <s v="AH103"/>
        <s v="AH003"/>
        <s v="AM108"/>
        <s v="E203"/>
        <s v="IH002"/>
        <s v="A103"/>
        <s v="A005"/>
        <s v="A002"/>
        <s v="EH202"/>
        <s v="A102"/>
        <s v="I102"/>
        <s v="A006"/>
        <s v="AH102"/>
        <s v="I002"/>
        <s v="A003"/>
        <s v="EH203"/>
        <s v="E201"/>
        <s v="AH002"/>
        <s v="AH101"/>
        <s v="AGU001"/>
        <s v="AGM00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30.405349884262" createdVersion="6" refreshedVersion="6" minRefreshableVersion="3" recordCount="529" xr:uid="{00000000-000A-0000-FFFF-FFFF04000000}">
  <cacheSource type="worksheet">
    <worksheetSource ref="A1:V1048576" sheet="1.ESCENARIO PRODUCCIÓN"/>
  </cacheSource>
  <cacheFields count="22">
    <cacheField name="SKU" numFmtId="0">
      <sharedItems containsBlank="1" count="529">
        <s v="I101-027-L"/>
        <s v="I002-027-XS"/>
        <s v="AM008-027-XXL"/>
        <s v="AM108-027-XXL"/>
        <s v="I002-027-M"/>
        <s v="AH401-203-XXL"/>
        <s v="AH002-027-XXL"/>
        <s v="I002-027-S"/>
        <s v="I101-027-M"/>
        <s v="I101-027-S"/>
        <s v="AGM002-203-L"/>
        <s v="AGM002-024-L"/>
        <s v="AGM002-027-L"/>
        <s v="I001-027-XL"/>
        <s v="AM008-570-XXL"/>
        <s v="AM108-570-XXL"/>
        <s v="AH401-027-XXL"/>
        <s v="EH201-001-XXL"/>
        <s v="I002AF-023-XL"/>
        <s v="A006-570-XL"/>
        <s v="AGM002-203-S"/>
        <s v="AGM002-024-S"/>
        <s v="AGU001-664-L"/>
        <s v="AGU001-664-S"/>
        <s v="IH101AF-027-XXL"/>
        <s v="A002-570-XXL"/>
        <s v="AH003-001-XXL"/>
        <s v="A003-024-XL"/>
        <s v="AH003-421-XXL"/>
        <s v="A401-027-XXL"/>
        <s v="AH001-203-XXL"/>
        <s v="E201-001-XXL"/>
        <s v="EH203-001-XS"/>
        <s v="AM108-203-XS"/>
        <s v="AM008-203-XS"/>
        <s v="A003-001-L"/>
        <s v="AGM002-001-L"/>
        <s v="AGU001-001-L"/>
        <s v="AGU001-001-S"/>
        <s v="AH103-4045-XL"/>
        <s v="E203-001-XXL"/>
        <s v="AM008-203-XL"/>
        <s v="EH203-001-XXL"/>
        <s v="A103-024-XL"/>
        <s v="I101AF-510-XXL"/>
        <s v="AM008-027-XS"/>
        <s v="IH002AF-027-XXL"/>
        <s v="A104P-001-XL"/>
        <s v="AGM002-001-S"/>
        <s v="I102-027-XS"/>
        <s v="A005-001-XXL"/>
        <s v="AH101-001-XXL"/>
        <s v="AH401-203-XL"/>
        <s v="A104P-421-XL"/>
        <s v="AH103-027-XL"/>
        <s v="AH103-027-XXL"/>
        <s v="AH103-570-XXL"/>
        <s v="AM108-203-XL"/>
        <s v="A104P-203-XL"/>
        <s v="AH002-203-XXL"/>
        <s v="AGU001-203-S"/>
        <s v="EH201-001-XS"/>
        <s v="A401-570-XXL"/>
        <s v="AM008-570-XS"/>
        <s v="A003-001-S"/>
        <s v="AH401-203-XS"/>
        <s v="AGU001-027-S"/>
        <s v="A007-570-XS"/>
        <s v="A104R-203-XL"/>
        <s v="I102-027-L"/>
        <s v="AH102-027-XXL"/>
        <s v="A104P-027-XL"/>
        <s v="A102-203-XL"/>
        <s v="AH401-027-XS"/>
        <s v="E202-001-XXL"/>
        <s v="AH003-570-XXL"/>
        <s v="AH102-027-XS"/>
        <s v="EH201-001-XL"/>
        <s v="I001-027-XS"/>
        <s v="I102-027-M"/>
        <s v="AH102-4045-XL"/>
        <s v="IH101AF-027-XL"/>
        <s v="A103-203-XL"/>
        <s v="A102-024-XL"/>
        <s v="AH101-001-XL"/>
        <s v="AH001-570-XXL"/>
        <s v="AM108-570-XS"/>
        <s v="AM108-027-XS"/>
        <s v="AH102-203-XS"/>
        <s v="A003-024-XS"/>
        <s v="I002AF-023-L"/>
        <s v="AH003-027-XL"/>
        <s v="AGM002-570-L"/>
        <s v="AM008-203-S"/>
        <s v="A104P-570-XL"/>
        <s v="I001-027-L"/>
        <s v="IH002AF-027-XL"/>
        <s v="AM108-203-L"/>
        <s v="A103-570-XXL"/>
        <s v="E203-001-XL"/>
        <s v="A005-001-L"/>
        <s v="AH002-4045-XL"/>
        <s v="A002-570-L"/>
        <s v="A005-001-XL"/>
        <s v="AH102-203-XL"/>
        <s v="AGU001-570-S"/>
        <s v="AM108-203-S"/>
        <s v="A007-570-S"/>
        <s v="AH102-4045-XS"/>
        <s v="A002-027-XXL"/>
        <s v="AH001-203-XL"/>
        <s v="AH001-4045-XL"/>
        <s v="I001-027-M"/>
        <s v="AM108-027-XL"/>
        <s v="IH101AF-027-XS"/>
        <s v="EH203-001-XL"/>
        <s v="AH001-027-XXL"/>
        <s v="AM008-203-L"/>
        <s v="AH102-027-L"/>
        <s v="IH002AF-027-XS"/>
        <s v="E201-001-XL"/>
        <s v="EH202-001-XXL"/>
        <s v="AGM002-027-S"/>
        <s v="AH103-570-XL"/>
        <s v="AH001-001-XL"/>
        <s v="AH103-001-XXL"/>
        <s v="I101AF-023-XL"/>
        <s v="I002AF-023-XS"/>
        <s v="E201-001-XXS"/>
        <s v="A005-024-XL"/>
        <s v="IH002AF-510-XL"/>
        <s v="AH003-001-XL"/>
        <s v="I002AF-023-M"/>
        <s v="A003-001-XS"/>
        <s v="A002-570-M"/>
        <s v="A003-024-L"/>
        <s v="AM008-027-XL"/>
        <s v="A007-570-M"/>
        <s v="AH003-570-XL"/>
        <s v="A104R-421-XL"/>
        <s v="AM108-570-XL"/>
        <s v="AH103-4045-XS"/>
        <s v="A003-027-XL"/>
        <s v="AM008-203-M"/>
        <s v="AH401-027-XL"/>
        <s v="AGU001-203-L"/>
        <s v="E203-001-L"/>
        <s v="AH001-001-XXL"/>
        <s v="AH102-570-XXL"/>
        <s v="A104R-203-XS"/>
        <s v="AM008-570-XL"/>
        <s v="A104R-570-XL"/>
        <s v="AM108-203-M"/>
        <s v="AH103-203-XL"/>
        <s v="E203-001-XXS"/>
        <s v="A007-421-XL"/>
        <s v="A005-570-XXL"/>
        <s v="A102-421-XL"/>
        <s v="I102-027-S"/>
        <s v="A102-027-XXL"/>
        <s v="A103-027-XXL"/>
        <s v="AH002-203-XL"/>
        <s v="A104R-001-XL"/>
        <s v="IH101AF-510-XL"/>
        <s v="AH002-203-XS"/>
        <s v="A003-203-XL"/>
        <s v="A002-570-XL"/>
        <s v="A401-570-XL"/>
        <s v="AH003-001-L"/>
        <s v="AH002-027-XS"/>
        <s v="AH003-4045-L"/>
        <s v="A003-001-M"/>
        <s v="A006-570-M"/>
        <s v="AH003-203-L"/>
        <s v="AH003-4045-M"/>
        <s v="AH003-4045-XS"/>
        <s v="A401-027-XL"/>
        <s v="AH102-027-XL"/>
        <s v="AM108-570-L"/>
        <s v="AM008-570-L"/>
        <s v="AH002-027-XL"/>
        <s v="I101AF-510-XL"/>
        <s v="AH001-421-XL"/>
        <s v="A103-024-L"/>
        <s v="AH003-027-XXL"/>
        <s v="AGU001-027-L"/>
        <s v="A103-421-XL"/>
        <s v="AH101-001-XS"/>
        <s v="A003-027-XS"/>
        <s v="AH102-570-XL"/>
        <s v="A003-024-S"/>
        <s v="AH001-4045-XS"/>
        <s v="EH202-001-XL"/>
        <s v="A005-421-XL"/>
        <s v="E201-001-L"/>
        <s v="AH102-421-XS"/>
        <s v="A102-024-L"/>
        <s v="AM008-570-S"/>
        <s v="AH102-4045-S"/>
        <s v="AH102-421-XL"/>
        <s v="AH003-421-XL"/>
        <s v="AH103-421-XL"/>
        <s v="AH003-001-S"/>
        <s v="A103-203-XS"/>
        <s v="A002-001-XL"/>
        <s v="AH103-001-XL"/>
        <s v="AH103-203-XS"/>
        <s v="A104R-027-XL"/>
        <s v="I002AF-023-S"/>
        <s v="A104P-203-L"/>
        <s v="AM008-027-L"/>
        <s v="A104P-421-L"/>
        <s v="AH401-203-L"/>
        <s v="A103-203-L"/>
        <s v="AH002-4045-XS"/>
        <s v="A005-024-L"/>
        <s v="E202-001-XL"/>
        <s v="A007-001-XXL"/>
        <s v="AH001-027-XL"/>
        <s v="A102-570-XXL"/>
        <s v="A006-027-XXL"/>
        <s v="A104P-027-L"/>
        <s v="I001AF-510-XL"/>
        <s v="A104P-001-L"/>
        <s v="AM108-027-S"/>
        <s v="AH103-4045-L"/>
        <s v="AGU001-570-L"/>
        <s v="A104P-203-M"/>
        <s v="I001-027-S"/>
        <s v="AGM002-570-S"/>
        <s v="IH101AF-510-XS"/>
        <s v="AH003-001-M"/>
        <s v="E202-001-M"/>
        <s v="A003-027-L"/>
        <s v="EH203-001-L"/>
        <s v="EH201-001-L"/>
        <s v="A103-570-XL"/>
        <s v="AH401-203-S"/>
        <s v="AM008-027-S"/>
        <s v="AH002-203-L"/>
        <s v="EH203-001-S"/>
        <s v="A003-024-M"/>
        <s v="A102-570-XL"/>
        <s v="A103-001-XXL"/>
        <s v="AM108-027-L"/>
        <s v="AH401-027-S"/>
        <s v="AH401-203-M"/>
        <s v="A002-570-XS"/>
        <s v="AH003-001-XS"/>
        <s v="A102-024-XS"/>
        <s v="AH001-203-XS"/>
        <s v="IH002AF-510-XS"/>
        <s v="A007-001-XL"/>
        <s v="AM108-570-S"/>
        <s v="AH102-4045-L"/>
        <s v="A103-024-XS"/>
        <s v="AH002-027-L"/>
        <s v="AH002-4045-L"/>
        <s v="AH002-203-S"/>
        <s v="A104P-001-XS"/>
        <s v="A003-027-S"/>
        <s v="A002-421-XL"/>
        <s v="A102-027-XL"/>
        <s v="I001AF-510-L"/>
        <s v="EH201-001-S"/>
        <s v="A102-001-XXL"/>
        <s v="EH203-001-M"/>
        <s v="AH103-421-XS"/>
        <s v="A006-570-L"/>
        <s v="AH102-570-XS"/>
        <s v="AH002-4045-S"/>
        <s v="A104P-203-XS"/>
        <s v="A104R-001-XS"/>
        <s v="A104R-203-L"/>
        <s v="EH202-001-XS"/>
        <s v="A002-027-XL"/>
        <s v="A005-001-XS"/>
        <s v="A005-024-M"/>
        <s v="A102-024-M"/>
        <s v="AH001-421-XS"/>
        <s v="A002-001-XXL"/>
        <s v="A102-001-XL"/>
        <s v="AM108-027-M"/>
        <s v="I101AF-023-L"/>
        <s v="AH003-421-XS"/>
        <s v="A104P-001-M"/>
        <s v="A003-027-M"/>
        <s v="AM008-027-M"/>
        <s v="A005-024-XS"/>
        <s v="EH201-001-M"/>
        <s v="AH102-203-L"/>
        <s v="AH401-027-L"/>
        <s v="A103-001-XL"/>
        <s v="E201-001-XS"/>
        <s v="AM008-570-M"/>
        <s v="A104R-203-M"/>
        <s v="A005-570-XL"/>
        <s v="AM108-570-M"/>
        <s v="A104P-570-L"/>
        <s v="A102-203-XS"/>
        <s v="AH001-570-XS"/>
        <s v="A104R-203-S"/>
        <s v="I101AF-510-L"/>
        <s v="IH101AF-027-L"/>
        <s v="AH103-203-L"/>
        <s v="A102-024-S"/>
        <s v="AH401-027-M"/>
        <s v="A401-001-XXL"/>
        <s v="A002-570-S"/>
        <s v="A104P-027-XS"/>
        <s v="A102-421-L"/>
        <s v="A005-001-S"/>
        <s v="A103-024-M"/>
        <s v="AH102-027-S"/>
        <s v="A102-421-XS"/>
        <s v="I101AF-023-XS"/>
        <s v="E203-001-XS"/>
        <s v="A104R-027-XS"/>
        <s v="A103-027-XL"/>
        <s v="E202-001-L"/>
        <s v="AH102-4045-M"/>
        <s v="E201-001-S"/>
        <s v="AH002-027-S"/>
        <s v="A103-203-M"/>
        <s v="A104P-203-S"/>
        <s v="A005-024-S"/>
        <s v="AH103-4045-M"/>
        <s v="I101AF-510-XS"/>
        <s v="A104R-001-L"/>
        <s v="AH103-570-XS"/>
        <s v="E203-001-S"/>
        <s v="I001AF-510-XS"/>
        <s v="IH002AF-027-L"/>
        <s v="I101AF-023-M"/>
        <s v="AH001-4045-L"/>
        <s v="AH001-4045-M"/>
        <s v="AH001-027-XS"/>
        <s v="A006-027-XL"/>
        <s v="A104P-421-XS"/>
        <s v="A104P-027-S"/>
        <s v="A104R-421-L"/>
        <s v="A104R-421-XS"/>
        <s v="AH103-4045-S"/>
        <s v="AH103-027-XS"/>
        <s v="A102-203-S"/>
        <s v="AH103-001-XS"/>
        <s v="AH002-203-M"/>
        <s v="IH101AF-027-S"/>
        <s v="A003-203-XS"/>
        <s v="A104P-001-S"/>
        <s v="A007-421-L"/>
        <s v="AH101-001-L"/>
        <s v="A002-421-L"/>
        <s v="A003-203-L"/>
        <s v="A103-024-S"/>
        <s v="A005-421-L"/>
        <s v="A104P-421-M"/>
        <s v="AH002-4045-M"/>
        <s v="E201-001-M"/>
        <s v="AH102-203-S"/>
        <s v="A002-421-XS"/>
        <s v="A103-421-XS"/>
        <s v="A102-203-L"/>
        <s v="A102-570-L"/>
        <s v="AH003-027-XS"/>
        <s v="IH101AF-510-S"/>
        <s v="AH101-001-S"/>
        <s v="A005-001-M"/>
        <s v="A401-001-XS"/>
        <s v="AH102-421-L"/>
        <s v="I001AF-510-S"/>
        <s v="E202-001-XS"/>
        <s v="E202-001-XXS"/>
        <s v="AH103-001-L"/>
        <s v="EH202-001-L"/>
        <s v="IH002AF-027-S"/>
        <s v="AH001-203-L"/>
        <s v="I001AF-510-M"/>
        <s v="IH101AF-027-M"/>
        <s v="AH103-421-M"/>
        <s v="I101AF-023-S"/>
        <s v="IH002AF-510-S"/>
        <s v="I101AF-510-S"/>
        <s v="IH101AF-510-L"/>
        <s v="E203-001-M"/>
        <s v="A104P-027-M"/>
        <s v="AH001-4045-S"/>
        <s v="A103-421-L"/>
        <s v="A103-203-S"/>
        <s v="A102-570-XS"/>
        <s v="A102-027-L"/>
        <s v="A104P-570-XS"/>
        <s v="E202-001-S"/>
        <s v="A104R-570-XS"/>
        <s v="AH003-570-XS"/>
        <s v="AH002-027-M"/>
        <s v="I101AF-510-M"/>
        <s v="AH103-203-M"/>
        <s v="AH003-421-M"/>
        <s v="AH102-421-M"/>
        <s v="A102-027-XS"/>
        <s v="AH003-027-L"/>
        <s v="A401-027-XS"/>
        <s v="AH102-421-S"/>
        <s v="A003-203-S"/>
        <s v="A104R-027-L"/>
        <s v="AH103-203-S"/>
        <s v="IH002AF-027-M"/>
        <s v="A401-570-L"/>
        <s v="A401-001-XL"/>
        <s v="A401-570-XS"/>
        <s v="IH002AF-510-L"/>
        <s v="A103-570-L"/>
        <s v="A104R-570-S"/>
        <s v="AH001-421-L"/>
        <s v="AH001-001-XS"/>
        <s v="AH003-421-L"/>
        <s v="AH102-203-M"/>
        <s v="A104R-001-S"/>
        <s v="AH101-001-M"/>
        <s v="A102-203-M"/>
        <s v="A002-027-L"/>
        <s v="AH001-421-S"/>
        <s v="A103-421-M"/>
        <s v="A103-570-XS"/>
        <s v="A401-027-L"/>
        <s v="IH002AF-510-M"/>
        <s v="AH103-421-L"/>
        <s v="IH101AF-510-M"/>
        <s v="EH202-001-S"/>
        <s v="A104R-001-M"/>
        <s v="AH001-421-M"/>
        <s v="A104R-027-M"/>
        <s v="A102-421-S"/>
        <s v="A102-421-M"/>
        <s v="A104P-421-S"/>
        <s v="A007-421-XS"/>
        <s v="AH103-001-S"/>
        <s v="AH003-421-S"/>
        <s v="A104P-570-M"/>
        <s v="A103-027-XS"/>
        <s v="A102-001-XS"/>
        <s v="AH001-001-L"/>
        <s v="A003-203-M"/>
        <s v="AH103-027-L"/>
        <s v="A007-421-M"/>
        <s v="A005-421-XS"/>
        <s v="A104R-027-S"/>
        <s v="A002-421-M"/>
        <s v="EH202-001-M"/>
        <s v="A104R-421-S"/>
        <s v="A104R-570-L"/>
        <s v="A102-570-S"/>
        <s v="AH103-570-L"/>
        <s v="AH001-570-L"/>
        <s v="AH102-027-M"/>
        <s v="A104P-570-S"/>
        <s v="AH103-421-S"/>
        <s v="AH001-203-S"/>
        <s v="A007-001-L"/>
        <s v="A002-027-XS"/>
        <s v="A006-027-L"/>
        <s v="AH001-001-S"/>
        <s v="AH103-570-M"/>
        <s v="AH003-027-M"/>
        <s v="AH103-001-M"/>
        <s v="A401-570-S"/>
        <s v="A104R-421-M"/>
        <s v="A102-001-L"/>
        <s v="A103-421-S"/>
        <s v="AH001-203-M"/>
        <s v="A401-001-S"/>
        <s v="A401-570-M"/>
        <s v="A103-027-L"/>
        <s v="AH001-570-S"/>
        <s v="AH001-570-M"/>
        <s v="A005-421-M"/>
        <s v="A104R-570-M"/>
        <s v="A002-027-S"/>
        <s v="AH003-570-L"/>
        <s v="A102-027-S"/>
        <s v="AH103-027-M"/>
        <s v="A102-027-M"/>
        <s v="A401-027-S"/>
        <s v="A002-027-M"/>
        <s v="A103-570-S"/>
        <s v="AH003-027-S"/>
        <s v="A401-001-L"/>
        <s v="A401-027-M"/>
        <s v="A007-001-XS"/>
        <s v="A007-421-S"/>
        <s v="A002-001-L"/>
        <s v="AH102-570-L"/>
        <s v="A002-421-S"/>
        <s v="AH001-027-L"/>
        <s v="A103-001-L"/>
        <s v="AH102-570-S"/>
        <s v="A006-027-XS"/>
        <s v="A005-570-L"/>
        <s v="AH103-570-S"/>
        <s v="A102-570-M"/>
        <s v="A103-570-M"/>
        <s v="AH001-001-M"/>
        <s v="A103-001-XS"/>
        <s v="A002-001-M"/>
        <s v="AH001-027-S"/>
        <s v="A005-421-S"/>
        <s v="AH103-027-S"/>
        <s v="A002-001-XS"/>
        <s v="AH003-570-M"/>
        <s v="A007-001-M"/>
        <s v="AH003-570-S"/>
        <s v="AH102-570-M"/>
        <s v="A401-001-M"/>
        <s v="AH001-027-M"/>
        <s v="A007-001-S"/>
        <s v="A102-001-S"/>
        <s v="A102-001-M"/>
        <s v="A103-027-S"/>
        <s v="A103-001-M"/>
        <s v="A006-027-S"/>
        <s v="A006-027-M"/>
        <s v="A103-001-S"/>
        <s v="A103-027-M"/>
        <s v="A002-001-S"/>
        <s v="A005-570-XS"/>
        <s v="A005-570-M"/>
        <s v="A005-570-S"/>
        <m/>
      </sharedItems>
    </cacheField>
    <cacheField name="Estilo" numFmtId="0">
      <sharedItems containsBlank="1" count="106">
        <s v="I101-027"/>
        <s v="I002-027"/>
        <s v="AM008-027"/>
        <s v="AM108-027"/>
        <s v="AH401-203"/>
        <s v="AH002-027"/>
        <s v="AGM002-203"/>
        <s v="AGM002-024"/>
        <s v="AGM002-027"/>
        <s v="I001-027"/>
        <s v="AM008-570"/>
        <s v="AM108-570"/>
        <s v="AH401-027"/>
        <s v="EH201-001"/>
        <s v="I002AF-023"/>
        <s v="A006-570"/>
        <s v="AGU001-664"/>
        <s v="IH101AF-027"/>
        <s v="A002-570"/>
        <s v="AH003-001"/>
        <s v="A003-024"/>
        <s v="AH003-421"/>
        <s v="A401-027"/>
        <s v="AH001-203"/>
        <s v="E201-001"/>
        <s v="EH203-001"/>
        <s v="AM108-203"/>
        <s v="AM008-203"/>
        <s v="A003-001"/>
        <s v="AGM002-001"/>
        <s v="AGU001-001"/>
        <s v="AH103-4045"/>
        <s v="E203-001"/>
        <s v="A103-024"/>
        <s v="I101AF-510"/>
        <s v="IH002AF-027"/>
        <s v="A104P-001"/>
        <s v="I102-027"/>
        <s v="A005-001"/>
        <s v="AH101-001"/>
        <s v="A104P-421"/>
        <s v="AH103-027"/>
        <s v="AH103-570"/>
        <s v="A104P-203"/>
        <s v="AH002-203"/>
        <s v="AGU001-203"/>
        <s v="A401-570"/>
        <s v="AGU001-027"/>
        <s v="A007-570"/>
        <s v="A104R-203"/>
        <s v="AH102-027"/>
        <s v="A104P-027"/>
        <s v="A102-203"/>
        <s v="E202-001"/>
        <s v="AH003-570"/>
        <s v="AH102-4045"/>
        <s v="A103-203"/>
        <s v="A102-024"/>
        <s v="AH001-570"/>
        <s v="AH102-203"/>
        <s v="AH003-027"/>
        <s v="AGM002-570"/>
        <s v="A104P-570"/>
        <s v="A103-570"/>
        <s v="AH002-4045"/>
        <s v="AGU001-570"/>
        <s v="A002-027"/>
        <s v="AH001-4045"/>
        <s v="AH001-027"/>
        <s v="EH202-001"/>
        <s v="AH001-001"/>
        <s v="AH103-001"/>
        <s v="I101AF-023"/>
        <s v="A005-024"/>
        <s v="IH002AF-510"/>
        <s v="A104R-421"/>
        <s v="A003-027"/>
        <s v="AH102-570"/>
        <s v="A104R-570"/>
        <s v="AH103-203"/>
        <s v="A007-421"/>
        <s v="A005-570"/>
        <s v="A102-421"/>
        <s v="A102-027"/>
        <s v="A103-027"/>
        <s v="A104R-001"/>
        <s v="IH101AF-510"/>
        <s v="A003-203"/>
        <s v="AH003-4045"/>
        <s v="AH003-203"/>
        <s v="AH001-421"/>
        <s v="A103-421"/>
        <s v="A005-421"/>
        <s v="AH102-421"/>
        <s v="AH103-421"/>
        <s v="A002-001"/>
        <s v="A104R-027"/>
        <s v="A007-001"/>
        <s v="A102-570"/>
        <s v="A006-027"/>
        <s v="I001AF-510"/>
        <s v="A103-001"/>
        <s v="A002-421"/>
        <s v="A102-001"/>
        <s v="A401-001"/>
        <m/>
      </sharedItems>
    </cacheField>
    <cacheField name="Talla" numFmtId="0">
      <sharedItems containsBlank="1"/>
    </cacheField>
    <cacheField name="STOCK EN ALMACEN" numFmtId="0">
      <sharedItems containsString="0" containsBlank="1" containsNumber="1" minValue="0" maxValue="309"/>
    </cacheField>
    <cacheField name="EN Producción" numFmtId="0">
      <sharedItems containsString="0" containsBlank="1" containsNumber="1" containsInteger="1" minValue="0" maxValue="192"/>
    </cacheField>
    <cacheField name="Total STOCK" numFmtId="0">
      <sharedItems containsString="0" containsBlank="1" containsNumber="1" minValue="0" maxValue="326" count="175">
        <n v="0"/>
        <n v="2"/>
        <n v="3"/>
        <n v="4"/>
        <n v="9"/>
        <n v="11"/>
        <n v="12"/>
        <n v="20"/>
        <n v="23"/>
        <n v="43"/>
        <n v="45"/>
        <n v="90"/>
        <n v="7"/>
        <n v="15"/>
        <n v="35"/>
        <n v="39"/>
        <n v="42"/>
        <n v="178"/>
        <n v="5"/>
        <n v="8"/>
        <n v="18"/>
        <n v="25"/>
        <n v="33"/>
        <n v="37"/>
        <n v="64"/>
        <n v="66"/>
        <n v="86"/>
        <n v="88"/>
        <n v="91"/>
        <n v="24"/>
        <n v="28"/>
        <n v="29"/>
        <n v="54"/>
        <n v="72"/>
        <n v="74"/>
        <n v="83"/>
        <n v="10"/>
        <n v="27"/>
        <n v="34"/>
        <n v="48"/>
        <n v="49"/>
        <n v="51"/>
        <n v="53"/>
        <n v="67"/>
        <n v="78"/>
        <n v="30"/>
        <n v="50"/>
        <n v="62"/>
        <n v="1"/>
        <n v="13"/>
        <n v="22"/>
        <n v="38"/>
        <n v="41"/>
        <n v="69"/>
        <n v="77"/>
        <n v="79"/>
        <n v="17"/>
        <n v="71"/>
        <n v="81"/>
        <n v="109"/>
        <n v="144"/>
        <n v="32"/>
        <n v="52"/>
        <n v="142"/>
        <n v="31"/>
        <n v="65"/>
        <n v="70"/>
        <n v="80"/>
        <n v="151"/>
        <n v="19"/>
        <n v="21"/>
        <n v="73"/>
        <n v="172"/>
        <n v="202"/>
        <n v="26"/>
        <n v="16"/>
        <n v="36"/>
        <n v="40"/>
        <n v="68"/>
        <n v="14"/>
        <n v="126"/>
        <n v="152"/>
        <n v="200"/>
        <n v="76"/>
        <n v="190"/>
        <n v="44"/>
        <n v="124"/>
        <n v="175"/>
        <n v="6"/>
        <n v="47"/>
        <n v="57"/>
        <n v="141"/>
        <n v="75"/>
        <n v="158"/>
        <n v="98"/>
        <n v="104"/>
        <n v="46"/>
        <n v="85"/>
        <n v="89"/>
        <n v="101"/>
        <n v="164"/>
        <n v="93"/>
        <n v="150"/>
        <n v="214"/>
        <n v="61"/>
        <n v="122"/>
        <n v="100"/>
        <n v="146"/>
        <n v="166"/>
        <n v="168"/>
        <n v="197"/>
        <n v="60"/>
        <n v="110"/>
        <n v="102"/>
        <n v="180"/>
        <n v="58"/>
        <n v="99"/>
        <n v="82"/>
        <n v="84"/>
        <n v="94"/>
        <n v="215"/>
        <n v="160"/>
        <n v="156"/>
        <n v="106"/>
        <n v="115"/>
        <n v="120"/>
        <n v="169"/>
        <n v="218"/>
        <n v="143"/>
        <n v="159"/>
        <n v="171"/>
        <n v="205"/>
        <n v="97"/>
        <n v="187"/>
        <n v="213"/>
        <n v="139"/>
        <n v="170"/>
        <n v="108"/>
        <n v="148"/>
        <n v="92"/>
        <n v="96"/>
        <n v="105"/>
        <n v="165"/>
        <n v="181"/>
        <n v="130"/>
        <n v="177"/>
        <n v="123"/>
        <n v="112"/>
        <n v="326"/>
        <n v="113"/>
        <n v="111"/>
        <n v="288"/>
        <n v="136"/>
        <n v="157"/>
        <n v="241"/>
        <n v="8.9"/>
        <n v="173"/>
        <n v="55"/>
        <n v="133"/>
        <n v="188"/>
        <n v="179"/>
        <n v="134"/>
        <n v="117"/>
        <n v="116"/>
        <n v="194"/>
        <n v="309"/>
        <n v="118"/>
        <n v="59"/>
        <n v="290"/>
        <n v="204"/>
        <n v="231"/>
        <n v="222"/>
        <n v="174"/>
        <n v="250"/>
        <m/>
      </sharedItems>
    </cacheField>
    <cacheField name="Promedio_x000a_Venta Diaria" numFmtId="0">
      <sharedItems containsString="0" containsBlank="1" containsNumber="1" minValue="0.01" maxValue="2.17"/>
    </cacheField>
    <cacheField name="Tendencia de las ventas" numFmtId="0">
      <sharedItems containsNonDate="0" containsString="0" containsBlank="1"/>
    </cacheField>
    <cacheField name="Proyección de días" numFmtId="1">
      <sharedItems containsString="0" containsBlank="1" containsNumber="1" minValue="0" maxValue="9000" count="453">
        <n v="0"/>
        <n v="200"/>
        <n v="300"/>
        <n v="400"/>
        <n v="900"/>
        <n v="1100"/>
        <n v="1200"/>
        <n v="2000"/>
        <n v="2300"/>
        <n v="4300"/>
        <n v="4500"/>
        <n v="9000"/>
        <n v="100"/>
        <n v="150"/>
        <n v="350"/>
        <n v="750"/>
        <n v="1750"/>
        <n v="1950"/>
        <n v="2100"/>
        <n v="2150"/>
        <n v="8900"/>
        <n v="166.66666666666669"/>
        <n v="266.66666666666669"/>
        <n v="366.66666666666669"/>
        <n v="600"/>
        <n v="666.66666666666674"/>
        <n v="833.33333333333337"/>
        <n v="1233.3333333333335"/>
        <n v="2133.3333333333335"/>
        <n v="2200"/>
        <n v="2866.666666666667"/>
        <n v="2933.3333333333335"/>
        <n v="3033.3333333333335"/>
        <n v="75"/>
        <n v="175"/>
        <n v="625"/>
        <n v="700"/>
        <n v="725"/>
        <n v="1350"/>
        <n v="1800"/>
        <n v="1850"/>
        <n v="2075"/>
        <n v="160"/>
        <n v="360"/>
        <n v="460"/>
        <n v="480"/>
        <n v="500"/>
        <n v="540"/>
        <n v="580"/>
        <n v="680"/>
        <n v="860"/>
        <n v="960"/>
        <n v="980"/>
        <n v="1020"/>
        <n v="1060"/>
        <n v="1340"/>
        <n v="1560"/>
        <n v="83.333333333333343"/>
        <n v="383.33333333333337"/>
        <n v="1033.3333333333335"/>
        <n v="14.285714285714285"/>
        <n v="42.857142857142854"/>
        <n v="185.71428571428569"/>
        <n v="314.28571428571428"/>
        <n v="342.85714285714283"/>
        <n v="385.71428571428567"/>
        <n v="399.99999999999994"/>
        <n v="542.85714285714278"/>
        <n v="585.71428571428567"/>
        <n v="685.71428571428567"/>
        <n v="699.99999999999989"/>
        <n v="942.85714285714278"/>
        <n v="957.142857142857"/>
        <n v="985.71428571428567"/>
        <n v="1128.5714285714284"/>
        <n v="62.5"/>
        <n v="212.5"/>
        <n v="275"/>
        <n v="312.5"/>
        <n v="337.5"/>
        <n v="362.5"/>
        <n v="412.5"/>
        <n v="887.5"/>
        <n v="925"/>
        <n v="962.5"/>
        <n v="1012.5"/>
        <n v="1362.5"/>
        <n v="44.444444444444443"/>
        <n v="77.777777777777786"/>
        <n v="111.11111111111111"/>
        <n v="188.88888888888889"/>
        <n v="244.44444444444446"/>
        <n v="277.77777777777777"/>
        <n v="355.55555555555554"/>
        <n v="577.77777777777783"/>
        <n v="766.66666666666674"/>
        <n v="1577.7777777777778"/>
        <n v="10"/>
        <n v="30"/>
        <n v="50"/>
        <n v="270"/>
        <n v="280"/>
        <n v="310"/>
        <n v="430"/>
        <n v="650"/>
        <n v="670"/>
        <n v="740"/>
        <n v="800"/>
        <n v="1510"/>
        <n v="9.0909090909090917"/>
        <n v="163.63636363636363"/>
        <n v="172.72727272727272"/>
        <n v="190.90909090909091"/>
        <n v="218.18181818181819"/>
        <n v="245.45454545454547"/>
        <n v="263.63636363636363"/>
        <n v="663.63636363636363"/>
        <n v="1563.6363636363637"/>
        <n v="1836.3636363636363"/>
        <n v="16.666666666666668"/>
        <n v="216.66666666666669"/>
        <n v="225"/>
        <n v="15.384615384615383"/>
        <n v="61.538461538461533"/>
        <n v="92.307692307692307"/>
        <n v="115.38461538461539"/>
        <n v="123.07692307692307"/>
        <n v="153.84615384615384"/>
        <n v="192.30769230769229"/>
        <n v="215.38461538461539"/>
        <n v="230.76923076923077"/>
        <n v="238.46153846153845"/>
        <n v="253.84615384615384"/>
        <n v="276.92307692307691"/>
        <n v="284.61538461538458"/>
        <n v="307.69230769230768"/>
        <n v="346.15384615384613"/>
        <n v="523.07692307692309"/>
        <n v="607.69230769230762"/>
        <n v="661.53846153846155"/>
        <n v="692.30769230769226"/>
        <n v="35.714285714285708"/>
        <n v="99.999999999999986"/>
        <n v="107.14285714285714"/>
        <n v="114.28571428571428"/>
        <n v="121.42857142857142"/>
        <n v="128.57142857142856"/>
        <n v="178.57142857142856"/>
        <n v="192.85714285714283"/>
        <n v="199.99999999999997"/>
        <n v="471.42857142857139"/>
        <n v="514.28571428571422"/>
        <n v="550"/>
        <n v="899.99999999999989"/>
        <n v="1085.7142857142856"/>
        <n v="1428.5714285714284"/>
        <n v="33.333333333333336"/>
        <n v="73.333333333333343"/>
        <n v="86.666666666666671"/>
        <n v="180"/>
        <n v="320"/>
        <n v="353.33333333333337"/>
        <n v="440"/>
        <n v="473.33333333333337"/>
        <n v="506.66666666666669"/>
        <n v="1266.6666666666667"/>
        <n v="18.75"/>
        <n v="81.25"/>
        <n v="93.75"/>
        <n v="162.5"/>
        <n v="237.5"/>
        <n v="318.75"/>
        <n v="431.25"/>
        <n v="775"/>
        <n v="1093.75"/>
        <n v="11.76470588235294"/>
        <n v="35.294117647058819"/>
        <n v="41.17647058823529"/>
        <n v="70.588235294117638"/>
        <n v="158.8235294117647"/>
        <n v="188.23529411764704"/>
        <n v="205.88235294117646"/>
        <n v="276.47058823529409"/>
        <n v="335.29411764705878"/>
        <n v="411.76470588235293"/>
        <n v="829.41176470588232"/>
        <n v="427.77777777777777"/>
        <n v="115.78947368421052"/>
        <n v="136.84210526315789"/>
        <n v="147.36842105263159"/>
        <n v="157.89473684210526"/>
        <n v="194.73684210526315"/>
        <n v="278.9473684210526"/>
        <n v="384.21052631578948"/>
        <n v="394.73684210526318"/>
        <n v="831.57894736842104"/>
        <n v="35"/>
        <n v="14.285714285714286"/>
        <n v="47.61904761904762"/>
        <n v="119.04761904761905"/>
        <n v="123.80952380952381"/>
        <n v="157.14285714285714"/>
        <n v="385.71428571428572"/>
        <n v="428.57142857142861"/>
        <n v="90.909090909090907"/>
        <n v="136.36363636363637"/>
        <n v="154.54545454545453"/>
        <n v="181.81818181818181"/>
        <n v="445.45454545454544"/>
        <n v="472.72727272727275"/>
        <n v="347.82608695652175"/>
        <n v="426.08695652173913"/>
        <n v="195.83333333333334"/>
        <n v="291.66666666666669"/>
        <n v="354.16666666666669"/>
        <n v="370.83333333333337"/>
        <n v="8"/>
        <n v="76"/>
        <n v="84"/>
        <n v="128"/>
        <n v="144"/>
        <n v="176"/>
        <n v="228"/>
        <n v="312"/>
        <n v="69.230769230769226"/>
        <n v="269.23076923076923"/>
        <n v="388.46153846153845"/>
        <n v="630.76923076923072"/>
        <n v="25.925925925925924"/>
        <n v="40.74074074074074"/>
        <n v="62.962962962962962"/>
        <n v="74.999999999999986"/>
        <n v="228.57142857142856"/>
        <n v="239.28571428571425"/>
        <n v="332.14285714285711"/>
        <n v="535.71428571428567"/>
        <n v="764.28571428571422"/>
        <n v="20.689655172413794"/>
        <n v="210.34482758620692"/>
        <n v="237.93103448275863"/>
        <n v="420.68965517241384"/>
        <n v="26.666666666666668"/>
        <n v="116.66666666666667"/>
        <n v="203.33333333333334"/>
        <n v="223.33333333333334"/>
        <n v="333.33333333333337"/>
        <n v="486.66666666666669"/>
        <n v="553.33333333333337"/>
        <n v="560"/>
        <n v="656.66666666666674"/>
        <n v="35.483870967741936"/>
        <n v="125.80645161290323"/>
        <n v="193.54838709677421"/>
        <n v="209.375"/>
        <n v="160.60606060606059"/>
        <n v="269.69696969696969"/>
        <n v="281.81818181818181"/>
        <n v="333.33333333333331"/>
        <n v="14.705882352941176"/>
        <n v="54.285714285714292"/>
        <n v="65.714285714285722"/>
        <n v="222.85714285714286"/>
        <n v="2.7777777777777777"/>
        <n v="47.222222222222221"/>
        <n v="102.77777777777779"/>
        <n v="252.7777777777778"/>
        <n v="283.33333333333337"/>
        <n v="419.44444444444446"/>
        <n v="16.216216216216218"/>
        <n v="89.189189189189193"/>
        <n v="91.891891891891888"/>
        <n v="167.56756756756758"/>
        <n v="183.78378378378378"/>
        <n v="481.08108108108109"/>
        <n v="486.48648648648651"/>
        <n v="26.315789473684209"/>
        <n v="28.94736842105263"/>
        <n v="39.473684210526315"/>
        <n v="97.368421052631575"/>
        <n v="236.84210526315789"/>
        <n v="148.7179487179487"/>
        <n v="202.56410256410257"/>
        <n v="15"/>
        <n v="205"/>
        <n v="210"/>
        <n v="235"/>
        <n v="511.90476190476193"/>
        <n v="60.465116279069768"/>
        <n v="74.418604651162795"/>
        <n v="93.023255813953483"/>
        <n v="372.09302325581393"/>
        <n v="72.727272727272734"/>
        <n v="131.81818181818181"/>
        <n v="206.81818181818181"/>
        <n v="73.333333333333329"/>
        <n v="108.88888888888889"/>
        <n v="177.77777777777777"/>
        <n v="346.66666666666669"/>
        <n v="60.869565217391305"/>
        <n v="71.739130434782609"/>
        <n v="230.43478260869566"/>
        <n v="106.38297872340426"/>
        <n v="161.70212765957447"/>
        <n v="239.58333333333334"/>
        <n v="95.91836734693878"/>
        <n v="110.20408163265306"/>
        <n v="106"/>
        <n v="240"/>
        <n v="17.647058823529413"/>
        <n v="31.372549019607842"/>
        <n v="96.078431372549019"/>
        <n v="149.01960784313727"/>
        <n v="331.37254901960785"/>
        <n v="372.54901960784315"/>
        <n v="211.53846153846152"/>
        <n v="419.23076923076923"/>
        <n v="5.6603773584905657"/>
        <n v="13.20754716981132"/>
        <n v="18.867924528301884"/>
        <n v="269.81132075471697"/>
        <n v="12.962962962962962"/>
        <n v="138.88888888888889"/>
        <n v="181.48148148148147"/>
        <n v="201.85185185185185"/>
        <n v="289.09090909090907"/>
        <n v="307.27272727272725"/>
        <n v="64.285714285714278"/>
        <n v="83.928571428571416"/>
        <n v="91.071428571428569"/>
        <n v="257.14285714285711"/>
        <n v="305.35714285714283"/>
        <n v="5.2631578947368425"/>
        <n v="52.631578947368425"/>
        <n v="296.49122807017545"/>
        <n v="359.64912280701759"/>
        <n v="55.172413793103452"/>
        <n v="58.62068965517242"/>
        <n v="148.27586206896552"/>
        <n v="167.24137931034483"/>
        <n v="322.41379310344831"/>
        <n v="367.24137931034483"/>
        <n v="62.711864406779661"/>
        <n v="18.333333333333336"/>
        <n v="156.66666666666669"/>
        <n v="54.098360655737707"/>
        <n v="154.09836065573771"/>
        <n v="39.682539682539684"/>
        <n v="130.15873015873015"/>
        <n v="220.63492063492063"/>
        <n v="325.39682539682542"/>
        <n v="265.625"/>
        <n v="3.0769230769230766"/>
        <n v="254.54545454545453"/>
        <n v="13.432835820895521"/>
        <n v="16.417910447761194"/>
        <n v="49.253731343283576"/>
        <n v="29.411764705882351"/>
        <n v="107.35294117647058"/>
        <n v="14.492753623188406"/>
        <n v="214.49275362318843"/>
        <n v="131.42857142857144"/>
        <n v="132.85714285714286"/>
        <n v="101.40845070422536"/>
        <n v="65.277777777777786"/>
        <n v="133.33333333333334"/>
        <n v="202.77777777777777"/>
        <n v="102.73972602739727"/>
        <n v="143.83561643835617"/>
        <n v="226.02739726027397"/>
        <n v="247.94520547945206"/>
        <n v="175.67567567567568"/>
        <n v="9.3333333333333339"/>
        <n v="61.333333333333336"/>
        <n v="236"/>
        <n v="116.88311688311688"/>
        <n v="79.487179487179489"/>
        <n v="105.0632911392405"/>
        <n v="21.25"/>
        <n v="86.25"/>
        <n v="97.5"/>
        <n v="153.75"/>
        <n v="138.27160493827159"/>
        <n v="44.578313253012048"/>
        <n v="131.32530120481928"/>
        <n v="392.77108433734941"/>
        <n v="95.238095238095241"/>
        <n v="120.23809523809524"/>
        <n v="78.82352941176471"/>
        <n v="132.94117647058823"/>
        <n v="3.4883720930232558"/>
        <n v="98.83720930232559"/>
        <n v="161.62790697674419"/>
        <n v="124.71910112359551"/>
        <n v="93.333333333333329"/>
        <n v="316.4835164835165"/>
        <n v="26.086956521739129"/>
        <n v="40.217391304347821"/>
        <n v="143.15789473684211"/>
        <n v="163.54166666666669"/>
        <n v="4.123711340206186"/>
        <n v="71.134020618556704"/>
        <n v="76.288659793814432"/>
        <n v="211.34020618556701"/>
        <n v="53.061224489795919"/>
        <n v="145.91836734693877"/>
        <n v="145.45454545454547"/>
        <n v="236.27450980392157"/>
        <n v="8.6407766990291268"/>
        <n v="179.80769230769229"/>
        <n v="83.80952380952381"/>
        <n v="132.71028037383178"/>
        <n v="10.185185185185185"/>
        <n v="66.666666666666657"/>
        <n v="160.18518518518516"/>
        <n v="113.76146788990825"/>
        <n v="49.999999999999993"/>
        <n v="120.90909090909089"/>
        <n v="169.36936936936937"/>
        <n v="141.07142857142856"/>
        <n v="62.280701754385973"/>
        <n v="132.45614035087721"/>
        <n v="157.01754385964912"/>
        <n v="116.5217391304348"/>
        <n v="100.86206896551725"/>
        <n v="59.82905982905983"/>
        <n v="96.666666666666671"/>
        <n v="109.01639344262296"/>
        <n v="152.75590551181102"/>
        <n v="88.28125"/>
        <n v="116.15384615384615"/>
        <n v="45.801526717557252"/>
        <n v="136.64122137404578"/>
        <n v="235.87786259541983"/>
        <n v="88.059701492537314"/>
        <n v="109.42028985507247"/>
        <n v="42.446043165467628"/>
        <n v="90"/>
        <n v="21.192052980132452"/>
        <n v="100.66225165562913"/>
        <n v="192.05298013245033"/>
        <n v="127.5"/>
        <n v="143.47826086956522"/>
        <n v="132.92682926829269"/>
        <n v="94.047619047619051"/>
        <n v="131.36094674556213"/>
        <n v="47.093023255813954"/>
        <n v="95.930232558139537"/>
        <n v="29.479768786127167"/>
        <n v="97.752808988764045"/>
        <n v="33.333333333333329"/>
        <n v="120.19230769230769"/>
        <n v="48.387096774193552"/>
        <m/>
      </sharedItems>
    </cacheField>
    <cacheField name="Punto de reorden" numFmtId="0">
      <sharedItems containsString="0" containsBlank="1" containsNumber="1" minValue="0.9" maxValue="195.29999999999998"/>
    </cacheField>
    <cacheField name="Candado stock minimo" numFmtId="0">
      <sharedItems containsString="0" containsBlank="1" containsNumber="1" minValue="0" maxValue="195.29999999999998"/>
    </cacheField>
    <cacheField name="Punto de reorden con multiples" numFmtId="0">
      <sharedItems containsString="0" containsBlank="1" containsNumber="1" containsInteger="1" minValue="0" maxValue="216" count="10">
        <n v="24"/>
        <n v="0"/>
        <n v="48"/>
        <n v="72"/>
        <n v="96"/>
        <n v="120"/>
        <n v="144"/>
        <n v="168"/>
        <n v="216"/>
        <m/>
      </sharedItems>
    </cacheField>
    <cacheField name="tiempo de venta con nuevo stock" numFmtId="0">
      <sharedItems containsString="0" containsBlank="1" containsNumber="1" minValue="0" maxValue="2400"/>
    </cacheField>
    <cacheField name="Tipo de Linea de Producción" numFmtId="0">
      <sharedItems containsBlank="1" count="5">
        <s v="Pantalón"/>
        <s v="Top"/>
        <s v="Gorritos"/>
        <s v="Bata"/>
        <m/>
      </sharedItems>
    </cacheField>
    <cacheField name="Se producen?" numFmtId="0">
      <sharedItems containsBlank="1"/>
    </cacheField>
    <cacheField name="Minutos por Prenda" numFmtId="0">
      <sharedItems containsString="0" containsBlank="1" containsNumber="1" minValue="4.6500000000000004" maxValue="29.55"/>
    </cacheField>
    <cacheField name="Cantidad de Vivos" numFmtId="0">
      <sharedItems containsString="0" containsBlank="1" containsNumber="1" containsInteger="1" minValue="0" maxValue="3"/>
    </cacheField>
    <cacheField name="Total de Horas" numFmtId="0">
      <sharedItems containsString="0" containsBlank="1" containsNumber="1" minValue="0" maxValue="78.259999999999991"/>
    </cacheField>
    <cacheField name="Total de Vivos" numFmtId="0">
      <sharedItems containsString="0" containsBlank="1" containsNumber="1" containsInteger="1" minValue="0" maxValue="504"/>
    </cacheField>
    <cacheField name="Color" numFmtId="0">
      <sharedItems containsBlank="1" count="13">
        <s v="027-NAVAL"/>
        <s v="203-CENIZA"/>
        <s v="024-CELTA"/>
        <s v="570-NEGRO"/>
        <s v="001-BLANCO"/>
        <s v="023-ROSEBUD"/>
        <s v="664-FIRE RED"/>
        <s v="421-AVENTURINE"/>
        <s v="4045-OCEANO"/>
        <s v="510-ROUJA"/>
        <s v="570-NEGRO "/>
        <s v="023-MABEL"/>
        <m/>
      </sharedItems>
    </cacheField>
    <cacheField name="Estilo general" numFmtId="0">
      <sharedItems containsBlank="1" count="33">
        <s v="I101"/>
        <s v="I002"/>
        <s v="AM008"/>
        <s v="AM108"/>
        <s v="AH401"/>
        <s v="AH002"/>
        <s v="AGM002"/>
        <s v="I001"/>
        <s v="EH201"/>
        <s v="A006"/>
        <s v="AGU001"/>
        <s v="IH101"/>
        <s v="A002"/>
        <s v="AH003"/>
        <s v="A003"/>
        <s v="A401"/>
        <s v="AH001"/>
        <s v="E201"/>
        <s v="EH203"/>
        <s v="AH103"/>
        <s v="E203"/>
        <s v="A103"/>
        <s v="IH002"/>
        <s v="A104"/>
        <s v="I102"/>
        <s v="A005"/>
        <s v="AH101"/>
        <s v="A007"/>
        <s v="AH102"/>
        <s v="A102"/>
        <s v="E202"/>
        <s v="EH202"/>
        <m/>
      </sharedItems>
    </cacheField>
    <cacheField name="Complejidad" numFmtId="0">
      <sharedItems containsString="0" containsBlank="1" containsNumber="1" containsInteger="1" minValue="1" maxValue="3" count="4">
        <n v="1"/>
        <n v="3"/>
        <n v="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30.41367141204" createdVersion="6" refreshedVersion="6" minRefreshableVersion="3" recordCount="529" xr:uid="{00000000-000A-0000-FFFF-FFFF05000000}">
  <cacheSource type="worksheet">
    <worksheetSource ref="B1:S1048576" sheet="1.ESCENARIO PRODUCCIÓN"/>
  </cacheSource>
  <cacheFields count="18">
    <cacheField name="Estilo" numFmtId="0">
      <sharedItems containsBlank="1"/>
    </cacheField>
    <cacheField name="Talla" numFmtId="0">
      <sharedItems containsBlank="1"/>
    </cacheField>
    <cacheField name="STOCK EN ALMACEN" numFmtId="0">
      <sharedItems containsString="0" containsBlank="1" containsNumber="1" minValue="0" maxValue="309"/>
    </cacheField>
    <cacheField name="EN Producción" numFmtId="0">
      <sharedItems containsString="0" containsBlank="1" containsNumber="1" containsInteger="1" minValue="0" maxValue="192"/>
    </cacheField>
    <cacheField name="Total STOCK" numFmtId="0">
      <sharedItems containsString="0" containsBlank="1" containsNumber="1" minValue="0" maxValue="326"/>
    </cacheField>
    <cacheField name="Promedio_x000a_Venta Diaria" numFmtId="0">
      <sharedItems containsString="0" containsBlank="1" containsNumber="1" minValue="0.01" maxValue="2.17"/>
    </cacheField>
    <cacheField name="Tendencia de las ventas" numFmtId="0">
      <sharedItems containsNonDate="0" containsString="0" containsBlank="1"/>
    </cacheField>
    <cacheField name="Proyección de días" numFmtId="1">
      <sharedItems containsString="0" containsBlank="1" containsNumber="1" minValue="0" maxValue="9000"/>
    </cacheField>
    <cacheField name="Punto de reorden" numFmtId="0">
      <sharedItems containsString="0" containsBlank="1" containsNumber="1" minValue="0.9" maxValue="195.29999999999998"/>
    </cacheField>
    <cacheField name="Candado stock minimo" numFmtId="0">
      <sharedItems containsString="0" containsBlank="1" containsNumber="1" minValue="0" maxValue="195.29999999999998"/>
    </cacheField>
    <cacheField name="Punto de reorden con multiples" numFmtId="0">
      <sharedItems containsString="0" containsBlank="1" containsNumber="1" containsInteger="1" minValue="0" maxValue="216"/>
    </cacheField>
    <cacheField name="tiempo de venta con nuevo stock" numFmtId="0">
      <sharedItems containsString="0" containsBlank="1" containsNumber="1" minValue="0" maxValue="2400"/>
    </cacheField>
    <cacheField name="Tipo de Linea de Producción" numFmtId="0">
      <sharedItems containsBlank="1" containsMixedTypes="1" containsNumber="1" containsInteger="1" minValue="0" maxValue="0" count="6">
        <s v="Pantalón"/>
        <s v="Top"/>
        <s v="Gorritos"/>
        <s v="Bata"/>
        <m/>
        <n v="0" u="1"/>
      </sharedItems>
    </cacheField>
    <cacheField name="Se producen?" numFmtId="0">
      <sharedItems containsBlank="1"/>
    </cacheField>
    <cacheField name="Minutos por Prenda" numFmtId="0">
      <sharedItems containsString="0" containsBlank="1" containsNumber="1" minValue="4.6500000000000004" maxValue="29.55"/>
    </cacheField>
    <cacheField name="Cantidad de Vivos" numFmtId="0">
      <sharedItems containsString="0" containsBlank="1" containsNumber="1" containsInteger="1" minValue="0" maxValue="3"/>
    </cacheField>
    <cacheField name="Total de Horas" numFmtId="0">
      <sharedItems containsString="0" containsBlank="1" containsNumber="1" minValue="0" maxValue="78.259999999999991"/>
    </cacheField>
    <cacheField name="Total de Vivos" numFmtId="0">
      <sharedItems containsString="0" containsBlank="1" containsNumber="1" containsInteger="1" minValue="0" maxValue="5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S"/>
    <n v="0"/>
    <n v="0"/>
    <x v="0"/>
    <n v="0.87"/>
    <n v="0"/>
    <n v="78.3"/>
    <n v="78.3"/>
    <x v="0"/>
    <x v="0"/>
    <s v="Activo"/>
    <n v="15.35"/>
    <n v="0"/>
    <n v="24.56"/>
    <n v="0"/>
    <x v="0"/>
    <x v="0"/>
  </r>
  <r>
    <x v="0"/>
    <s v="XS"/>
    <n v="0"/>
    <n v="0"/>
    <x v="0"/>
    <n v="0.6"/>
    <n v="0"/>
    <n v="54"/>
    <n v="54"/>
    <x v="1"/>
    <x v="0"/>
    <s v="Activo"/>
    <n v="15.35"/>
    <n v="0"/>
    <n v="18.420000000000002"/>
    <n v="0"/>
    <x v="0"/>
    <x v="0"/>
  </r>
  <r>
    <x v="0"/>
    <s v="L"/>
    <n v="0"/>
    <n v="0"/>
    <x v="0"/>
    <n v="0.59"/>
    <n v="0"/>
    <n v="53.099999999999994"/>
    <n v="53.099999999999994"/>
    <x v="1"/>
    <x v="0"/>
    <s v="Activo"/>
    <n v="15.35"/>
    <n v="0"/>
    <n v="18.420000000000002"/>
    <n v="0"/>
    <x v="0"/>
    <x v="0"/>
  </r>
  <r>
    <x v="1"/>
    <s v="L"/>
    <n v="0"/>
    <n v="0"/>
    <x v="0"/>
    <n v="0.54"/>
    <n v="0"/>
    <n v="48.6"/>
    <n v="48.6"/>
    <x v="1"/>
    <x v="1"/>
    <s v="Activo"/>
    <n v="17.5"/>
    <n v="0"/>
    <n v="21"/>
    <n v="0"/>
    <x v="1"/>
    <x v="1"/>
  </r>
  <r>
    <x v="2"/>
    <s v="M"/>
    <n v="0"/>
    <n v="0"/>
    <x v="0"/>
    <n v="0.31"/>
    <n v="0"/>
    <n v="27.9"/>
    <n v="27.9"/>
    <x v="2"/>
    <x v="0"/>
    <s v="Activo"/>
    <n v="13.95"/>
    <n v="0"/>
    <n v="11.159999999999998"/>
    <n v="0"/>
    <x v="2"/>
    <x v="2"/>
  </r>
  <r>
    <x v="2"/>
    <s v="L"/>
    <n v="0"/>
    <n v="0"/>
    <x v="0"/>
    <n v="0.28999999999999998"/>
    <n v="0"/>
    <n v="26.099999999999998"/>
    <n v="26.099999999999998"/>
    <x v="2"/>
    <x v="0"/>
    <s v="Activo"/>
    <n v="13.95"/>
    <n v="0"/>
    <n v="11.159999999999998"/>
    <n v="0"/>
    <x v="2"/>
    <x v="2"/>
  </r>
  <r>
    <x v="3"/>
    <s v="M"/>
    <n v="0"/>
    <n v="0"/>
    <x v="0"/>
    <n v="0.19"/>
    <n v="0"/>
    <n v="17.100000000000001"/>
    <n v="17.100000000000001"/>
    <x v="3"/>
    <x v="2"/>
    <s v="Activo"/>
    <n v="29.55"/>
    <n v="1"/>
    <n v="11.82"/>
    <n v="24"/>
    <x v="3"/>
    <x v="3"/>
  </r>
  <r>
    <x v="4"/>
    <s v="S"/>
    <n v="0"/>
    <n v="0"/>
    <x v="0"/>
    <n v="0.18"/>
    <n v="0"/>
    <n v="16.2"/>
    <n v="16.2"/>
    <x v="3"/>
    <x v="0"/>
    <s v="Activo"/>
    <n v="12.45"/>
    <n v="0"/>
    <n v="4.9799999999999995"/>
    <n v="0"/>
    <x v="2"/>
    <x v="4"/>
  </r>
  <r>
    <x v="5"/>
    <s v="XL"/>
    <n v="0"/>
    <n v="0"/>
    <x v="0"/>
    <n v="0.13"/>
    <n v="0"/>
    <n v="11.700000000000001"/>
    <n v="11.700000000000001"/>
    <x v="3"/>
    <x v="0"/>
    <s v="Activo"/>
    <n v="26.3"/>
    <n v="1"/>
    <n v="10.520000000000001"/>
    <n v="24"/>
    <x v="4"/>
    <x v="5"/>
  </r>
  <r>
    <x v="6"/>
    <s v="XL"/>
    <n v="0"/>
    <n v="0"/>
    <x v="0"/>
    <n v="0.12"/>
    <n v="0"/>
    <n v="10.799999999999999"/>
    <n v="10.799999999999999"/>
    <x v="3"/>
    <x v="0"/>
    <s v="Activo"/>
    <n v="21.6"/>
    <n v="0"/>
    <n v="8.6400000000000023"/>
    <n v="0"/>
    <x v="0"/>
    <x v="6"/>
  </r>
  <r>
    <x v="7"/>
    <s v="XL"/>
    <n v="0"/>
    <n v="0"/>
    <x v="0"/>
    <n v="0.09"/>
    <n v="0"/>
    <n v="8.1"/>
    <n v="8.1"/>
    <x v="3"/>
    <x v="0"/>
    <s v="Activo"/>
    <n v="13.7"/>
    <n v="0"/>
    <n v="5.4799999999999995"/>
    <n v="0"/>
    <x v="5"/>
    <x v="7"/>
  </r>
  <r>
    <x v="4"/>
    <s v="M"/>
    <n v="0"/>
    <n v="0"/>
    <x v="0"/>
    <n v="0.09"/>
    <n v="0"/>
    <n v="8.1"/>
    <n v="8.1"/>
    <x v="3"/>
    <x v="0"/>
    <s v="Activo"/>
    <n v="12.45"/>
    <n v="0"/>
    <n v="4.9799999999999995"/>
    <n v="0"/>
    <x v="2"/>
    <x v="4"/>
  </r>
  <r>
    <x v="8"/>
    <s v="XL"/>
    <n v="0"/>
    <n v="0"/>
    <x v="0"/>
    <n v="0.08"/>
    <n v="0"/>
    <n v="7.2"/>
    <n v="7.2"/>
    <x v="3"/>
    <x v="1"/>
    <s v="Activo"/>
    <n v="28.1"/>
    <n v="0"/>
    <n v="11.240000000000002"/>
    <n v="0"/>
    <x v="0"/>
    <x v="8"/>
  </r>
  <r>
    <x v="9"/>
    <s v="XL"/>
    <n v="0"/>
    <n v="0"/>
    <x v="0"/>
    <n v="7.0000000000000007E-2"/>
    <n v="0"/>
    <n v="6.3000000000000007"/>
    <n v="6.3000000000000007"/>
    <x v="3"/>
    <x v="2"/>
    <s v="Activo"/>
    <n v="20.85"/>
    <n v="0"/>
    <n v="8.34"/>
    <n v="0"/>
    <x v="3"/>
    <x v="9"/>
  </r>
  <r>
    <x v="4"/>
    <s v="XL"/>
    <n v="0"/>
    <n v="0"/>
    <x v="0"/>
    <n v="0.02"/>
    <n v="0"/>
    <n v="1.8"/>
    <n v="1.8"/>
    <x v="3"/>
    <x v="0"/>
    <s v="Activo"/>
    <n v="12.45"/>
    <n v="0"/>
    <n v="4.9799999999999995"/>
    <n v="0"/>
    <x v="2"/>
    <x v="4"/>
  </r>
  <r>
    <x v="10"/>
    <s v="L"/>
    <n v="0"/>
    <n v="0"/>
    <x v="0"/>
    <n v="0.01"/>
    <n v="0"/>
    <n v="0.9"/>
    <n v="0.9"/>
    <x v="3"/>
    <x v="1"/>
    <s v="Activo"/>
    <n v="13.25"/>
    <n v="0"/>
    <n v="5.3"/>
    <n v="0"/>
    <x v="2"/>
    <x v="10"/>
  </r>
  <r>
    <x v="3"/>
    <s v="L"/>
    <n v="1"/>
    <n v="0"/>
    <x v="1"/>
    <n v="0.36"/>
    <n v="2.7777777777777777"/>
    <n v="32.4"/>
    <n v="32.4"/>
    <x v="2"/>
    <x v="2"/>
    <s v="Activo"/>
    <n v="29.55"/>
    <n v="1"/>
    <n v="23.64"/>
    <n v="48"/>
    <x v="3"/>
    <x v="3"/>
  </r>
  <r>
    <x v="11"/>
    <s v="S"/>
    <n v="2"/>
    <n v="0"/>
    <x v="2"/>
    <n v="0.65"/>
    <n v="3.0769230769230766"/>
    <n v="58.5"/>
    <n v="58.5"/>
    <x v="1"/>
    <x v="0"/>
    <s v="Activo"/>
    <n v="13.7"/>
    <n v="0"/>
    <n v="16.440000000000001"/>
    <n v="0"/>
    <x v="4"/>
    <x v="7"/>
  </r>
  <r>
    <x v="12"/>
    <s v="M"/>
    <n v="3"/>
    <n v="0"/>
    <x v="3"/>
    <n v="0.86"/>
    <n v="3.4883720930232558"/>
    <n v="77.400000000000006"/>
    <n v="77.400000000000006"/>
    <x v="0"/>
    <x v="1"/>
    <s v="Activo"/>
    <n v="23.75"/>
    <n v="0"/>
    <n v="38"/>
    <n v="0"/>
    <x v="0"/>
    <x v="11"/>
  </r>
  <r>
    <x v="13"/>
    <s v="M"/>
    <n v="4"/>
    <n v="0"/>
    <x v="4"/>
    <n v="0.97"/>
    <n v="4.123711340206186"/>
    <n v="87.3"/>
    <n v="87.3"/>
    <x v="0"/>
    <x v="0"/>
    <s v="Activo"/>
    <n v="13.7"/>
    <n v="0"/>
    <n v="21.919999999999998"/>
    <n v="0"/>
    <x v="0"/>
    <x v="7"/>
  </r>
  <r>
    <x v="14"/>
    <s v="M"/>
    <n v="3"/>
    <n v="0"/>
    <x v="3"/>
    <n v="0.56999999999999995"/>
    <n v="5.2631578947368425"/>
    <n v="51.3"/>
    <n v="51.3"/>
    <x v="1"/>
    <x v="0"/>
    <s v="Activo"/>
    <n v="17.600000000000001"/>
    <n v="0"/>
    <n v="21.12"/>
    <n v="0"/>
    <x v="4"/>
    <x v="12"/>
  </r>
  <r>
    <x v="15"/>
    <s v="M"/>
    <n v="3"/>
    <n v="0"/>
    <x v="3"/>
    <n v="0.53"/>
    <n v="5.6603773584905657"/>
    <n v="47.7"/>
    <n v="47.7"/>
    <x v="2"/>
    <x v="1"/>
    <s v="Activo"/>
    <n v="23.75"/>
    <n v="0"/>
    <n v="19"/>
    <n v="0"/>
    <x v="4"/>
    <x v="11"/>
  </r>
  <r>
    <x v="9"/>
    <s v="S"/>
    <n v="2"/>
    <n v="0"/>
    <x v="2"/>
    <n v="0.25"/>
    <n v="8"/>
    <n v="22.5"/>
    <n v="22.5"/>
    <x v="3"/>
    <x v="2"/>
    <s v="Activo"/>
    <n v="20.85"/>
    <n v="0"/>
    <n v="8.34"/>
    <n v="0"/>
    <x v="3"/>
    <x v="9"/>
  </r>
  <r>
    <x v="16"/>
    <s v="S"/>
    <n v="8.9"/>
    <n v="0"/>
    <x v="5"/>
    <n v="1.03"/>
    <n v="8.6407766990291268"/>
    <n v="92.7"/>
    <n v="92.7"/>
    <x v="0"/>
    <x v="0"/>
    <s v="Activo"/>
    <n v="15.35"/>
    <n v="0"/>
    <n v="24.56"/>
    <n v="0"/>
    <x v="2"/>
    <x v="0"/>
  </r>
  <r>
    <x v="17"/>
    <s v="XL"/>
    <n v="1"/>
    <n v="0"/>
    <x v="1"/>
    <n v="0.11"/>
    <n v="9.0909090909090917"/>
    <n v="9.9"/>
    <n v="9.9"/>
    <x v="3"/>
    <x v="1"/>
    <s v="Activo"/>
    <n v="28.1"/>
    <n v="0"/>
    <n v="11.240000000000002"/>
    <n v="0"/>
    <x v="4"/>
    <x v="8"/>
  </r>
  <r>
    <x v="18"/>
    <s v="XL"/>
    <n v="1"/>
    <n v="0"/>
    <x v="1"/>
    <n v="0.11"/>
    <n v="9.0909090909090917"/>
    <n v="9.9"/>
    <n v="9.9"/>
    <x v="3"/>
    <x v="1"/>
    <s v="Activo"/>
    <n v="17.55"/>
    <n v="0"/>
    <n v="7.0200000000000005"/>
    <n v="0"/>
    <x v="0"/>
    <x v="13"/>
  </r>
  <r>
    <x v="5"/>
    <s v="M"/>
    <n v="7"/>
    <n v="0"/>
    <x v="6"/>
    <n v="0.75"/>
    <n v="9.3333333333333339"/>
    <n v="67.5"/>
    <n v="67.5"/>
    <x v="1"/>
    <x v="0"/>
    <s v="Activo"/>
    <n v="26.3"/>
    <n v="1"/>
    <n v="31.560000000000002"/>
    <n v="72"/>
    <x v="4"/>
    <x v="5"/>
  </r>
  <r>
    <x v="19"/>
    <s v="XL"/>
    <n v="1"/>
    <n v="0"/>
    <x v="1"/>
    <n v="0.1"/>
    <n v="10"/>
    <n v="9"/>
    <n v="9"/>
    <x v="3"/>
    <x v="0"/>
    <s v="Activo"/>
    <n v="13.7"/>
    <n v="0"/>
    <n v="5.4799999999999995"/>
    <n v="0"/>
    <x v="3"/>
    <x v="7"/>
  </r>
  <r>
    <x v="20"/>
    <s v="L"/>
    <n v="11"/>
    <n v="0"/>
    <x v="7"/>
    <n v="1.08"/>
    <n v="10.185185185185185"/>
    <n v="97.2"/>
    <n v="97.2"/>
    <x v="4"/>
    <x v="0"/>
    <s v="Activo"/>
    <n v="15.35"/>
    <n v="0"/>
    <n v="30.7"/>
    <n v="0"/>
    <x v="3"/>
    <x v="0"/>
  </r>
  <r>
    <x v="3"/>
    <s v="XL"/>
    <n v="2"/>
    <n v="0"/>
    <x v="2"/>
    <n v="0.17"/>
    <n v="11.76470588235294"/>
    <n v="15.3"/>
    <n v="15.3"/>
    <x v="3"/>
    <x v="2"/>
    <s v="Activo"/>
    <n v="29.55"/>
    <n v="1"/>
    <n v="11.82"/>
    <n v="24"/>
    <x v="3"/>
    <x v="3"/>
  </r>
  <r>
    <x v="21"/>
    <s v="M"/>
    <n v="7"/>
    <n v="0"/>
    <x v="6"/>
    <n v="0.54"/>
    <n v="12.962962962962962"/>
    <n v="48.6"/>
    <n v="48.6"/>
    <x v="1"/>
    <x v="2"/>
    <s v="Activo"/>
    <n v="14.95"/>
    <n v="0"/>
    <n v="17.939999999999998"/>
    <n v="0"/>
    <x v="3"/>
    <x v="14"/>
  </r>
  <r>
    <x v="22"/>
    <s v="S"/>
    <n v="7"/>
    <n v="0"/>
    <x v="6"/>
    <n v="0.53"/>
    <n v="13.20754716981132"/>
    <n v="47.7"/>
    <n v="47.7"/>
    <x v="2"/>
    <x v="1"/>
    <s v="Activo"/>
    <n v="13.25"/>
    <n v="0"/>
    <n v="10.6"/>
    <n v="0"/>
    <x v="6"/>
    <x v="10"/>
  </r>
  <r>
    <x v="23"/>
    <s v="M"/>
    <n v="9"/>
    <n v="0"/>
    <x v="8"/>
    <n v="0.67"/>
    <n v="13.432835820895521"/>
    <n v="60.300000000000004"/>
    <n v="60.300000000000004"/>
    <x v="1"/>
    <x v="0"/>
    <s v="Activo"/>
    <n v="15.7"/>
    <n v="0"/>
    <n v="18.839999999999996"/>
    <n v="0"/>
    <x v="1"/>
    <x v="15"/>
  </r>
  <r>
    <x v="22"/>
    <s v="L"/>
    <n v="4"/>
    <n v="0"/>
    <x v="4"/>
    <n v="0.28000000000000003"/>
    <n v="14.285714285714285"/>
    <n v="25.200000000000003"/>
    <n v="25.200000000000003"/>
    <x v="2"/>
    <x v="1"/>
    <s v="Activo"/>
    <n v="13.25"/>
    <n v="0"/>
    <n v="10.6"/>
    <n v="0"/>
    <x v="6"/>
    <x v="10"/>
  </r>
  <r>
    <x v="4"/>
    <s v="XS"/>
    <n v="1"/>
    <n v="0"/>
    <x v="1"/>
    <n v="7.0000000000000007E-2"/>
    <n v="14.285714285714285"/>
    <n v="6.3000000000000007"/>
    <n v="6.3000000000000007"/>
    <x v="3"/>
    <x v="0"/>
    <s v="Activo"/>
    <n v="12.45"/>
    <n v="0"/>
    <n v="4.9799999999999995"/>
    <n v="0"/>
    <x v="2"/>
    <x v="4"/>
  </r>
  <r>
    <x v="24"/>
    <s v="XXL"/>
    <n v="3"/>
    <n v="0"/>
    <x v="3"/>
    <n v="0.21"/>
    <n v="14.285714285714286"/>
    <n v="18.899999999999999"/>
    <n v="18.899999999999999"/>
    <x v="3"/>
    <x v="1"/>
    <s v="Activo"/>
    <n v="16.75"/>
    <n v="0"/>
    <n v="6.7"/>
    <n v="0"/>
    <x v="3"/>
    <x v="16"/>
  </r>
  <r>
    <x v="11"/>
    <s v="M"/>
    <n v="10"/>
    <n v="0"/>
    <x v="9"/>
    <n v="0.69"/>
    <n v="14.492753623188406"/>
    <n v="62.099999999999994"/>
    <n v="62.099999999999994"/>
    <x v="1"/>
    <x v="0"/>
    <s v="Activo"/>
    <n v="13.7"/>
    <n v="0"/>
    <n v="16.440000000000001"/>
    <n v="0"/>
    <x v="4"/>
    <x v="7"/>
  </r>
  <r>
    <x v="22"/>
    <s v="XS"/>
    <n v="5"/>
    <n v="0"/>
    <x v="10"/>
    <n v="0.34"/>
    <n v="14.705882352941176"/>
    <n v="30.6"/>
    <n v="30.6"/>
    <x v="2"/>
    <x v="1"/>
    <s v="Activo"/>
    <n v="13.25"/>
    <n v="0"/>
    <n v="10.6"/>
    <n v="0"/>
    <x v="6"/>
    <x v="10"/>
  </r>
  <r>
    <x v="25"/>
    <s v="S"/>
    <n v="6"/>
    <n v="0"/>
    <x v="11"/>
    <n v="0.4"/>
    <n v="15"/>
    <n v="36"/>
    <n v="36"/>
    <x v="2"/>
    <x v="1"/>
    <s v="Activo"/>
    <n v="23.75"/>
    <n v="0"/>
    <n v="19"/>
    <n v="0"/>
    <x v="5"/>
    <x v="11"/>
  </r>
  <r>
    <x v="26"/>
    <s v="XXL"/>
    <n v="2"/>
    <n v="0"/>
    <x v="2"/>
    <n v="0.13"/>
    <n v="15.384615384615383"/>
    <n v="11.700000000000001"/>
    <n v="11.700000000000001"/>
    <x v="3"/>
    <x v="0"/>
    <s v="Activo"/>
    <n v="19.25"/>
    <n v="0"/>
    <n v="7.7"/>
    <n v="0"/>
    <x v="0"/>
    <x v="17"/>
  </r>
  <r>
    <x v="25"/>
    <s v="M"/>
    <n v="6"/>
    <n v="0"/>
    <x v="11"/>
    <n v="0.37"/>
    <n v="16.216216216216218"/>
    <n v="33.299999999999997"/>
    <n v="33.299999999999997"/>
    <x v="2"/>
    <x v="1"/>
    <s v="Activo"/>
    <n v="23.75"/>
    <n v="0"/>
    <n v="19"/>
    <n v="0"/>
    <x v="5"/>
    <x v="11"/>
  </r>
  <r>
    <x v="15"/>
    <s v="L"/>
    <n v="11"/>
    <n v="0"/>
    <x v="7"/>
    <n v="0.67"/>
    <n v="16.417910447761194"/>
    <n v="60.300000000000004"/>
    <n v="60.300000000000004"/>
    <x v="1"/>
    <x v="1"/>
    <s v="Activo"/>
    <n v="23.75"/>
    <n v="0"/>
    <n v="28.5"/>
    <n v="0"/>
    <x v="4"/>
    <x v="11"/>
  </r>
  <r>
    <x v="27"/>
    <s v="XL"/>
    <n v="2"/>
    <n v="0"/>
    <x v="2"/>
    <n v="0.12"/>
    <n v="16.666666666666668"/>
    <n v="10.799999999999999"/>
    <n v="10.799999999999999"/>
    <x v="3"/>
    <x v="1"/>
    <s v="Activo"/>
    <n v="28.1"/>
    <n v="0"/>
    <n v="11.240000000000002"/>
    <n v="0"/>
    <x v="0"/>
    <x v="8"/>
  </r>
  <r>
    <x v="3"/>
    <s v="XS"/>
    <n v="9"/>
    <n v="0"/>
    <x v="8"/>
    <n v="0.51"/>
    <n v="17.647058823529413"/>
    <n v="45.9"/>
    <n v="45.9"/>
    <x v="2"/>
    <x v="2"/>
    <s v="Activo"/>
    <n v="29.55"/>
    <n v="1"/>
    <n v="23.64"/>
    <n v="48"/>
    <x v="3"/>
    <x v="3"/>
  </r>
  <r>
    <x v="23"/>
    <s v="L"/>
    <n v="11"/>
    <n v="0"/>
    <x v="7"/>
    <n v="0.6"/>
    <n v="18.333333333333336"/>
    <n v="54"/>
    <n v="54"/>
    <x v="1"/>
    <x v="0"/>
    <s v="Activo"/>
    <n v="15.7"/>
    <n v="0"/>
    <n v="18.839999999999996"/>
    <n v="0"/>
    <x v="1"/>
    <x v="15"/>
  </r>
  <r>
    <x v="1"/>
    <s v="S"/>
    <n v="9"/>
    <n v="0"/>
    <x v="8"/>
    <n v="0.48"/>
    <n v="18.75"/>
    <n v="43.199999999999996"/>
    <n v="43.199999999999996"/>
    <x v="2"/>
    <x v="1"/>
    <s v="Activo"/>
    <n v="17.5"/>
    <n v="0"/>
    <n v="14"/>
    <n v="0"/>
    <x v="1"/>
    <x v="1"/>
  </r>
  <r>
    <x v="28"/>
    <s v="XL"/>
    <n v="3"/>
    <n v="0"/>
    <x v="3"/>
    <n v="0.16"/>
    <n v="18.75"/>
    <n v="14.4"/>
    <n v="14.4"/>
    <x v="3"/>
    <x v="0"/>
    <s v="Activo"/>
    <n v="20.8"/>
    <n v="0"/>
    <n v="8.32"/>
    <n v="0"/>
    <x v="3"/>
    <x v="18"/>
  </r>
  <r>
    <x v="23"/>
    <s v="S"/>
    <n v="10"/>
    <n v="0"/>
    <x v="9"/>
    <n v="0.53"/>
    <n v="18.867924528301884"/>
    <n v="47.7"/>
    <n v="47.7"/>
    <x v="2"/>
    <x v="0"/>
    <s v="Activo"/>
    <n v="15.7"/>
    <n v="0"/>
    <n v="12.559999999999999"/>
    <n v="0"/>
    <x v="1"/>
    <x v="15"/>
  </r>
  <r>
    <x v="24"/>
    <s v="XL"/>
    <n v="6"/>
    <n v="0"/>
    <x v="11"/>
    <n v="0.28999999999999998"/>
    <n v="20.689655172413794"/>
    <n v="26.099999999999998"/>
    <n v="26.099999999999998"/>
    <x v="2"/>
    <x v="1"/>
    <s v="Activo"/>
    <n v="16.75"/>
    <n v="0"/>
    <n v="13.4"/>
    <n v="0"/>
    <x v="3"/>
    <x v="16"/>
  </r>
  <r>
    <x v="20"/>
    <s v="M"/>
    <n v="32"/>
    <n v="0"/>
    <x v="12"/>
    <n v="1.51"/>
    <n v="21.192052980132452"/>
    <n v="135.9"/>
    <n v="135.9"/>
    <x v="5"/>
    <x v="0"/>
    <s v="Activo"/>
    <n v="15.35"/>
    <n v="0"/>
    <n v="36.840000000000003"/>
    <n v="0"/>
    <x v="3"/>
    <x v="0"/>
  </r>
  <r>
    <x v="27"/>
    <s v="L"/>
    <n v="17"/>
    <n v="0"/>
    <x v="13"/>
    <n v="0.8"/>
    <n v="21.25"/>
    <n v="72"/>
    <n v="72"/>
    <x v="1"/>
    <x v="1"/>
    <s v="Activo"/>
    <n v="28.1"/>
    <n v="0"/>
    <n v="33.72"/>
    <n v="0"/>
    <x v="0"/>
    <x v="8"/>
  </r>
  <r>
    <x v="11"/>
    <s v="XS"/>
    <n v="7"/>
    <n v="0"/>
    <x v="6"/>
    <n v="0.27"/>
    <n v="25.925925925925924"/>
    <n v="24.3"/>
    <n v="24.3"/>
    <x v="2"/>
    <x v="0"/>
    <s v="Activo"/>
    <n v="13.7"/>
    <n v="0"/>
    <n v="10.959999999999999"/>
    <n v="0"/>
    <x v="4"/>
    <x v="7"/>
  </r>
  <r>
    <x v="20"/>
    <s v="S"/>
    <n v="24"/>
    <n v="0"/>
    <x v="14"/>
    <n v="0.92"/>
    <n v="26.086956521739129"/>
    <n v="82.8"/>
    <n v="82.8"/>
    <x v="0"/>
    <x v="0"/>
    <s v="Activo"/>
    <n v="15.35"/>
    <n v="0"/>
    <n v="24.56"/>
    <n v="0"/>
    <x v="3"/>
    <x v="0"/>
  </r>
  <r>
    <x v="22"/>
    <s v="M"/>
    <n v="10"/>
    <n v="0"/>
    <x v="9"/>
    <n v="0.38"/>
    <n v="26.315789473684209"/>
    <n v="34.200000000000003"/>
    <n v="34.200000000000003"/>
    <x v="2"/>
    <x v="1"/>
    <s v="Activo"/>
    <n v="13.25"/>
    <n v="0"/>
    <n v="10.6"/>
    <n v="0"/>
    <x v="6"/>
    <x v="10"/>
  </r>
  <r>
    <x v="26"/>
    <s v="XL"/>
    <n v="8"/>
    <n v="0"/>
    <x v="15"/>
    <n v="0.3"/>
    <n v="26.666666666666668"/>
    <n v="27"/>
    <n v="27"/>
    <x v="2"/>
    <x v="0"/>
    <s v="Activo"/>
    <n v="19.25"/>
    <n v="0"/>
    <n v="15.4"/>
    <n v="0"/>
    <x v="0"/>
    <x v="17"/>
  </r>
  <r>
    <x v="7"/>
    <s v="L"/>
    <n v="11"/>
    <n v="0"/>
    <x v="7"/>
    <n v="0.38"/>
    <n v="28.94736842105263"/>
    <n v="34.200000000000003"/>
    <n v="34.200000000000003"/>
    <x v="2"/>
    <x v="0"/>
    <s v="Activo"/>
    <n v="13.7"/>
    <n v="0"/>
    <n v="10.959999999999999"/>
    <n v="0"/>
    <x v="5"/>
    <x v="7"/>
  </r>
  <r>
    <x v="29"/>
    <s v="S"/>
    <n v="20"/>
    <n v="0"/>
    <x v="16"/>
    <n v="0.68"/>
    <n v="29.411764705882351"/>
    <n v="61.2"/>
    <n v="61.2"/>
    <x v="1"/>
    <x v="2"/>
    <s v="Activo"/>
    <n v="20.7"/>
    <n v="0"/>
    <n v="24.839999999999996"/>
    <n v="0"/>
    <x v="3"/>
    <x v="19"/>
  </r>
  <r>
    <x v="30"/>
    <s v="M"/>
    <n v="51"/>
    <n v="0"/>
    <x v="17"/>
    <n v="1.73"/>
    <n v="29.479768786127167"/>
    <n v="155.69999999999999"/>
    <n v="155.69999999999999"/>
    <x v="6"/>
    <x v="1"/>
    <s v="Activo"/>
    <n v="16.75"/>
    <n v="0"/>
    <n v="46.9"/>
    <n v="0"/>
    <x v="2"/>
    <x v="16"/>
  </r>
  <r>
    <x v="31"/>
    <s v="XXL"/>
    <n v="3"/>
    <n v="0"/>
    <x v="3"/>
    <n v="0.1"/>
    <n v="30"/>
    <n v="9"/>
    <n v="9"/>
    <x v="3"/>
    <x v="1"/>
    <s v="Activo"/>
    <n v="23.75"/>
    <n v="0"/>
    <n v="9.5"/>
    <n v="0"/>
    <x v="3"/>
    <x v="11"/>
  </r>
  <r>
    <x v="22"/>
    <s v="XL"/>
    <n v="3"/>
    <n v="0"/>
    <x v="3"/>
    <n v="0.1"/>
    <n v="30"/>
    <n v="9"/>
    <n v="9"/>
    <x v="3"/>
    <x v="1"/>
    <s v="Activo"/>
    <n v="13.25"/>
    <n v="0"/>
    <n v="5.3"/>
    <n v="0"/>
    <x v="6"/>
    <x v="10"/>
  </r>
  <r>
    <x v="3"/>
    <s v="XXS"/>
    <n v="16"/>
    <n v="0"/>
    <x v="18"/>
    <n v="0.51"/>
    <n v="31.372549019607842"/>
    <n v="45.9"/>
    <n v="45.9"/>
    <x v="2"/>
    <x v="2"/>
    <s v="Activo"/>
    <n v="29.55"/>
    <n v="1"/>
    <n v="23.64"/>
    <n v="48"/>
    <x v="3"/>
    <x v="3"/>
  </r>
  <r>
    <x v="26"/>
    <s v="XS"/>
    <n v="61"/>
    <n v="0"/>
    <x v="19"/>
    <n v="1.83"/>
    <n v="33.333333333333329"/>
    <n v="164.70000000000002"/>
    <n v="164.70000000000002"/>
    <x v="6"/>
    <x v="0"/>
    <s v="Activo"/>
    <n v="19.25"/>
    <n v="0"/>
    <n v="53.9"/>
    <n v="0"/>
    <x v="0"/>
    <x v="17"/>
  </r>
  <r>
    <x v="7"/>
    <s v="XS"/>
    <n v="5"/>
    <n v="0"/>
    <x v="10"/>
    <n v="0.15"/>
    <n v="33.333333333333336"/>
    <n v="13.5"/>
    <n v="13.5"/>
    <x v="3"/>
    <x v="0"/>
    <s v="Activo"/>
    <n v="13.7"/>
    <n v="0"/>
    <n v="5.4799999999999995"/>
    <n v="0"/>
    <x v="5"/>
    <x v="7"/>
  </r>
  <r>
    <x v="32"/>
    <s v="XL"/>
    <n v="7"/>
    <n v="0"/>
    <x v="6"/>
    <n v="0.2"/>
    <n v="35"/>
    <n v="18"/>
    <n v="18"/>
    <x v="3"/>
    <x v="1"/>
    <s v="Activo"/>
    <n v="15.6"/>
    <n v="0"/>
    <n v="6.2399999999999993"/>
    <n v="0"/>
    <x v="0"/>
    <x v="20"/>
  </r>
  <r>
    <x v="33"/>
    <s v="XXL"/>
    <n v="6"/>
    <n v="0"/>
    <x v="11"/>
    <n v="0.17"/>
    <n v="35.294117647058819"/>
    <n v="15.3"/>
    <n v="15.3"/>
    <x v="3"/>
    <x v="0"/>
    <s v="Activo"/>
    <n v="26.3"/>
    <n v="1"/>
    <n v="10.520000000000001"/>
    <n v="24"/>
    <x v="3"/>
    <x v="5"/>
  </r>
  <r>
    <x v="20"/>
    <s v="XXL"/>
    <n v="11"/>
    <n v="0"/>
    <x v="7"/>
    <n v="0.31"/>
    <n v="35.483870967741936"/>
    <n v="27.9"/>
    <n v="27.9"/>
    <x v="2"/>
    <x v="0"/>
    <s v="Activo"/>
    <n v="15.35"/>
    <n v="0"/>
    <n v="12.28"/>
    <n v="0"/>
    <x v="3"/>
    <x v="0"/>
  </r>
  <r>
    <x v="16"/>
    <s v="XL"/>
    <n v="5"/>
    <n v="0"/>
    <x v="10"/>
    <n v="0.14000000000000001"/>
    <n v="35.714285714285708"/>
    <n v="12.600000000000001"/>
    <n v="12.600000000000001"/>
    <x v="3"/>
    <x v="0"/>
    <s v="Activo"/>
    <n v="15.35"/>
    <n v="0"/>
    <n v="6.14"/>
    <n v="0"/>
    <x v="2"/>
    <x v="0"/>
  </r>
  <r>
    <x v="7"/>
    <s v="M"/>
    <n v="15"/>
    <n v="0"/>
    <x v="20"/>
    <n v="0.38"/>
    <n v="39.473684210526315"/>
    <n v="34.200000000000003"/>
    <n v="34.200000000000003"/>
    <x v="2"/>
    <x v="0"/>
    <s v="Activo"/>
    <n v="13.7"/>
    <n v="0"/>
    <n v="10.959999999999999"/>
    <n v="0"/>
    <x v="5"/>
    <x v="7"/>
  </r>
  <r>
    <x v="14"/>
    <s v="L"/>
    <n v="25"/>
    <n v="0"/>
    <x v="21"/>
    <n v="0.63"/>
    <n v="39.682539682539684"/>
    <n v="56.7"/>
    <n v="56.7"/>
    <x v="1"/>
    <x v="0"/>
    <s v="Activo"/>
    <n v="17.600000000000001"/>
    <n v="0"/>
    <n v="21.12"/>
    <n v="0"/>
    <x v="4"/>
    <x v="12"/>
  </r>
  <r>
    <x v="0"/>
    <s v="M"/>
    <n v="1"/>
    <n v="36"/>
    <x v="22"/>
    <n v="0.92"/>
    <n v="40.217391304347821"/>
    <n v="82.8"/>
    <n v="82.8"/>
    <x v="0"/>
    <x v="0"/>
    <s v="Activo"/>
    <n v="15.35"/>
    <n v="0"/>
    <n v="24.56"/>
    <n v="0"/>
    <x v="0"/>
    <x v="0"/>
  </r>
  <r>
    <x v="28"/>
    <s v="XXL"/>
    <n v="11"/>
    <n v="0"/>
    <x v="7"/>
    <n v="0.27"/>
    <n v="40.74074074074074"/>
    <n v="24.3"/>
    <n v="24.3"/>
    <x v="2"/>
    <x v="0"/>
    <s v="Activo"/>
    <n v="20.8"/>
    <n v="0"/>
    <n v="16.64"/>
    <n v="0"/>
    <x v="3"/>
    <x v="18"/>
  </r>
  <r>
    <x v="34"/>
    <s v="XL"/>
    <n v="7"/>
    <n v="0"/>
    <x v="6"/>
    <n v="0.17"/>
    <n v="41.17647058823529"/>
    <n v="15.3"/>
    <n v="15.3"/>
    <x v="3"/>
    <x v="0"/>
    <s v="Activo"/>
    <n v="13.7"/>
    <n v="0"/>
    <n v="5.4799999999999995"/>
    <n v="0"/>
    <x v="2"/>
    <x v="7"/>
  </r>
  <r>
    <x v="35"/>
    <s v="S"/>
    <n v="59"/>
    <n v="0"/>
    <x v="23"/>
    <n v="1.39"/>
    <n v="42.446043165467628"/>
    <n v="125.1"/>
    <n v="125.1"/>
    <x v="5"/>
    <x v="0"/>
    <s v="Activo"/>
    <n v="17.600000000000001"/>
    <n v="0"/>
    <n v="42.24"/>
    <n v="0"/>
    <x v="0"/>
    <x v="12"/>
  </r>
  <r>
    <x v="36"/>
    <s v="M"/>
    <n v="3"/>
    <n v="0"/>
    <x v="3"/>
    <n v="7.0000000000000007E-2"/>
    <n v="42.857142857142854"/>
    <n v="6.3000000000000007"/>
    <n v="6.3000000000000007"/>
    <x v="3"/>
    <x v="1"/>
    <s v="Activo"/>
    <n v="11.05"/>
    <n v="0"/>
    <n v="4.4200000000000008"/>
    <n v="0"/>
    <x v="2"/>
    <x v="21"/>
  </r>
  <r>
    <x v="37"/>
    <s v="XL"/>
    <n v="4"/>
    <n v="0"/>
    <x v="4"/>
    <n v="0.09"/>
    <n v="44.444444444444443"/>
    <n v="8.1"/>
    <n v="8.1"/>
    <x v="3"/>
    <x v="1"/>
    <s v="Activo"/>
    <n v="17.55"/>
    <n v="0"/>
    <n v="7.0200000000000005"/>
    <n v="0"/>
    <x v="2"/>
    <x v="13"/>
  </r>
  <r>
    <x v="8"/>
    <s v="S"/>
    <n v="37"/>
    <n v="0"/>
    <x v="22"/>
    <n v="0.83"/>
    <n v="44.578313253012048"/>
    <n v="74.7"/>
    <n v="74.7"/>
    <x v="0"/>
    <x v="1"/>
    <s v="Activo"/>
    <n v="28.1"/>
    <n v="0"/>
    <n v="44.960000000000008"/>
    <n v="0"/>
    <x v="0"/>
    <x v="8"/>
  </r>
  <r>
    <x v="38"/>
    <s v="S"/>
    <n v="60"/>
    <n v="0"/>
    <x v="24"/>
    <n v="1.31"/>
    <n v="45.801526717557252"/>
    <n v="117.9"/>
    <n v="117.9"/>
    <x v="4"/>
    <x v="0"/>
    <s v="Activo"/>
    <n v="19.25"/>
    <n v="0"/>
    <n v="38.5"/>
    <n v="0"/>
    <x v="4"/>
    <x v="17"/>
  </r>
  <r>
    <x v="39"/>
    <s v="M"/>
    <n v="81"/>
    <n v="0"/>
    <x v="25"/>
    <n v="1.72"/>
    <n v="47.093023255813954"/>
    <n v="154.80000000000001"/>
    <n v="154.80000000000001"/>
    <x v="6"/>
    <x v="0"/>
    <s v="Activo"/>
    <n v="27.95"/>
    <n v="3"/>
    <n v="78.259999999999991"/>
    <n v="504"/>
    <x v="2"/>
    <x v="22"/>
  </r>
  <r>
    <x v="40"/>
    <s v="M"/>
    <n v="17"/>
    <n v="0"/>
    <x v="13"/>
    <n v="0.36"/>
    <n v="47.222222222222221"/>
    <n v="32.4"/>
    <n v="32.4"/>
    <x v="2"/>
    <x v="1"/>
    <s v="Activo"/>
    <n v="17"/>
    <n v="0"/>
    <n v="13.6"/>
    <n v="0"/>
    <x v="5"/>
    <x v="23"/>
  </r>
  <r>
    <x v="37"/>
    <s v="L"/>
    <n v="10"/>
    <n v="0"/>
    <x v="9"/>
    <n v="0.21"/>
    <n v="47.61904761904762"/>
    <n v="18.899999999999999"/>
    <n v="18.899999999999999"/>
    <x v="3"/>
    <x v="1"/>
    <s v="Activo"/>
    <n v="17.55"/>
    <n v="0"/>
    <n v="7.0200000000000005"/>
    <n v="0"/>
    <x v="2"/>
    <x v="13"/>
  </r>
  <r>
    <x v="26"/>
    <s v="S"/>
    <n v="33"/>
    <n v="72"/>
    <x v="26"/>
    <n v="2.17"/>
    <n v="48.387096774193552"/>
    <n v="195.29999999999998"/>
    <n v="195.29999999999998"/>
    <x v="7"/>
    <x v="0"/>
    <s v="Activo"/>
    <n v="19.25"/>
    <n v="0"/>
    <n v="69.3"/>
    <n v="0"/>
    <x v="0"/>
    <x v="17"/>
  </r>
  <r>
    <x v="1"/>
    <s v="M"/>
    <n v="33"/>
    <n v="0"/>
    <x v="27"/>
    <n v="0.67"/>
    <n v="49.253731343283576"/>
    <n v="60.300000000000004"/>
    <n v="60.300000000000004"/>
    <x v="1"/>
    <x v="1"/>
    <s v="Activo"/>
    <n v="17.5"/>
    <n v="0"/>
    <n v="21"/>
    <n v="0"/>
    <x v="1"/>
    <x v="1"/>
  </r>
  <r>
    <x v="28"/>
    <s v="L"/>
    <n v="7"/>
    <n v="48"/>
    <x v="28"/>
    <n v="1.1000000000000001"/>
    <n v="49.999999999999993"/>
    <n v="99.000000000000014"/>
    <n v="99.000000000000014"/>
    <x v="4"/>
    <x v="0"/>
    <s v="Activo"/>
    <n v="20.8"/>
    <n v="0"/>
    <n v="41.6"/>
    <n v="0"/>
    <x v="3"/>
    <x v="18"/>
  </r>
  <r>
    <x v="41"/>
    <s v="M"/>
    <n v="33"/>
    <n v="0"/>
    <x v="27"/>
    <n v="0.66"/>
    <n v="50"/>
    <n v="59.400000000000006"/>
    <n v="59.400000000000006"/>
    <x v="1"/>
    <x v="1"/>
    <s v="Activo"/>
    <n v="16.75"/>
    <n v="0"/>
    <n v="20.100000000000001"/>
    <n v="0"/>
    <x v="4"/>
    <x v="16"/>
  </r>
  <r>
    <x v="18"/>
    <s v="M"/>
    <n v="15"/>
    <n v="0"/>
    <x v="20"/>
    <n v="0.3"/>
    <n v="50"/>
    <n v="27"/>
    <n v="27"/>
    <x v="2"/>
    <x v="1"/>
    <s v="Activo"/>
    <n v="17.55"/>
    <n v="0"/>
    <n v="14.040000000000001"/>
    <n v="0"/>
    <x v="0"/>
    <x v="13"/>
  </r>
  <r>
    <x v="42"/>
    <s v="XS"/>
    <n v="5"/>
    <n v="0"/>
    <x v="10"/>
    <n v="0.1"/>
    <n v="50"/>
    <n v="9"/>
    <n v="9"/>
    <x v="3"/>
    <x v="0"/>
    <s v="Activo"/>
    <n v="9.6"/>
    <n v="0"/>
    <n v="3.8399999999999994"/>
    <n v="0"/>
    <x v="7"/>
    <x v="24"/>
  </r>
  <r>
    <x v="43"/>
    <s v="M"/>
    <n v="30"/>
    <n v="0"/>
    <x v="29"/>
    <n v="0.56999999999999995"/>
    <n v="52.631578947368425"/>
    <n v="51.3"/>
    <n v="51.3"/>
    <x v="1"/>
    <x v="1"/>
    <s v="Activo"/>
    <n v="17"/>
    <n v="0"/>
    <n v="20.399999999999999"/>
    <n v="0"/>
    <x v="4"/>
    <x v="23"/>
  </r>
  <r>
    <x v="35"/>
    <s v="L"/>
    <n v="52"/>
    <n v="0"/>
    <x v="30"/>
    <n v="0.98"/>
    <n v="53.061224489795919"/>
    <n v="88.2"/>
    <n v="88.2"/>
    <x v="0"/>
    <x v="0"/>
    <s v="Activo"/>
    <n v="17.600000000000001"/>
    <n v="0"/>
    <n v="28.160000000000004"/>
    <n v="0"/>
    <x v="0"/>
    <x v="12"/>
  </r>
  <r>
    <x v="11"/>
    <s v="L"/>
    <n v="33"/>
    <n v="0"/>
    <x v="27"/>
    <n v="0.61"/>
    <n v="54.098360655737707"/>
    <n v="54.9"/>
    <n v="54.9"/>
    <x v="1"/>
    <x v="0"/>
    <s v="Activo"/>
    <n v="13.7"/>
    <n v="0"/>
    <n v="16.440000000000001"/>
    <n v="0"/>
    <x v="4"/>
    <x v="7"/>
  </r>
  <r>
    <x v="21"/>
    <s v="XS"/>
    <n v="19"/>
    <n v="0"/>
    <x v="31"/>
    <n v="0.35"/>
    <n v="54.285714285714292"/>
    <n v="31.499999999999996"/>
    <n v="31.499999999999996"/>
    <x v="2"/>
    <x v="2"/>
    <s v="Activo"/>
    <n v="14.95"/>
    <n v="0"/>
    <n v="11.959999999999999"/>
    <n v="0"/>
    <x v="3"/>
    <x v="14"/>
  </r>
  <r>
    <x v="16"/>
    <s v="XS"/>
    <n v="32"/>
    <n v="0"/>
    <x v="12"/>
    <n v="0.57999999999999996"/>
    <n v="55.172413793103452"/>
    <n v="52.199999999999996"/>
    <n v="52.199999999999996"/>
    <x v="1"/>
    <x v="0"/>
    <s v="Activo"/>
    <n v="15.35"/>
    <n v="0"/>
    <n v="18.420000000000002"/>
    <n v="0"/>
    <x v="2"/>
    <x v="0"/>
  </r>
  <r>
    <x v="43"/>
    <s v="S"/>
    <n v="34"/>
    <n v="0"/>
    <x v="32"/>
    <n v="0.57999999999999996"/>
    <n v="58.62068965517242"/>
    <n v="52.199999999999996"/>
    <n v="52.199999999999996"/>
    <x v="1"/>
    <x v="1"/>
    <s v="Activo"/>
    <n v="17"/>
    <n v="0"/>
    <n v="20.399999999999999"/>
    <n v="0"/>
    <x v="4"/>
    <x v="23"/>
  </r>
  <r>
    <x v="32"/>
    <s v="M"/>
    <n v="70"/>
    <n v="0"/>
    <x v="33"/>
    <n v="1.17"/>
    <n v="59.82905982905983"/>
    <n v="105.3"/>
    <n v="105.3"/>
    <x v="4"/>
    <x v="1"/>
    <s v="Activo"/>
    <n v="15.6"/>
    <n v="0"/>
    <n v="31.2"/>
    <n v="0"/>
    <x v="0"/>
    <x v="20"/>
  </r>
  <r>
    <x v="44"/>
    <s v="XS"/>
    <n v="26"/>
    <n v="0"/>
    <x v="34"/>
    <n v="0.43"/>
    <n v="60.465116279069768"/>
    <n v="38.700000000000003"/>
    <n v="38.700000000000003"/>
    <x v="2"/>
    <x v="0"/>
    <s v="Activo"/>
    <n v="17.55"/>
    <n v="0"/>
    <n v="14.040000000000001"/>
    <n v="0"/>
    <x v="8"/>
    <x v="25"/>
  </r>
  <r>
    <x v="45"/>
    <s v="XS"/>
    <n v="28"/>
    <n v="0"/>
    <x v="35"/>
    <n v="0.46"/>
    <n v="60.869565217391305"/>
    <n v="41.4"/>
    <n v="41.4"/>
    <x v="2"/>
    <x v="0"/>
    <s v="Activo"/>
    <n v="20.8"/>
    <n v="0"/>
    <n v="16.64"/>
    <n v="0"/>
    <x v="4"/>
    <x v="18"/>
  </r>
  <r>
    <x v="38"/>
    <s v="XS"/>
    <n v="46"/>
    <n v="0"/>
    <x v="36"/>
    <n v="0.75"/>
    <n v="61.333333333333336"/>
    <n v="67.5"/>
    <n v="67.5"/>
    <x v="1"/>
    <x v="0"/>
    <s v="Activo"/>
    <n v="19.25"/>
    <n v="0"/>
    <n v="23.1"/>
    <n v="0"/>
    <x v="4"/>
    <x v="17"/>
  </r>
  <r>
    <x v="46"/>
    <s v="XL"/>
    <n v="8"/>
    <n v="0"/>
    <x v="15"/>
    <n v="0.13"/>
    <n v="61.538461538461533"/>
    <n v="11.700000000000001"/>
    <n v="11.700000000000001"/>
    <x v="3"/>
    <x v="1"/>
    <s v="Activo"/>
    <n v="15.6"/>
    <n v="0"/>
    <n v="6.2399999999999993"/>
    <n v="0"/>
    <x v="4"/>
    <x v="20"/>
  </r>
  <r>
    <x v="24"/>
    <s v="L"/>
    <n v="23"/>
    <n v="48"/>
    <x v="37"/>
    <n v="1.1399999999999999"/>
    <n v="62.280701754385973"/>
    <n v="102.6"/>
    <n v="102.6"/>
    <x v="4"/>
    <x v="1"/>
    <s v="Activo"/>
    <n v="16.75"/>
    <n v="0"/>
    <n v="33.5"/>
    <n v="0"/>
    <x v="3"/>
    <x v="16"/>
  </r>
  <r>
    <x v="4"/>
    <s v="L"/>
    <n v="5"/>
    <n v="0"/>
    <x v="10"/>
    <n v="0.08"/>
    <n v="62.5"/>
    <n v="7.2"/>
    <n v="7.2"/>
    <x v="3"/>
    <x v="0"/>
    <s v="Activo"/>
    <n v="12.45"/>
    <n v="0"/>
    <n v="4.9799999999999995"/>
    <n v="0"/>
    <x v="2"/>
    <x v="4"/>
  </r>
  <r>
    <x v="20"/>
    <s v="XL"/>
    <n v="37"/>
    <n v="0"/>
    <x v="22"/>
    <n v="0.59"/>
    <n v="62.711864406779661"/>
    <n v="53.099999999999994"/>
    <n v="53.099999999999994"/>
    <x v="1"/>
    <x v="0"/>
    <s v="Activo"/>
    <n v="15.35"/>
    <n v="0"/>
    <n v="18.420000000000002"/>
    <n v="0"/>
    <x v="3"/>
    <x v="0"/>
  </r>
  <r>
    <x v="47"/>
    <s v="XL"/>
    <n v="17"/>
    <n v="0"/>
    <x v="13"/>
    <n v="0.27"/>
    <n v="62.962962962962962"/>
    <n v="24.3"/>
    <n v="24.3"/>
    <x v="2"/>
    <x v="1"/>
    <s v="Activo"/>
    <n v="15.6"/>
    <n v="0"/>
    <n v="12.479999999999999"/>
    <n v="0"/>
    <x v="3"/>
    <x v="20"/>
  </r>
  <r>
    <x v="37"/>
    <s v="M"/>
    <n v="17"/>
    <n v="0"/>
    <x v="13"/>
    <n v="0.27"/>
    <n v="62.962962962962962"/>
    <n v="24.3"/>
    <n v="24.3"/>
    <x v="2"/>
    <x v="1"/>
    <s v="Activo"/>
    <n v="17.55"/>
    <n v="0"/>
    <n v="14.040000000000001"/>
    <n v="0"/>
    <x v="2"/>
    <x v="13"/>
  </r>
  <r>
    <x v="3"/>
    <s v="S"/>
    <n v="36"/>
    <n v="0"/>
    <x v="38"/>
    <n v="0.56000000000000005"/>
    <n v="64.285714285714278"/>
    <n v="50.400000000000006"/>
    <n v="50.400000000000006"/>
    <x v="1"/>
    <x v="2"/>
    <s v="Activo"/>
    <n v="29.55"/>
    <n v="1"/>
    <n v="35.46"/>
    <n v="72"/>
    <x v="3"/>
    <x v="3"/>
  </r>
  <r>
    <x v="5"/>
    <s v="XS"/>
    <n v="47"/>
    <n v="0"/>
    <x v="39"/>
    <n v="0.72"/>
    <n v="65.277777777777786"/>
    <n v="64.8"/>
    <n v="64.8"/>
    <x v="1"/>
    <x v="0"/>
    <s v="Activo"/>
    <n v="26.3"/>
    <n v="1"/>
    <n v="31.560000000000002"/>
    <n v="72"/>
    <x v="4"/>
    <x v="5"/>
  </r>
  <r>
    <x v="48"/>
    <s v="XS"/>
    <n v="23"/>
    <n v="0"/>
    <x v="40"/>
    <n v="0.35"/>
    <n v="65.714285714285722"/>
    <n v="31.499999999999996"/>
    <n v="31.499999999999996"/>
    <x v="2"/>
    <x v="1"/>
    <s v="Activo"/>
    <n v="28.1"/>
    <n v="0"/>
    <n v="22.480000000000004"/>
    <n v="0"/>
    <x v="2"/>
    <x v="8"/>
  </r>
  <r>
    <x v="16"/>
    <s v="M"/>
    <n v="0"/>
    <n v="72"/>
    <x v="41"/>
    <n v="1.08"/>
    <n v="66.666666666666657"/>
    <n v="97.2"/>
    <n v="97.2"/>
    <x v="4"/>
    <x v="0"/>
    <s v="Activo"/>
    <n v="15.35"/>
    <n v="0"/>
    <n v="30.7"/>
    <n v="0"/>
    <x v="2"/>
    <x v="0"/>
  </r>
  <r>
    <x v="29"/>
    <s v="XS"/>
    <n v="18"/>
    <n v="0"/>
    <x v="42"/>
    <n v="0.26"/>
    <n v="69.230769230769226"/>
    <n v="23.400000000000002"/>
    <n v="23.400000000000002"/>
    <x v="3"/>
    <x v="2"/>
    <s v="Activo"/>
    <n v="20.7"/>
    <n v="0"/>
    <n v="8.2799999999999994"/>
    <n v="0"/>
    <x v="3"/>
    <x v="19"/>
  </r>
  <r>
    <x v="32"/>
    <s v="XXL"/>
    <n v="12"/>
    <n v="0"/>
    <x v="43"/>
    <n v="0.17"/>
    <n v="70.588235294117638"/>
    <n v="15.3"/>
    <n v="15.3"/>
    <x v="3"/>
    <x v="1"/>
    <s v="Activo"/>
    <n v="15.6"/>
    <n v="0"/>
    <n v="6.2399999999999993"/>
    <n v="0"/>
    <x v="0"/>
    <x v="20"/>
  </r>
  <r>
    <x v="38"/>
    <s v="M"/>
    <n v="69"/>
    <n v="0"/>
    <x v="44"/>
    <n v="0.97"/>
    <n v="71.134020618556704"/>
    <n v="87.3"/>
    <n v="87.3"/>
    <x v="0"/>
    <x v="0"/>
    <s v="Activo"/>
    <n v="19.25"/>
    <n v="0"/>
    <n v="30.8"/>
    <n v="0"/>
    <x v="4"/>
    <x v="17"/>
  </r>
  <r>
    <x v="41"/>
    <s v="XS"/>
    <n v="33"/>
    <n v="0"/>
    <x v="27"/>
    <n v="0.46"/>
    <n v="71.739130434782609"/>
    <n v="41.4"/>
    <n v="41.4"/>
    <x v="2"/>
    <x v="1"/>
    <s v="Activo"/>
    <n v="16.75"/>
    <n v="0"/>
    <n v="13.4"/>
    <n v="0"/>
    <x v="4"/>
    <x v="16"/>
  </r>
  <r>
    <x v="45"/>
    <s v="L"/>
    <n v="32"/>
    <n v="0"/>
    <x v="12"/>
    <n v="0.44"/>
    <n v="72.727272727272734"/>
    <n v="39.6"/>
    <n v="39.6"/>
    <x v="2"/>
    <x v="0"/>
    <s v="Activo"/>
    <n v="20.8"/>
    <n v="0"/>
    <n v="16.64"/>
    <n v="0"/>
    <x v="4"/>
    <x v="18"/>
  </r>
  <r>
    <x v="49"/>
    <s v="M"/>
    <n v="33"/>
    <n v="0"/>
    <x v="27"/>
    <n v="0.45"/>
    <n v="73.333333333333329"/>
    <n v="40.5"/>
    <n v="40.5"/>
    <x v="2"/>
    <x v="1"/>
    <s v="Activo"/>
    <n v="28.1"/>
    <n v="0"/>
    <n v="22.480000000000004"/>
    <n v="0"/>
    <x v="4"/>
    <x v="8"/>
  </r>
  <r>
    <x v="29"/>
    <s v="XL"/>
    <n v="11"/>
    <n v="0"/>
    <x v="7"/>
    <n v="0.15"/>
    <n v="73.333333333333343"/>
    <n v="13.5"/>
    <n v="13.5"/>
    <x v="3"/>
    <x v="2"/>
    <s v="Activo"/>
    <n v="20.7"/>
    <n v="0"/>
    <n v="8.2799999999999994"/>
    <n v="0"/>
    <x v="3"/>
    <x v="19"/>
  </r>
  <r>
    <x v="50"/>
    <s v="S"/>
    <n v="32"/>
    <n v="0"/>
    <x v="12"/>
    <n v="0.43"/>
    <n v="74.418604651162795"/>
    <n v="38.700000000000003"/>
    <n v="38.700000000000003"/>
    <x v="2"/>
    <x v="1"/>
    <s v="Activo"/>
    <n v="28.1"/>
    <n v="0"/>
    <n v="22.480000000000004"/>
    <n v="0"/>
    <x v="3"/>
    <x v="8"/>
  </r>
  <r>
    <x v="14"/>
    <s v="XS"/>
    <n v="21"/>
    <n v="0"/>
    <x v="45"/>
    <n v="0.28000000000000003"/>
    <n v="74.999999999999986"/>
    <n v="25.200000000000003"/>
    <n v="25.200000000000003"/>
    <x v="2"/>
    <x v="0"/>
    <s v="Activo"/>
    <n v="17.600000000000001"/>
    <n v="0"/>
    <n v="14.080000000000002"/>
    <n v="0"/>
    <x v="4"/>
    <x v="12"/>
  </r>
  <r>
    <x v="25"/>
    <s v="XL"/>
    <n v="3"/>
    <n v="0"/>
    <x v="3"/>
    <n v="0.04"/>
    <n v="75"/>
    <n v="3.6"/>
    <n v="3.6"/>
    <x v="3"/>
    <x v="1"/>
    <s v="Activo"/>
    <n v="23.75"/>
    <n v="0"/>
    <n v="9.5"/>
    <n v="0"/>
    <x v="5"/>
    <x v="11"/>
  </r>
  <r>
    <x v="47"/>
    <s v="XXL"/>
    <n v="19"/>
    <n v="0"/>
    <x v="31"/>
    <n v="0.25"/>
    <n v="76"/>
    <n v="22.5"/>
    <n v="22.5"/>
    <x v="3"/>
    <x v="1"/>
    <s v="Activo"/>
    <n v="15.6"/>
    <n v="0"/>
    <n v="6.2399999999999993"/>
    <n v="0"/>
    <x v="3"/>
    <x v="20"/>
  </r>
  <r>
    <x v="27"/>
    <s v="M"/>
    <n v="74"/>
    <n v="0"/>
    <x v="46"/>
    <n v="0.97"/>
    <n v="76.288659793814432"/>
    <n v="87.3"/>
    <n v="87.3"/>
    <x v="0"/>
    <x v="1"/>
    <s v="Activo"/>
    <n v="28.1"/>
    <n v="0"/>
    <n v="44.960000000000008"/>
    <n v="0"/>
    <x v="0"/>
    <x v="8"/>
  </r>
  <r>
    <x v="51"/>
    <s v="XS"/>
    <n v="7"/>
    <n v="0"/>
    <x v="6"/>
    <n v="0.09"/>
    <n v="77.777777777777786"/>
    <n v="8.1"/>
    <n v="8.1"/>
    <x v="3"/>
    <x v="1"/>
    <s v="Activo"/>
    <n v="17.5"/>
    <n v="0"/>
    <n v="7"/>
    <n v="0"/>
    <x v="2"/>
    <x v="1"/>
  </r>
  <r>
    <x v="39"/>
    <s v="L"/>
    <n v="67"/>
    <n v="0"/>
    <x v="47"/>
    <n v="0.85"/>
    <n v="78.82352941176471"/>
    <n v="76.5"/>
    <n v="76.5"/>
    <x v="0"/>
    <x v="0"/>
    <s v="Activo"/>
    <n v="27.95"/>
    <n v="3"/>
    <n v="44.72"/>
    <n v="288"/>
    <x v="2"/>
    <x v="22"/>
  </r>
  <r>
    <x v="29"/>
    <s v="M"/>
    <n v="62"/>
    <n v="0"/>
    <x v="48"/>
    <n v="0.78"/>
    <n v="79.487179487179489"/>
    <n v="70.2"/>
    <n v="70.2"/>
    <x v="1"/>
    <x v="2"/>
    <s v="Activo"/>
    <n v="20.7"/>
    <n v="0"/>
    <n v="24.839999999999996"/>
    <n v="0"/>
    <x v="3"/>
    <x v="19"/>
  </r>
  <r>
    <x v="31"/>
    <s v="XL"/>
    <n v="13"/>
    <n v="0"/>
    <x v="49"/>
    <n v="0.16"/>
    <n v="81.25"/>
    <n v="14.4"/>
    <n v="14.4"/>
    <x v="3"/>
    <x v="1"/>
    <s v="Activo"/>
    <n v="23.75"/>
    <n v="0"/>
    <n v="9.5"/>
    <n v="0"/>
    <x v="3"/>
    <x v="11"/>
  </r>
  <r>
    <x v="52"/>
    <s v="L"/>
    <n v="50"/>
    <n v="0"/>
    <x v="50"/>
    <n v="0.6"/>
    <n v="83.333333333333343"/>
    <n v="54"/>
    <n v="54"/>
    <x v="1"/>
    <x v="1"/>
    <s v="Activo"/>
    <n v="16.75"/>
    <n v="0"/>
    <n v="20.100000000000001"/>
    <n v="0"/>
    <x v="0"/>
    <x v="16"/>
  </r>
  <r>
    <x v="53"/>
    <s v="XL"/>
    <n v="5"/>
    <n v="0"/>
    <x v="10"/>
    <n v="0.06"/>
    <n v="83.333333333333343"/>
    <n v="5.3999999999999995"/>
    <n v="5.3999999999999995"/>
    <x v="3"/>
    <x v="1"/>
    <s v="Activo"/>
    <n v="28.1"/>
    <n v="0"/>
    <n v="11.240000000000002"/>
    <n v="0"/>
    <x v="8"/>
    <x v="8"/>
  </r>
  <r>
    <x v="52"/>
    <s v="S"/>
    <n v="88"/>
    <n v="0"/>
    <x v="51"/>
    <n v="1.05"/>
    <n v="83.80952380952381"/>
    <n v="94.5"/>
    <n v="94.5"/>
    <x v="0"/>
    <x v="1"/>
    <s v="Activo"/>
    <n v="16.75"/>
    <n v="0"/>
    <n v="26.8"/>
    <n v="0"/>
    <x v="0"/>
    <x v="16"/>
  </r>
  <r>
    <x v="27"/>
    <s v="XS"/>
    <n v="47"/>
    <n v="0"/>
    <x v="39"/>
    <n v="0.56000000000000005"/>
    <n v="83.928571428571416"/>
    <n v="50.400000000000006"/>
    <n v="50.400000000000006"/>
    <x v="1"/>
    <x v="1"/>
    <s v="Activo"/>
    <n v="28.1"/>
    <n v="0"/>
    <n v="33.72"/>
    <n v="0"/>
    <x v="0"/>
    <x v="8"/>
  </r>
  <r>
    <x v="54"/>
    <s v="M"/>
    <n v="21"/>
    <n v="0"/>
    <x v="45"/>
    <n v="0.25"/>
    <n v="84"/>
    <n v="22.5"/>
    <n v="22.5"/>
    <x v="3"/>
    <x v="2"/>
    <s v="Activo"/>
    <n v="18.899999999999999"/>
    <n v="0"/>
    <n v="7.56"/>
    <n v="0"/>
    <x v="3"/>
    <x v="26"/>
  </r>
  <r>
    <x v="32"/>
    <s v="S"/>
    <n v="69"/>
    <n v="0"/>
    <x v="44"/>
    <n v="0.8"/>
    <n v="86.25"/>
    <n v="72"/>
    <n v="72"/>
    <x v="1"/>
    <x v="1"/>
    <s v="Activo"/>
    <n v="15.6"/>
    <n v="0"/>
    <n v="18.720000000000002"/>
    <n v="0"/>
    <x v="0"/>
    <x v="20"/>
  </r>
  <r>
    <x v="38"/>
    <s v="XL"/>
    <n v="13"/>
    <n v="0"/>
    <x v="49"/>
    <n v="0.15"/>
    <n v="86.666666666666671"/>
    <n v="13.5"/>
    <n v="13.5"/>
    <x v="3"/>
    <x v="0"/>
    <s v="Activo"/>
    <n v="19.25"/>
    <n v="0"/>
    <n v="7.7"/>
    <n v="0"/>
    <x v="4"/>
    <x v="17"/>
  </r>
  <r>
    <x v="35"/>
    <s v="M"/>
    <n v="118"/>
    <n v="0"/>
    <x v="52"/>
    <n v="1.34"/>
    <n v="88.059701492537314"/>
    <n v="120.60000000000001"/>
    <n v="120.60000000000001"/>
    <x v="5"/>
    <x v="0"/>
    <s v="Activo"/>
    <n v="17.600000000000001"/>
    <n v="0"/>
    <n v="42.24"/>
    <n v="0"/>
    <x v="0"/>
    <x v="12"/>
  </r>
  <r>
    <x v="28"/>
    <s v="M"/>
    <n v="113"/>
    <n v="0"/>
    <x v="53"/>
    <n v="1.28"/>
    <n v="88.28125"/>
    <n v="115.2"/>
    <n v="115.2"/>
    <x v="4"/>
    <x v="0"/>
    <s v="Activo"/>
    <n v="20.8"/>
    <n v="0"/>
    <n v="41.6"/>
    <n v="0"/>
    <x v="3"/>
    <x v="18"/>
  </r>
  <r>
    <x v="55"/>
    <s v="XS"/>
    <n v="9"/>
    <n v="24"/>
    <x v="27"/>
    <n v="0.37"/>
    <n v="89.189189189189193"/>
    <n v="33.299999999999997"/>
    <n v="33.299999999999997"/>
    <x v="2"/>
    <x v="1"/>
    <s v="Activo"/>
    <n v="13.25"/>
    <n v="0"/>
    <n v="10.6"/>
    <n v="0"/>
    <x v="1"/>
    <x v="10"/>
  </r>
  <r>
    <x v="56"/>
    <s v="M"/>
    <n v="54"/>
    <n v="72"/>
    <x v="54"/>
    <n v="1.4"/>
    <n v="90"/>
    <n v="125.99999999999999"/>
    <n v="125.99999999999999"/>
    <x v="5"/>
    <x v="1"/>
    <s v="Activo"/>
    <n v="17"/>
    <n v="0"/>
    <n v="40.799999999999997"/>
    <n v="0"/>
    <x v="0"/>
    <x v="23"/>
  </r>
  <r>
    <x v="57"/>
    <s v="XS"/>
    <n v="20"/>
    <n v="0"/>
    <x v="16"/>
    <n v="0.22"/>
    <n v="90.909090909090907"/>
    <n v="19.8"/>
    <n v="19.8"/>
    <x v="3"/>
    <x v="0"/>
    <s v="Activo"/>
    <n v="13.7"/>
    <n v="0"/>
    <n v="5.4799999999999995"/>
    <n v="0"/>
    <x v="8"/>
    <x v="7"/>
  </r>
  <r>
    <x v="35"/>
    <s v="XS"/>
    <n v="51"/>
    <n v="0"/>
    <x v="17"/>
    <n v="0.56000000000000005"/>
    <n v="91.071428571428569"/>
    <n v="50.400000000000006"/>
    <n v="50.400000000000006"/>
    <x v="1"/>
    <x v="0"/>
    <s v="Activo"/>
    <n v="17.600000000000001"/>
    <n v="0"/>
    <n v="21.12"/>
    <n v="0"/>
    <x v="0"/>
    <x v="12"/>
  </r>
  <r>
    <x v="58"/>
    <s v="L"/>
    <n v="34"/>
    <n v="0"/>
    <x v="32"/>
    <n v="0.37"/>
    <n v="91.891891891891888"/>
    <n v="33.299999999999997"/>
    <n v="33.299999999999997"/>
    <x v="2"/>
    <x v="1"/>
    <s v="Activo"/>
    <n v="28.1"/>
    <n v="0"/>
    <n v="22.480000000000004"/>
    <n v="0"/>
    <x v="3"/>
    <x v="8"/>
  </r>
  <r>
    <x v="36"/>
    <s v="S"/>
    <n v="12"/>
    <n v="0"/>
    <x v="43"/>
    <n v="0.13"/>
    <n v="92.307692307692307"/>
    <n v="11.700000000000001"/>
    <n v="11.700000000000001"/>
    <x v="3"/>
    <x v="1"/>
    <s v="Activo"/>
    <n v="11.05"/>
    <n v="0"/>
    <n v="4.4200000000000008"/>
    <n v="0"/>
    <x v="2"/>
    <x v="21"/>
  </r>
  <r>
    <x v="5"/>
    <s v="L"/>
    <n v="40"/>
    <n v="0"/>
    <x v="55"/>
    <n v="0.43"/>
    <n v="93.023255813953483"/>
    <n v="38.700000000000003"/>
    <n v="38.700000000000003"/>
    <x v="2"/>
    <x v="0"/>
    <s v="Activo"/>
    <n v="26.3"/>
    <n v="1"/>
    <n v="21.040000000000003"/>
    <n v="48"/>
    <x v="4"/>
    <x v="5"/>
  </r>
  <r>
    <x v="47"/>
    <s v="L"/>
    <n v="84"/>
    <n v="0"/>
    <x v="56"/>
    <n v="0.9"/>
    <n v="93.333333333333329"/>
    <n v="81"/>
    <n v="81"/>
    <x v="0"/>
    <x v="1"/>
    <s v="Activo"/>
    <n v="15.6"/>
    <n v="0"/>
    <n v="24.959999999999997"/>
    <n v="0"/>
    <x v="3"/>
    <x v="20"/>
  </r>
  <r>
    <x v="59"/>
    <s v="XS"/>
    <n v="15"/>
    <n v="0"/>
    <x v="20"/>
    <n v="0.16"/>
    <n v="93.75"/>
    <n v="14.4"/>
    <n v="14.4"/>
    <x v="3"/>
    <x v="1"/>
    <s v="Activo"/>
    <n v="23.75"/>
    <n v="0"/>
    <n v="9.5"/>
    <n v="0"/>
    <x v="8"/>
    <x v="11"/>
  </r>
  <r>
    <x v="24"/>
    <s v="M"/>
    <n v="14"/>
    <n v="144"/>
    <x v="57"/>
    <n v="1.68"/>
    <n v="94.047619047619051"/>
    <n v="151.19999999999999"/>
    <n v="151.19999999999999"/>
    <x v="6"/>
    <x v="1"/>
    <s v="Activo"/>
    <n v="16.75"/>
    <n v="0"/>
    <n v="46.9"/>
    <n v="0"/>
    <x v="3"/>
    <x v="16"/>
  </r>
  <r>
    <x v="33"/>
    <s v="L"/>
    <n v="80"/>
    <n v="0"/>
    <x v="58"/>
    <n v="0.84"/>
    <n v="95.238095238095241"/>
    <n v="75.599999999999994"/>
    <n v="75.599999999999994"/>
    <x v="0"/>
    <x v="0"/>
    <s v="Activo"/>
    <n v="26.3"/>
    <n v="1"/>
    <n v="42.080000000000005"/>
    <n v="96"/>
    <x v="3"/>
    <x v="5"/>
  </r>
  <r>
    <x v="60"/>
    <s v="M"/>
    <n v="47"/>
    <n v="0"/>
    <x v="39"/>
    <n v="0.49"/>
    <n v="95.91836734693878"/>
    <n v="44.1"/>
    <n v="44.1"/>
    <x v="2"/>
    <x v="0"/>
    <s v="Activo"/>
    <n v="19.25"/>
    <n v="0"/>
    <n v="15.4"/>
    <n v="0"/>
    <x v="3"/>
    <x v="17"/>
  </r>
  <r>
    <x v="24"/>
    <s v="S"/>
    <n v="21"/>
    <n v="144"/>
    <x v="59"/>
    <n v="1.72"/>
    <n v="95.930232558139537"/>
    <n v="154.80000000000001"/>
    <n v="154.80000000000001"/>
    <x v="6"/>
    <x v="1"/>
    <s v="Activo"/>
    <n v="16.75"/>
    <n v="0"/>
    <n v="46.9"/>
    <n v="0"/>
    <x v="3"/>
    <x v="16"/>
  </r>
  <r>
    <x v="31"/>
    <s v="L"/>
    <n v="49"/>
    <n v="0"/>
    <x v="60"/>
    <n v="0.51"/>
    <n v="96.078431372549019"/>
    <n v="45.9"/>
    <n v="45.9"/>
    <x v="2"/>
    <x v="1"/>
    <s v="Activo"/>
    <n v="23.75"/>
    <n v="0"/>
    <n v="19"/>
    <n v="0"/>
    <x v="3"/>
    <x v="11"/>
  </r>
  <r>
    <x v="52"/>
    <s v="M"/>
    <n v="44"/>
    <n v="72"/>
    <x v="61"/>
    <n v="1.2"/>
    <n v="96.666666666666671"/>
    <n v="108"/>
    <n v="108"/>
    <x v="4"/>
    <x v="1"/>
    <s v="Activo"/>
    <n v="16.75"/>
    <n v="0"/>
    <n v="33.5"/>
    <n v="0"/>
    <x v="0"/>
    <x v="16"/>
  </r>
  <r>
    <x v="34"/>
    <s v="XS"/>
    <n v="37"/>
    <n v="0"/>
    <x v="22"/>
    <n v="0.38"/>
    <n v="97.368421052631575"/>
    <n v="34.200000000000003"/>
    <n v="34.200000000000003"/>
    <x v="2"/>
    <x v="0"/>
    <s v="Activo"/>
    <n v="13.7"/>
    <n v="0"/>
    <n v="10.959999999999999"/>
    <n v="0"/>
    <x v="2"/>
    <x v="7"/>
  </r>
  <r>
    <x v="12"/>
    <s v="L"/>
    <n v="78"/>
    <n v="0"/>
    <x v="62"/>
    <n v="0.8"/>
    <n v="97.5"/>
    <n v="72"/>
    <n v="72"/>
    <x v="1"/>
    <x v="1"/>
    <s v="Activo"/>
    <n v="23.75"/>
    <n v="0"/>
    <n v="28.5"/>
    <n v="0"/>
    <x v="0"/>
    <x v="11"/>
  </r>
  <r>
    <x v="28"/>
    <s v="S"/>
    <n v="30"/>
    <n v="144"/>
    <x v="63"/>
    <n v="1.78"/>
    <n v="97.752808988764045"/>
    <n v="160.19999999999999"/>
    <n v="160.19999999999999"/>
    <x v="6"/>
    <x v="0"/>
    <s v="Activo"/>
    <n v="20.8"/>
    <n v="0"/>
    <n v="58.24"/>
    <n v="0"/>
    <x v="3"/>
    <x v="18"/>
  </r>
  <r>
    <x v="61"/>
    <s v="M"/>
    <n v="13"/>
    <n v="72"/>
    <x v="64"/>
    <n v="0.86"/>
    <n v="98.83720930232559"/>
    <n v="77.400000000000006"/>
    <n v="77.400000000000006"/>
    <x v="0"/>
    <x v="0"/>
    <s v="Activo"/>
    <n v="17.600000000000001"/>
    <n v="0"/>
    <n v="28.160000000000004"/>
    <n v="0"/>
    <x v="2"/>
    <x v="12"/>
  </r>
  <r>
    <x v="62"/>
    <s v="XL"/>
    <n v="14"/>
    <n v="0"/>
    <x v="65"/>
    <n v="0.14000000000000001"/>
    <n v="99.999999999999986"/>
    <n v="12.600000000000001"/>
    <n v="0"/>
    <x v="8"/>
    <x v="1"/>
    <s v="Activo"/>
    <n v="17"/>
    <n v="0"/>
    <n v="0"/>
    <n v="0"/>
    <x v="2"/>
    <x v="23"/>
  </r>
  <r>
    <x v="6"/>
    <s v="XXL"/>
    <n v="2"/>
    <n v="0"/>
    <x v="2"/>
    <n v="0.02"/>
    <n v="100"/>
    <n v="1.8"/>
    <n v="0"/>
    <x v="8"/>
    <x v="0"/>
    <s v="Activo"/>
    <n v="21.6"/>
    <n v="0"/>
    <n v="0"/>
    <n v="0"/>
    <x v="0"/>
    <x v="6"/>
  </r>
  <r>
    <x v="36"/>
    <s v="XS"/>
    <n v="5"/>
    <n v="0"/>
    <x v="10"/>
    <n v="0.05"/>
    <n v="100"/>
    <n v="4.5"/>
    <n v="0"/>
    <x v="8"/>
    <x v="1"/>
    <s v="Activo"/>
    <n v="11.05"/>
    <n v="0"/>
    <n v="0"/>
    <n v="0"/>
    <x v="2"/>
    <x v="21"/>
  </r>
  <r>
    <x v="63"/>
    <s v="XL"/>
    <n v="26"/>
    <n v="0"/>
    <x v="34"/>
    <n v="0.26"/>
    <n v="100"/>
    <n v="23.400000000000002"/>
    <n v="0"/>
    <x v="8"/>
    <x v="0"/>
    <s v="Activo"/>
    <n v="20.8"/>
    <n v="0"/>
    <n v="0"/>
    <n v="0"/>
    <x v="2"/>
    <x v="18"/>
  </r>
  <r>
    <x v="41"/>
    <s v="S"/>
    <n v="91"/>
    <n v="0"/>
    <x v="66"/>
    <n v="0.91"/>
    <n v="100"/>
    <n v="81.900000000000006"/>
    <n v="0"/>
    <x v="8"/>
    <x v="1"/>
    <s v="Activo"/>
    <n v="16.75"/>
    <n v="0"/>
    <n v="0"/>
    <n v="0"/>
    <x v="4"/>
    <x v="16"/>
  </r>
  <r>
    <x v="34"/>
    <s v="M"/>
    <n v="8"/>
    <n v="144"/>
    <x v="67"/>
    <n v="1.51"/>
    <n v="100.66225165562913"/>
    <n v="135.9"/>
    <n v="0"/>
    <x v="8"/>
    <x v="0"/>
    <s v="Activo"/>
    <n v="13.7"/>
    <n v="0"/>
    <n v="0"/>
    <n v="0"/>
    <x v="2"/>
    <x v="7"/>
  </r>
  <r>
    <x v="12"/>
    <s v="S"/>
    <n v="117"/>
    <n v="0"/>
    <x v="68"/>
    <n v="1.1599999999999999"/>
    <n v="100.86206896551725"/>
    <n v="104.39999999999999"/>
    <n v="0"/>
    <x v="8"/>
    <x v="1"/>
    <s v="Activo"/>
    <n v="23.75"/>
    <n v="0"/>
    <n v="0"/>
    <n v="0"/>
    <x v="0"/>
    <x v="11"/>
  </r>
  <r>
    <x v="49"/>
    <s v="S"/>
    <n v="72"/>
    <n v="0"/>
    <x v="41"/>
    <n v="0.71"/>
    <n v="101.40845070422536"/>
    <n v="63.9"/>
    <n v="0"/>
    <x v="8"/>
    <x v="1"/>
    <s v="Activo"/>
    <n v="28.1"/>
    <n v="0"/>
    <n v="0"/>
    <n v="0"/>
    <x v="4"/>
    <x v="8"/>
  </r>
  <r>
    <x v="8"/>
    <s v="M"/>
    <n v="75"/>
    <n v="0"/>
    <x v="69"/>
    <n v="0.73"/>
    <n v="102.73972602739727"/>
    <n v="65.7"/>
    <n v="0"/>
    <x v="8"/>
    <x v="1"/>
    <s v="Activo"/>
    <n v="28.1"/>
    <n v="0"/>
    <n v="0"/>
    <n v="0"/>
    <x v="0"/>
    <x v="8"/>
  </r>
  <r>
    <x v="64"/>
    <s v="S"/>
    <n v="37"/>
    <n v="0"/>
    <x v="22"/>
    <n v="0.36"/>
    <n v="102.77777777777779"/>
    <n v="32.4"/>
    <n v="0"/>
    <x v="8"/>
    <x v="2"/>
    <s v="Activo"/>
    <n v="18.75"/>
    <n v="0"/>
    <n v="0"/>
    <n v="0"/>
    <x v="3"/>
    <x v="27"/>
  </r>
  <r>
    <x v="17"/>
    <s v="S"/>
    <n v="83"/>
    <n v="0"/>
    <x v="70"/>
    <n v="0.79"/>
    <n v="105.0632911392405"/>
    <n v="71.100000000000009"/>
    <n v="0"/>
    <x v="8"/>
    <x v="1"/>
    <s v="Activo"/>
    <n v="28.1"/>
    <n v="0"/>
    <n v="0"/>
    <n v="0"/>
    <x v="4"/>
    <x v="8"/>
  </r>
  <r>
    <x v="43"/>
    <s v="L"/>
    <n v="53"/>
    <n v="0"/>
    <x v="71"/>
    <n v="0.5"/>
    <n v="106"/>
    <n v="45"/>
    <n v="0"/>
    <x v="8"/>
    <x v="1"/>
    <s v="Activo"/>
    <n v="17"/>
    <n v="0"/>
    <n v="0"/>
    <n v="0"/>
    <x v="4"/>
    <x v="23"/>
  </r>
  <r>
    <x v="32"/>
    <s v="L"/>
    <n v="50"/>
    <n v="0"/>
    <x v="50"/>
    <n v="0.47"/>
    <n v="106.38297872340426"/>
    <n v="42.3"/>
    <n v="0"/>
    <x v="8"/>
    <x v="1"/>
    <s v="Activo"/>
    <n v="15.6"/>
    <n v="0"/>
    <n v="0"/>
    <n v="0"/>
    <x v="0"/>
    <x v="20"/>
  </r>
  <r>
    <x v="18"/>
    <s v="L"/>
    <n v="15"/>
    <n v="0"/>
    <x v="20"/>
    <n v="0.14000000000000001"/>
    <n v="107.14285714285714"/>
    <n v="12.600000000000001"/>
    <n v="0"/>
    <x v="8"/>
    <x v="1"/>
    <s v="Activo"/>
    <n v="17.55"/>
    <n v="0"/>
    <n v="0"/>
    <n v="0"/>
    <x v="0"/>
    <x v="13"/>
  </r>
  <r>
    <x v="58"/>
    <s v="M"/>
    <n v="73"/>
    <n v="0"/>
    <x v="72"/>
    <n v="0.68"/>
    <n v="107.35294117647058"/>
    <n v="61.2"/>
    <n v="0"/>
    <x v="8"/>
    <x v="1"/>
    <s v="Activo"/>
    <n v="28.1"/>
    <n v="0"/>
    <n v="0"/>
    <n v="0"/>
    <x v="3"/>
    <x v="8"/>
  </r>
  <r>
    <x v="65"/>
    <s v="M"/>
    <n v="49"/>
    <n v="0"/>
    <x v="60"/>
    <n v="0.45"/>
    <n v="108.88888888888889"/>
    <n v="40.5"/>
    <n v="0"/>
    <x v="8"/>
    <x v="0"/>
    <s v="Activo"/>
    <n v="14.9"/>
    <n v="0"/>
    <n v="0"/>
    <n v="0"/>
    <x v="5"/>
    <x v="28"/>
  </r>
  <r>
    <x v="19"/>
    <s v="M"/>
    <n v="61"/>
    <n v="72"/>
    <x v="73"/>
    <n v="1.22"/>
    <n v="109.01639344262296"/>
    <n v="109.8"/>
    <n v="0"/>
    <x v="8"/>
    <x v="0"/>
    <s v="Activo"/>
    <n v="13.7"/>
    <n v="0"/>
    <n v="0"/>
    <n v="0"/>
    <x v="3"/>
    <x v="7"/>
  </r>
  <r>
    <x v="33"/>
    <s v="M"/>
    <n v="151"/>
    <n v="0"/>
    <x v="74"/>
    <n v="1.38"/>
    <n v="109.42028985507247"/>
    <n v="124.19999999999999"/>
    <n v="0"/>
    <x v="8"/>
    <x v="0"/>
    <s v="Activo"/>
    <n v="26.3"/>
    <n v="1"/>
    <n v="0"/>
    <n v="0"/>
    <x v="3"/>
    <x v="5"/>
  </r>
  <r>
    <x v="20"/>
    <s v="XS"/>
    <n v="54"/>
    <n v="0"/>
    <x v="75"/>
    <n v="0.49"/>
    <n v="110.20408163265306"/>
    <n v="44.1"/>
    <n v="0"/>
    <x v="8"/>
    <x v="0"/>
    <s v="Activo"/>
    <n v="15.35"/>
    <n v="0"/>
    <n v="0"/>
    <n v="0"/>
    <x v="3"/>
    <x v="0"/>
  </r>
  <r>
    <x v="54"/>
    <s v="XL"/>
    <n v="10"/>
    <n v="0"/>
    <x v="9"/>
    <n v="0.09"/>
    <n v="111.11111111111111"/>
    <n v="8.1"/>
    <n v="0"/>
    <x v="8"/>
    <x v="2"/>
    <s v="Activo"/>
    <n v="18.899999999999999"/>
    <n v="0"/>
    <n v="0"/>
    <n v="0"/>
    <x v="3"/>
    <x v="26"/>
  </r>
  <r>
    <x v="66"/>
    <s v="M"/>
    <n v="70"/>
    <n v="0"/>
    <x v="33"/>
    <n v="0.63"/>
    <n v="111.11111111111111"/>
    <n v="56.7"/>
    <n v="0"/>
    <x v="8"/>
    <x v="1"/>
    <s v="Activo"/>
    <n v="17"/>
    <n v="0"/>
    <n v="0"/>
    <n v="0"/>
    <x v="8"/>
    <x v="23"/>
  </r>
  <r>
    <x v="5"/>
    <s v="S"/>
    <n v="124"/>
    <n v="0"/>
    <x v="76"/>
    <n v="1.0900000000000001"/>
    <n v="113.76146788990825"/>
    <n v="98.100000000000009"/>
    <n v="0"/>
    <x v="8"/>
    <x v="0"/>
    <s v="Activo"/>
    <n v="26.3"/>
    <n v="1"/>
    <n v="0"/>
    <n v="0"/>
    <x v="4"/>
    <x v="5"/>
  </r>
  <r>
    <x v="6"/>
    <s v="L"/>
    <n v="16"/>
    <n v="0"/>
    <x v="18"/>
    <n v="0.14000000000000001"/>
    <n v="114.28571428571428"/>
    <n v="12.600000000000001"/>
    <n v="0"/>
    <x v="8"/>
    <x v="0"/>
    <s v="Activo"/>
    <n v="21.6"/>
    <n v="0"/>
    <n v="0"/>
    <n v="0"/>
    <x v="0"/>
    <x v="6"/>
  </r>
  <r>
    <x v="67"/>
    <s v="XXL"/>
    <n v="15"/>
    <n v="0"/>
    <x v="20"/>
    <n v="0.13"/>
    <n v="115.38461538461539"/>
    <n v="11.700000000000001"/>
    <n v="0"/>
    <x v="8"/>
    <x v="1"/>
    <s v="Activo"/>
    <n v="15.6"/>
    <n v="0"/>
    <n v="0"/>
    <n v="0"/>
    <x v="2"/>
    <x v="20"/>
  </r>
  <r>
    <x v="68"/>
    <s v="L"/>
    <n v="22"/>
    <n v="0"/>
    <x v="77"/>
    <n v="0.19"/>
    <n v="115.78947368421052"/>
    <n v="17.100000000000001"/>
    <n v="0"/>
    <x v="8"/>
    <x v="0"/>
    <s v="Activo"/>
    <n v="17.55"/>
    <n v="0"/>
    <n v="0"/>
    <n v="0"/>
    <x v="2"/>
    <x v="25"/>
  </r>
  <r>
    <x v="34"/>
    <s v="S"/>
    <n v="7"/>
    <n v="144"/>
    <x v="74"/>
    <n v="1.3"/>
    <n v="116.15384615384615"/>
    <n v="117"/>
    <n v="0"/>
    <x v="8"/>
    <x v="0"/>
    <s v="Activo"/>
    <n v="13.7"/>
    <n v="0"/>
    <n v="0"/>
    <n v="0"/>
    <x v="2"/>
    <x v="7"/>
  </r>
  <r>
    <x v="26"/>
    <s v="L"/>
    <n v="134"/>
    <n v="0"/>
    <x v="78"/>
    <n v="1.1499999999999999"/>
    <n v="116.5217391304348"/>
    <n v="103.49999999999999"/>
    <n v="0"/>
    <x v="8"/>
    <x v="0"/>
    <s v="Activo"/>
    <n v="19.25"/>
    <n v="0"/>
    <n v="0"/>
    <n v="0"/>
    <x v="0"/>
    <x v="17"/>
  </r>
  <r>
    <x v="8"/>
    <s v="L"/>
    <n v="35"/>
    <n v="0"/>
    <x v="79"/>
    <n v="0.3"/>
    <n v="116.66666666666667"/>
    <n v="27"/>
    <n v="0"/>
    <x v="8"/>
    <x v="1"/>
    <s v="Activo"/>
    <n v="28.1"/>
    <n v="0"/>
    <n v="0"/>
    <n v="0"/>
    <x v="0"/>
    <x v="8"/>
  </r>
  <r>
    <x v="45"/>
    <s v="M"/>
    <n v="90"/>
    <n v="0"/>
    <x v="80"/>
    <n v="0.77"/>
    <n v="116.88311688311688"/>
    <n v="69.3"/>
    <n v="0"/>
    <x v="8"/>
    <x v="0"/>
    <s v="Activo"/>
    <n v="20.8"/>
    <n v="0"/>
    <n v="0"/>
    <n v="0"/>
    <x v="4"/>
    <x v="18"/>
  </r>
  <r>
    <x v="2"/>
    <s v="S"/>
    <n v="25"/>
    <n v="0"/>
    <x v="21"/>
    <n v="0.21"/>
    <n v="119.04761904761905"/>
    <n v="18.899999999999999"/>
    <n v="0"/>
    <x v="8"/>
    <x v="0"/>
    <s v="Activo"/>
    <n v="13.95"/>
    <n v="0"/>
    <n v="0"/>
    <n v="0"/>
    <x v="2"/>
    <x v="2"/>
  </r>
  <r>
    <x v="26"/>
    <s v="M"/>
    <n v="250"/>
    <n v="0"/>
    <x v="81"/>
    <n v="2.08"/>
    <n v="120.19230769230769"/>
    <n v="187.20000000000002"/>
    <n v="0"/>
    <x v="8"/>
    <x v="0"/>
    <s v="Activo"/>
    <n v="19.25"/>
    <n v="0"/>
    <n v="0"/>
    <n v="0"/>
    <x v="0"/>
    <x v="17"/>
  </r>
  <r>
    <x v="63"/>
    <s v="XS"/>
    <n v="101"/>
    <n v="0"/>
    <x v="82"/>
    <n v="0.84"/>
    <n v="120.23809523809524"/>
    <n v="75.599999999999994"/>
    <n v="0"/>
    <x v="8"/>
    <x v="0"/>
    <s v="Activo"/>
    <n v="20.8"/>
    <n v="0"/>
    <n v="0"/>
    <n v="0"/>
    <x v="2"/>
    <x v="18"/>
  </r>
  <r>
    <x v="56"/>
    <s v="L"/>
    <n v="133"/>
    <n v="0"/>
    <x v="73"/>
    <n v="1.1000000000000001"/>
    <n v="120.90909090909089"/>
    <n v="99.000000000000014"/>
    <n v="0"/>
    <x v="8"/>
    <x v="1"/>
    <s v="Activo"/>
    <n v="17"/>
    <n v="0"/>
    <n v="0"/>
    <n v="0"/>
    <x v="0"/>
    <x v="23"/>
  </r>
  <r>
    <x v="69"/>
    <s v="XL"/>
    <n v="17"/>
    <n v="0"/>
    <x v="13"/>
    <n v="0.14000000000000001"/>
    <n v="121.42857142857142"/>
    <n v="12.600000000000001"/>
    <n v="0"/>
    <x v="8"/>
    <x v="0"/>
    <s v="Activo"/>
    <n v="14.9"/>
    <n v="0"/>
    <n v="0"/>
    <n v="0"/>
    <x v="2"/>
    <x v="28"/>
  </r>
  <r>
    <x v="30"/>
    <s v="XXL"/>
    <n v="16"/>
    <n v="0"/>
    <x v="18"/>
    <n v="0.13"/>
    <n v="123.07692307692307"/>
    <n v="11.700000000000001"/>
    <n v="0"/>
    <x v="8"/>
    <x v="1"/>
    <s v="Activo"/>
    <n v="16.75"/>
    <n v="0"/>
    <n v="0"/>
    <n v="0"/>
    <x v="2"/>
    <x v="16"/>
  </r>
  <r>
    <x v="70"/>
    <s v="M"/>
    <n v="26"/>
    <n v="0"/>
    <x v="34"/>
    <n v="0.21"/>
    <n v="123.80952380952381"/>
    <n v="18.899999999999999"/>
    <n v="0"/>
    <x v="8"/>
    <x v="0"/>
    <s v="Activo"/>
    <n v="13.95"/>
    <n v="0"/>
    <n v="0"/>
    <n v="0"/>
    <x v="8"/>
    <x v="2"/>
  </r>
  <r>
    <x v="17"/>
    <s v="M"/>
    <n v="111"/>
    <n v="0"/>
    <x v="83"/>
    <n v="0.89"/>
    <n v="124.71910112359551"/>
    <n v="80.099999999999994"/>
    <n v="0"/>
    <x v="8"/>
    <x v="1"/>
    <s v="Activo"/>
    <n v="28.1"/>
    <n v="0"/>
    <n v="0"/>
    <n v="0"/>
    <x v="4"/>
    <x v="8"/>
  </r>
  <r>
    <x v="71"/>
    <s v="S"/>
    <n v="39"/>
    <n v="0"/>
    <x v="84"/>
    <n v="0.31"/>
    <n v="125.80645161290323"/>
    <n v="27.9"/>
    <n v="0"/>
    <x v="8"/>
    <x v="0"/>
    <s v="Activo"/>
    <n v="20.8"/>
    <n v="0"/>
    <n v="0"/>
    <n v="0"/>
    <x v="0"/>
    <x v="18"/>
  </r>
  <r>
    <x v="47"/>
    <s v="S"/>
    <n v="204"/>
    <n v="0"/>
    <x v="85"/>
    <n v="1.6"/>
    <n v="127.5"/>
    <n v="144"/>
    <n v="0"/>
    <x v="8"/>
    <x v="1"/>
    <s v="Activo"/>
    <n v="15.6"/>
    <n v="0"/>
    <n v="0"/>
    <n v="0"/>
    <x v="3"/>
    <x v="20"/>
  </r>
  <r>
    <x v="15"/>
    <s v="XS"/>
    <n v="32"/>
    <n v="0"/>
    <x v="12"/>
    <n v="0.25"/>
    <n v="128"/>
    <n v="22.5"/>
    <n v="0"/>
    <x v="8"/>
    <x v="1"/>
    <s v="Activo"/>
    <n v="23.75"/>
    <n v="0"/>
    <n v="0"/>
    <n v="0"/>
    <x v="4"/>
    <x v="11"/>
  </r>
  <r>
    <x v="55"/>
    <s v="XL"/>
    <n v="18"/>
    <n v="0"/>
    <x v="42"/>
    <n v="0.14000000000000001"/>
    <n v="128.57142857142856"/>
    <n v="12.600000000000001"/>
    <n v="0"/>
    <x v="8"/>
    <x v="1"/>
    <s v="Activo"/>
    <n v="13.25"/>
    <n v="0"/>
    <n v="0"/>
    <n v="0"/>
    <x v="1"/>
    <x v="10"/>
  </r>
  <r>
    <x v="58"/>
    <s v="S"/>
    <n v="82"/>
    <n v="0"/>
    <x v="86"/>
    <n v="0.63"/>
    <n v="130.15873015873015"/>
    <n v="56.7"/>
    <n v="0"/>
    <x v="8"/>
    <x v="1"/>
    <s v="Activo"/>
    <n v="28.1"/>
    <n v="0"/>
    <n v="0"/>
    <n v="0"/>
    <x v="3"/>
    <x v="8"/>
  </r>
  <r>
    <x v="15"/>
    <s v="S"/>
    <n v="109"/>
    <n v="0"/>
    <x v="87"/>
    <n v="0.83"/>
    <n v="131.32530120481928"/>
    <n v="74.7"/>
    <n v="0"/>
    <x v="8"/>
    <x v="1"/>
    <s v="Activo"/>
    <n v="23.75"/>
    <n v="0"/>
    <n v="0"/>
    <n v="0"/>
    <x v="4"/>
    <x v="11"/>
  </r>
  <r>
    <x v="39"/>
    <s v="S"/>
    <n v="78"/>
    <n v="144"/>
    <x v="88"/>
    <n v="1.69"/>
    <n v="131.36094674556213"/>
    <n v="152.1"/>
    <n v="0"/>
    <x v="8"/>
    <x v="0"/>
    <s v="Activo"/>
    <n v="27.95"/>
    <n v="3"/>
    <n v="0"/>
    <n v="0"/>
    <x v="2"/>
    <x v="22"/>
  </r>
  <r>
    <x v="46"/>
    <s v="S"/>
    <n v="92"/>
    <n v="0"/>
    <x v="89"/>
    <n v="0.7"/>
    <n v="131.42857142857144"/>
    <n v="62.999999999999993"/>
    <n v="0"/>
    <x v="8"/>
    <x v="1"/>
    <s v="Activo"/>
    <n v="15.6"/>
    <n v="0"/>
    <n v="0"/>
    <n v="0"/>
    <x v="4"/>
    <x v="20"/>
  </r>
  <r>
    <x v="44"/>
    <s v="L"/>
    <n v="58"/>
    <n v="0"/>
    <x v="90"/>
    <n v="0.44"/>
    <n v="131.81818181818181"/>
    <n v="39.6"/>
    <n v="0"/>
    <x v="8"/>
    <x v="0"/>
    <s v="Activo"/>
    <n v="17.55"/>
    <n v="0"/>
    <n v="0"/>
    <n v="0"/>
    <x v="8"/>
    <x v="25"/>
  </r>
  <r>
    <x v="56"/>
    <s v="S"/>
    <n v="151"/>
    <n v="0"/>
    <x v="74"/>
    <n v="1.1399999999999999"/>
    <n v="132.45614035087721"/>
    <n v="102.6"/>
    <n v="0"/>
    <x v="8"/>
    <x v="1"/>
    <s v="Activo"/>
    <n v="17"/>
    <n v="0"/>
    <n v="0"/>
    <n v="0"/>
    <x v="0"/>
    <x v="23"/>
  </r>
  <r>
    <x v="61"/>
    <s v="S"/>
    <n v="142"/>
    <n v="0"/>
    <x v="91"/>
    <n v="1.07"/>
    <n v="132.71028037383178"/>
    <n v="96.300000000000011"/>
    <n v="0"/>
    <x v="8"/>
    <x v="0"/>
    <s v="Activo"/>
    <n v="17.600000000000001"/>
    <n v="0"/>
    <n v="0"/>
    <n v="0"/>
    <x v="2"/>
    <x v="12"/>
  </r>
  <r>
    <x v="46"/>
    <s v="M"/>
    <n v="93"/>
    <n v="0"/>
    <x v="92"/>
    <n v="0.7"/>
    <n v="132.85714285714286"/>
    <n v="62.999999999999993"/>
    <n v="0"/>
    <x v="8"/>
    <x v="1"/>
    <s v="Activo"/>
    <n v="15.6"/>
    <n v="0"/>
    <n v="0"/>
    <n v="0"/>
    <x v="4"/>
    <x v="20"/>
  </r>
  <r>
    <x v="30"/>
    <s v="S"/>
    <n v="74"/>
    <n v="144"/>
    <x v="93"/>
    <n v="1.64"/>
    <n v="132.92682926829269"/>
    <n v="147.6"/>
    <n v="0"/>
    <x v="8"/>
    <x v="1"/>
    <s v="Activo"/>
    <n v="16.75"/>
    <n v="0"/>
    <n v="0"/>
    <n v="0"/>
    <x v="2"/>
    <x v="16"/>
  </r>
  <r>
    <x v="19"/>
    <s v="S"/>
    <n v="113"/>
    <n v="0"/>
    <x v="53"/>
    <n v="0.85"/>
    <n v="132.94117647058823"/>
    <n v="76.5"/>
    <n v="0"/>
    <x v="8"/>
    <x v="0"/>
    <s v="Activo"/>
    <n v="13.7"/>
    <n v="0"/>
    <n v="0"/>
    <n v="0"/>
    <x v="3"/>
    <x v="7"/>
  </r>
  <r>
    <x v="31"/>
    <s v="S"/>
    <n v="96"/>
    <n v="0"/>
    <x v="94"/>
    <n v="0.72"/>
    <n v="133.33333333333334"/>
    <n v="64.8"/>
    <n v="0"/>
    <x v="8"/>
    <x v="1"/>
    <s v="Activo"/>
    <n v="23.75"/>
    <n v="0"/>
    <n v="0"/>
    <n v="0"/>
    <x v="3"/>
    <x v="11"/>
  </r>
  <r>
    <x v="23"/>
    <s v="XS"/>
    <n v="6"/>
    <n v="24"/>
    <x v="29"/>
    <n v="0.22"/>
    <n v="136.36363636363637"/>
    <n v="19.8"/>
    <n v="0"/>
    <x v="8"/>
    <x v="0"/>
    <s v="Activo"/>
    <n v="15.7"/>
    <n v="0"/>
    <n v="0"/>
    <n v="0"/>
    <x v="1"/>
    <x v="15"/>
  </r>
  <r>
    <x v="72"/>
    <s v="S"/>
    <n v="179"/>
    <n v="0"/>
    <x v="95"/>
    <n v="1.31"/>
    <n v="136.64122137404578"/>
    <n v="117.9"/>
    <n v="0"/>
    <x v="8"/>
    <x v="1"/>
    <s v="Activo"/>
    <n v="23.75"/>
    <n v="0"/>
    <n v="0"/>
    <n v="0"/>
    <x v="2"/>
    <x v="11"/>
  </r>
  <r>
    <x v="54"/>
    <s v="L"/>
    <n v="26"/>
    <n v="0"/>
    <x v="34"/>
    <n v="0.19"/>
    <n v="136.84210526315789"/>
    <n v="17.100000000000001"/>
    <n v="0"/>
    <x v="8"/>
    <x v="2"/>
    <s v="Activo"/>
    <n v="18.899999999999999"/>
    <n v="0"/>
    <n v="0"/>
    <n v="0"/>
    <x v="3"/>
    <x v="26"/>
  </r>
  <r>
    <x v="62"/>
    <s v="M"/>
    <n v="40"/>
    <n v="72"/>
    <x v="96"/>
    <n v="0.81"/>
    <n v="138.27160493827159"/>
    <n v="72.900000000000006"/>
    <n v="0"/>
    <x v="8"/>
    <x v="1"/>
    <s v="Activo"/>
    <n v="17"/>
    <n v="0"/>
    <n v="0"/>
    <n v="0"/>
    <x v="2"/>
    <x v="23"/>
  </r>
  <r>
    <x v="73"/>
    <s v="M"/>
    <n v="75"/>
    <n v="0"/>
    <x v="69"/>
    <n v="0.54"/>
    <n v="138.88888888888889"/>
    <n v="48.6"/>
    <n v="0"/>
    <x v="8"/>
    <x v="1"/>
    <s v="Activo"/>
    <n v="28.1"/>
    <n v="0"/>
    <n v="0"/>
    <n v="0"/>
    <x v="2"/>
    <x v="8"/>
  </r>
  <r>
    <x v="7"/>
    <s v="S"/>
    <n v="75"/>
    <n v="0"/>
    <x v="69"/>
    <n v="0.54"/>
    <n v="138.88888888888889"/>
    <n v="48.6"/>
    <n v="0"/>
    <x v="8"/>
    <x v="0"/>
    <s v="Activo"/>
    <n v="13.7"/>
    <n v="0"/>
    <n v="0"/>
    <n v="0"/>
    <x v="5"/>
    <x v="7"/>
  </r>
  <r>
    <x v="34"/>
    <s v="L"/>
    <n v="158"/>
    <n v="0"/>
    <x v="57"/>
    <n v="1.1200000000000001"/>
    <n v="141.07142857142856"/>
    <n v="100.80000000000001"/>
    <n v="0"/>
    <x v="8"/>
    <x v="0"/>
    <s v="Activo"/>
    <n v="13.7"/>
    <n v="0"/>
    <n v="0"/>
    <n v="0"/>
    <x v="2"/>
    <x v="7"/>
  </r>
  <r>
    <x v="30"/>
    <s v="L"/>
    <n v="64"/>
    <n v="72"/>
    <x v="97"/>
    <n v="0.95"/>
    <n v="143.15789473684211"/>
    <n v="85.5"/>
    <n v="0"/>
    <x v="8"/>
    <x v="1"/>
    <s v="Activo"/>
    <n v="16.75"/>
    <n v="0"/>
    <n v="0"/>
    <n v="0"/>
    <x v="2"/>
    <x v="16"/>
  </r>
  <r>
    <x v="47"/>
    <s v="M"/>
    <n v="231"/>
    <n v="0"/>
    <x v="98"/>
    <n v="1.61"/>
    <n v="143.47826086956522"/>
    <n v="144.9"/>
    <n v="0"/>
    <x v="8"/>
    <x v="1"/>
    <s v="Activo"/>
    <n v="15.6"/>
    <n v="0"/>
    <n v="0"/>
    <n v="0"/>
    <x v="3"/>
    <x v="20"/>
  </r>
  <r>
    <x v="30"/>
    <s v="XS"/>
    <n v="105"/>
    <n v="0"/>
    <x v="26"/>
    <n v="0.73"/>
    <n v="143.83561643835617"/>
    <n v="65.7"/>
    <n v="0"/>
    <x v="8"/>
    <x v="1"/>
    <s v="Activo"/>
    <n v="16.75"/>
    <n v="0"/>
    <n v="0"/>
    <n v="0"/>
    <x v="2"/>
    <x v="16"/>
  </r>
  <r>
    <x v="74"/>
    <s v="L"/>
    <n v="36"/>
    <n v="0"/>
    <x v="38"/>
    <n v="0.25"/>
    <n v="144"/>
    <n v="22.5"/>
    <n v="0"/>
    <x v="8"/>
    <x v="0"/>
    <s v="Activo"/>
    <n v="27.95"/>
    <n v="3"/>
    <n v="0"/>
    <n v="0"/>
    <x v="0"/>
    <x v="22"/>
  </r>
  <r>
    <x v="72"/>
    <s v="M"/>
    <n v="144"/>
    <n v="0"/>
    <x v="99"/>
    <n v="0.99"/>
    <n v="145.45454545454547"/>
    <n v="89.1"/>
    <n v="0"/>
    <x v="8"/>
    <x v="1"/>
    <s v="Activo"/>
    <n v="23.75"/>
    <n v="0"/>
    <n v="0"/>
    <n v="0"/>
    <x v="2"/>
    <x v="11"/>
  </r>
  <r>
    <x v="67"/>
    <s v="S"/>
    <n v="143"/>
    <n v="0"/>
    <x v="100"/>
    <n v="0.98"/>
    <n v="145.91836734693877"/>
    <n v="88.2"/>
    <n v="0"/>
    <x v="8"/>
    <x v="1"/>
    <s v="Activo"/>
    <n v="15.6"/>
    <n v="0"/>
    <n v="0"/>
    <n v="0"/>
    <x v="2"/>
    <x v="20"/>
  </r>
  <r>
    <x v="9"/>
    <s v="L"/>
    <n v="28"/>
    <n v="0"/>
    <x v="35"/>
    <n v="0.19"/>
    <n v="147.36842105263159"/>
    <n v="17.100000000000001"/>
    <n v="0"/>
    <x v="8"/>
    <x v="2"/>
    <s v="Activo"/>
    <n v="20.85"/>
    <n v="0"/>
    <n v="0"/>
    <n v="0"/>
    <x v="3"/>
    <x v="9"/>
  </r>
  <r>
    <x v="44"/>
    <s v="S"/>
    <n v="86"/>
    <n v="0"/>
    <x v="101"/>
    <n v="0.57999999999999996"/>
    <n v="148.27586206896552"/>
    <n v="52.199999999999996"/>
    <n v="0"/>
    <x v="8"/>
    <x v="0"/>
    <s v="Activo"/>
    <n v="17.55"/>
    <n v="0"/>
    <n v="0"/>
    <n v="0"/>
    <x v="8"/>
    <x v="25"/>
  </r>
  <r>
    <x v="73"/>
    <s v="S"/>
    <n v="58"/>
    <n v="0"/>
    <x v="90"/>
    <n v="0.39"/>
    <n v="148.7179487179487"/>
    <n v="35.1"/>
    <n v="0"/>
    <x v="8"/>
    <x v="1"/>
    <s v="Activo"/>
    <n v="28.1"/>
    <n v="0"/>
    <n v="0"/>
    <n v="0"/>
    <x v="2"/>
    <x v="8"/>
  </r>
  <r>
    <x v="29"/>
    <s v="L"/>
    <n v="76"/>
    <n v="0"/>
    <x v="102"/>
    <n v="0.51"/>
    <n v="149.01960784313727"/>
    <n v="45.9"/>
    <n v="0"/>
    <x v="8"/>
    <x v="2"/>
    <s v="Activo"/>
    <n v="20.7"/>
    <n v="0"/>
    <n v="0"/>
    <n v="0"/>
    <x v="3"/>
    <x v="19"/>
  </r>
  <r>
    <x v="18"/>
    <s v="XXL"/>
    <n v="3"/>
    <n v="0"/>
    <x v="3"/>
    <n v="0.02"/>
    <n v="150"/>
    <n v="1.8"/>
    <n v="0"/>
    <x v="8"/>
    <x v="1"/>
    <s v="Activo"/>
    <n v="17.55"/>
    <n v="0"/>
    <n v="0"/>
    <n v="0"/>
    <x v="0"/>
    <x v="13"/>
  </r>
  <r>
    <x v="75"/>
    <s v="M"/>
    <n v="18"/>
    <n v="0"/>
    <x v="42"/>
    <n v="0.12"/>
    <n v="150"/>
    <n v="10.799999999999999"/>
    <n v="0"/>
    <x v="8"/>
    <x v="1"/>
    <s v="Activo"/>
    <n v="17.55"/>
    <n v="0"/>
    <n v="0"/>
    <n v="0"/>
    <x v="8"/>
    <x v="13"/>
  </r>
  <r>
    <x v="41"/>
    <s v="L"/>
    <n v="81"/>
    <n v="0"/>
    <x v="25"/>
    <n v="0.54"/>
    <n v="150"/>
    <n v="48.6"/>
    <n v="0"/>
    <x v="8"/>
    <x v="1"/>
    <s v="Activo"/>
    <n v="16.75"/>
    <n v="0"/>
    <n v="0"/>
    <n v="0"/>
    <x v="4"/>
    <x v="16"/>
  </r>
  <r>
    <x v="24"/>
    <s v="XS"/>
    <n v="50"/>
    <n v="144"/>
    <x v="103"/>
    <n v="1.27"/>
    <n v="152.75590551181102"/>
    <n v="114.3"/>
    <n v="0"/>
    <x v="8"/>
    <x v="1"/>
    <s v="Activo"/>
    <n v="16.75"/>
    <n v="0"/>
    <n v="0"/>
    <n v="0"/>
    <x v="3"/>
    <x v="16"/>
  </r>
  <r>
    <x v="13"/>
    <s v="L"/>
    <n v="123"/>
    <n v="0"/>
    <x v="104"/>
    <n v="0.8"/>
    <n v="153.75"/>
    <n v="72"/>
    <n v="0"/>
    <x v="8"/>
    <x v="0"/>
    <s v="Activo"/>
    <n v="13.7"/>
    <n v="0"/>
    <n v="0"/>
    <n v="0"/>
    <x v="0"/>
    <x v="7"/>
  </r>
  <r>
    <x v="76"/>
    <s v="XL"/>
    <n v="20"/>
    <n v="0"/>
    <x v="16"/>
    <n v="0.13"/>
    <n v="153.84615384615384"/>
    <n v="11.700000000000001"/>
    <n v="0"/>
    <x v="8"/>
    <x v="0"/>
    <s v="Activo"/>
    <n v="14.9"/>
    <n v="0"/>
    <n v="0"/>
    <n v="0"/>
    <x v="8"/>
    <x v="28"/>
  </r>
  <r>
    <x v="19"/>
    <s v="XS"/>
    <n v="46"/>
    <n v="48"/>
    <x v="105"/>
    <n v="0.61"/>
    <n v="154.09836065573771"/>
    <n v="54.9"/>
    <n v="0"/>
    <x v="8"/>
    <x v="0"/>
    <s v="Activo"/>
    <n v="13.7"/>
    <n v="0"/>
    <n v="0"/>
    <n v="0"/>
    <x v="3"/>
    <x v="7"/>
  </r>
  <r>
    <x v="33"/>
    <s v="XL"/>
    <n v="34"/>
    <n v="0"/>
    <x v="32"/>
    <n v="0.22"/>
    <n v="154.54545454545453"/>
    <n v="19.8"/>
    <n v="0"/>
    <x v="8"/>
    <x v="0"/>
    <s v="Activo"/>
    <n v="26.3"/>
    <n v="1"/>
    <n v="0"/>
    <n v="0"/>
    <x v="3"/>
    <x v="5"/>
  </r>
  <r>
    <x v="27"/>
    <s v="S"/>
    <n v="94"/>
    <n v="0"/>
    <x v="105"/>
    <n v="0.6"/>
    <n v="156.66666666666669"/>
    <n v="54"/>
    <n v="0"/>
    <x v="8"/>
    <x v="1"/>
    <s v="Activo"/>
    <n v="28.1"/>
    <n v="0"/>
    <n v="0"/>
    <n v="0"/>
    <x v="0"/>
    <x v="8"/>
  </r>
  <r>
    <x v="39"/>
    <s v="XS"/>
    <n v="179"/>
    <n v="0"/>
    <x v="95"/>
    <n v="1.1399999999999999"/>
    <n v="157.01754385964912"/>
    <n v="102.6"/>
    <n v="0"/>
    <x v="8"/>
    <x v="0"/>
    <s v="Activo"/>
    <n v="27.95"/>
    <n v="3"/>
    <n v="0"/>
    <n v="0"/>
    <x v="2"/>
    <x v="22"/>
  </r>
  <r>
    <x v="71"/>
    <s v="XS"/>
    <n v="33"/>
    <n v="0"/>
    <x v="27"/>
    <n v="0.21"/>
    <n v="157.14285714285714"/>
    <n v="18.899999999999999"/>
    <n v="0"/>
    <x v="8"/>
    <x v="0"/>
    <s v="Activo"/>
    <n v="20.8"/>
    <n v="0"/>
    <n v="0"/>
    <n v="0"/>
    <x v="0"/>
    <x v="18"/>
  </r>
  <r>
    <x v="52"/>
    <s v="XL"/>
    <n v="6"/>
    <n v="24"/>
    <x v="29"/>
    <n v="0.19"/>
    <n v="157.89473684210526"/>
    <n v="17.100000000000001"/>
    <n v="0"/>
    <x v="8"/>
    <x v="1"/>
    <s v="Activo"/>
    <n v="16.75"/>
    <n v="0"/>
    <n v="0"/>
    <n v="0"/>
    <x v="0"/>
    <x v="16"/>
  </r>
  <r>
    <x v="39"/>
    <s v="XXL"/>
    <n v="27"/>
    <n v="0"/>
    <x v="106"/>
    <n v="0.17"/>
    <n v="158.8235294117647"/>
    <n v="15.3"/>
    <n v="0"/>
    <x v="8"/>
    <x v="0"/>
    <s v="Activo"/>
    <n v="27.95"/>
    <n v="3"/>
    <n v="0"/>
    <n v="0"/>
    <x v="2"/>
    <x v="22"/>
  </r>
  <r>
    <x v="73"/>
    <s v="L"/>
    <n v="27"/>
    <n v="0"/>
    <x v="106"/>
    <n v="0.17"/>
    <n v="158.8235294117647"/>
    <n v="15.3"/>
    <n v="0"/>
    <x v="8"/>
    <x v="1"/>
    <s v="Activo"/>
    <n v="28.1"/>
    <n v="0"/>
    <n v="0"/>
    <n v="0"/>
    <x v="2"/>
    <x v="8"/>
  </r>
  <r>
    <x v="60"/>
    <s v="XXL"/>
    <n v="8"/>
    <n v="0"/>
    <x v="15"/>
    <n v="0.05"/>
    <n v="160"/>
    <n v="4.5"/>
    <n v="0"/>
    <x v="8"/>
    <x v="0"/>
    <s v="Activo"/>
    <n v="19.25"/>
    <n v="0"/>
    <n v="0"/>
    <n v="0"/>
    <x v="3"/>
    <x v="17"/>
  </r>
  <r>
    <x v="33"/>
    <s v="XS"/>
    <n v="173"/>
    <n v="0"/>
    <x v="107"/>
    <n v="1.08"/>
    <n v="160.18518518518516"/>
    <n v="97.2"/>
    <n v="0"/>
    <x v="8"/>
    <x v="0"/>
    <s v="Activo"/>
    <n v="26.3"/>
    <n v="1"/>
    <n v="0"/>
    <n v="0"/>
    <x v="3"/>
    <x v="5"/>
  </r>
  <r>
    <x v="60"/>
    <s v="S"/>
    <n v="53"/>
    <n v="0"/>
    <x v="71"/>
    <n v="0.33"/>
    <n v="160.60606060606059"/>
    <n v="29.700000000000003"/>
    <n v="0"/>
    <x v="8"/>
    <x v="0"/>
    <s v="Activo"/>
    <n v="19.25"/>
    <n v="0"/>
    <n v="0"/>
    <n v="0"/>
    <x v="3"/>
    <x v="17"/>
  </r>
  <r>
    <x v="31"/>
    <s v="M"/>
    <n v="139"/>
    <n v="0"/>
    <x v="108"/>
    <n v="0.86"/>
    <n v="161.62790697674419"/>
    <n v="77.400000000000006"/>
    <n v="0"/>
    <x v="8"/>
    <x v="1"/>
    <s v="Activo"/>
    <n v="23.75"/>
    <n v="0"/>
    <n v="0"/>
    <n v="0"/>
    <x v="3"/>
    <x v="11"/>
  </r>
  <r>
    <x v="61"/>
    <s v="XS"/>
    <n v="76"/>
    <n v="0"/>
    <x v="102"/>
    <n v="0.47"/>
    <n v="161.70212765957447"/>
    <n v="42.3"/>
    <n v="0"/>
    <x v="8"/>
    <x v="0"/>
    <s v="Activo"/>
    <n v="17.600000000000001"/>
    <n v="0"/>
    <n v="0"/>
    <n v="0"/>
    <x v="2"/>
    <x v="12"/>
  </r>
  <r>
    <x v="48"/>
    <s v="XL"/>
    <n v="26"/>
    <n v="0"/>
    <x v="34"/>
    <n v="0.16"/>
    <n v="162.5"/>
    <n v="14.4"/>
    <n v="0"/>
    <x v="8"/>
    <x v="1"/>
    <s v="Activo"/>
    <n v="28.1"/>
    <n v="0"/>
    <n v="0"/>
    <n v="0"/>
    <x v="2"/>
    <x v="8"/>
  </r>
  <r>
    <x v="13"/>
    <s v="S"/>
    <n v="157"/>
    <n v="0"/>
    <x v="109"/>
    <n v="0.96"/>
    <n v="163.54166666666669"/>
    <n v="86.399999999999991"/>
    <n v="0"/>
    <x v="8"/>
    <x v="0"/>
    <s v="Activo"/>
    <n v="13.7"/>
    <n v="0"/>
    <n v="0"/>
    <n v="0"/>
    <x v="0"/>
    <x v="7"/>
  </r>
  <r>
    <x v="25"/>
    <s v="XS"/>
    <n v="18"/>
    <n v="0"/>
    <x v="42"/>
    <n v="0.11"/>
    <n v="163.63636363636363"/>
    <n v="9.9"/>
    <n v="0"/>
    <x v="8"/>
    <x v="1"/>
    <s v="Activo"/>
    <n v="23.75"/>
    <n v="0"/>
    <n v="0"/>
    <n v="0"/>
    <x v="5"/>
    <x v="11"/>
  </r>
  <r>
    <x v="52"/>
    <s v="XS"/>
    <n v="108"/>
    <n v="0"/>
    <x v="110"/>
    <n v="0.66"/>
    <n v="163.63636363636363"/>
    <n v="59.400000000000006"/>
    <n v="0"/>
    <x v="8"/>
    <x v="1"/>
    <s v="Activo"/>
    <n v="16.75"/>
    <n v="0"/>
    <n v="0"/>
    <n v="0"/>
    <x v="0"/>
    <x v="16"/>
  </r>
  <r>
    <x v="51"/>
    <s v="XXL"/>
    <n v="5"/>
    <n v="0"/>
    <x v="10"/>
    <n v="0.03"/>
    <n v="166.66666666666669"/>
    <n v="2.6999999999999997"/>
    <n v="0"/>
    <x v="8"/>
    <x v="1"/>
    <s v="Activo"/>
    <n v="17.5"/>
    <n v="0"/>
    <n v="0"/>
    <n v="0"/>
    <x v="2"/>
    <x v="1"/>
  </r>
  <r>
    <x v="48"/>
    <s v="L"/>
    <n v="97"/>
    <n v="0"/>
    <x v="111"/>
    <n v="0.57999999999999996"/>
    <n v="167.24137931034483"/>
    <n v="52.199999999999996"/>
    <n v="0"/>
    <x v="8"/>
    <x v="1"/>
    <s v="Activo"/>
    <n v="28.1"/>
    <n v="0"/>
    <n v="0"/>
    <n v="0"/>
    <x v="2"/>
    <x v="8"/>
  </r>
  <r>
    <x v="12"/>
    <s v="XS"/>
    <n v="62"/>
    <n v="0"/>
    <x v="48"/>
    <n v="0.37"/>
    <n v="167.56756756756758"/>
    <n v="33.299999999999997"/>
    <n v="0"/>
    <x v="8"/>
    <x v="1"/>
    <s v="Activo"/>
    <n v="23.75"/>
    <n v="0"/>
    <n v="0"/>
    <n v="0"/>
    <x v="0"/>
    <x v="11"/>
  </r>
  <r>
    <x v="45"/>
    <s v="S"/>
    <n v="188"/>
    <n v="0"/>
    <x v="112"/>
    <n v="1.1100000000000001"/>
    <n v="169.36936936936937"/>
    <n v="99.9"/>
    <n v="0"/>
    <x v="8"/>
    <x v="0"/>
    <s v="Activo"/>
    <n v="20.8"/>
    <n v="0"/>
    <n v="0"/>
    <n v="0"/>
    <x v="4"/>
    <x v="18"/>
  </r>
  <r>
    <x v="68"/>
    <s v="XL"/>
    <n v="19"/>
    <n v="0"/>
    <x v="31"/>
    <n v="0.11"/>
    <n v="172.72727272727272"/>
    <n v="9.9"/>
    <n v="0"/>
    <x v="8"/>
    <x v="0"/>
    <s v="Activo"/>
    <n v="17.55"/>
    <n v="0"/>
    <n v="0"/>
    <n v="0"/>
    <x v="2"/>
    <x v="25"/>
  </r>
  <r>
    <x v="21"/>
    <s v="XXL"/>
    <n v="7"/>
    <n v="0"/>
    <x v="6"/>
    <n v="0.04"/>
    <n v="175"/>
    <n v="3.6"/>
    <n v="0"/>
    <x v="8"/>
    <x v="2"/>
    <s v="Activo"/>
    <n v="14.95"/>
    <n v="0"/>
    <n v="0"/>
    <n v="0"/>
    <x v="3"/>
    <x v="14"/>
  </r>
  <r>
    <x v="72"/>
    <s v="L"/>
    <n v="130"/>
    <n v="0"/>
    <x v="113"/>
    <n v="0.74"/>
    <n v="175.67567567567568"/>
    <n v="66.599999999999994"/>
    <n v="0"/>
    <x v="8"/>
    <x v="1"/>
    <s v="Activo"/>
    <n v="23.75"/>
    <n v="0"/>
    <n v="0"/>
    <n v="0"/>
    <x v="2"/>
    <x v="11"/>
  </r>
  <r>
    <x v="56"/>
    <s v="XS"/>
    <n v="44"/>
    <n v="0"/>
    <x v="114"/>
    <n v="0.25"/>
    <n v="176"/>
    <n v="22.5"/>
    <n v="0"/>
    <x v="8"/>
    <x v="1"/>
    <s v="Activo"/>
    <n v="17"/>
    <n v="0"/>
    <n v="0"/>
    <n v="0"/>
    <x v="0"/>
    <x v="23"/>
  </r>
  <r>
    <x v="64"/>
    <s v="M"/>
    <n v="80"/>
    <n v="0"/>
    <x v="58"/>
    <n v="0.45"/>
    <n v="177.77777777777777"/>
    <n v="40.5"/>
    <n v="0"/>
    <x v="8"/>
    <x v="2"/>
    <s v="Activo"/>
    <n v="18.75"/>
    <n v="0"/>
    <n v="0"/>
    <n v="0"/>
    <x v="3"/>
    <x v="27"/>
  </r>
  <r>
    <x v="11"/>
    <s v="XL"/>
    <n v="25"/>
    <n v="0"/>
    <x v="21"/>
    <n v="0.14000000000000001"/>
    <n v="178.57142857142856"/>
    <n v="12.600000000000001"/>
    <n v="0"/>
    <x v="8"/>
    <x v="0"/>
    <s v="Activo"/>
    <n v="13.7"/>
    <n v="0"/>
    <n v="0"/>
    <n v="0"/>
    <x v="4"/>
    <x v="7"/>
  </r>
  <r>
    <x v="63"/>
    <s v="M"/>
    <n v="187"/>
    <n v="0"/>
    <x v="115"/>
    <n v="1.04"/>
    <n v="179.80769230769229"/>
    <n v="93.600000000000009"/>
    <n v="0"/>
    <x v="8"/>
    <x v="0"/>
    <s v="Activo"/>
    <n v="20.8"/>
    <n v="0"/>
    <n v="0"/>
    <n v="0"/>
    <x v="2"/>
    <x v="18"/>
  </r>
  <r>
    <x v="64"/>
    <s v="L"/>
    <n v="27"/>
    <n v="0"/>
    <x v="106"/>
    <n v="0.15"/>
    <n v="180"/>
    <n v="13.5"/>
    <n v="0"/>
    <x v="8"/>
    <x v="2"/>
    <s v="Activo"/>
    <n v="18.75"/>
    <n v="0"/>
    <n v="0"/>
    <n v="0"/>
    <x v="3"/>
    <x v="27"/>
  </r>
  <r>
    <x v="72"/>
    <s v="XS"/>
    <n v="72"/>
    <n v="0"/>
    <x v="41"/>
    <n v="0.4"/>
    <n v="180"/>
    <n v="36"/>
    <n v="0"/>
    <x v="8"/>
    <x v="1"/>
    <s v="Activo"/>
    <n v="23.75"/>
    <n v="0"/>
    <n v="0"/>
    <n v="0"/>
    <x v="2"/>
    <x v="11"/>
  </r>
  <r>
    <x v="77"/>
    <s v="S"/>
    <n v="50"/>
    <n v="48"/>
    <x v="116"/>
    <n v="0.54"/>
    <n v="181.48148148148147"/>
    <n v="48.6"/>
    <n v="0"/>
    <x v="8"/>
    <x v="1"/>
    <s v="Activo"/>
    <n v="16.75"/>
    <n v="0"/>
    <n v="0"/>
    <n v="0"/>
    <x v="8"/>
    <x v="16"/>
  </r>
  <r>
    <x v="18"/>
    <s v="S"/>
    <n v="40"/>
    <n v="0"/>
    <x v="55"/>
    <n v="0.22"/>
    <n v="181.81818181818181"/>
    <n v="19.8"/>
    <n v="0"/>
    <x v="8"/>
    <x v="1"/>
    <s v="Activo"/>
    <n v="17.55"/>
    <n v="0"/>
    <n v="0"/>
    <n v="0"/>
    <x v="0"/>
    <x v="13"/>
  </r>
  <r>
    <x v="21"/>
    <s v="S"/>
    <n v="68"/>
    <n v="0"/>
    <x v="117"/>
    <n v="0.37"/>
    <n v="183.78378378378378"/>
    <n v="33.299999999999997"/>
    <n v="0"/>
    <x v="8"/>
    <x v="2"/>
    <s v="Activo"/>
    <n v="14.95"/>
    <n v="0"/>
    <n v="0"/>
    <n v="0"/>
    <x v="3"/>
    <x v="14"/>
  </r>
  <r>
    <x v="40"/>
    <s v="XL"/>
    <n v="13"/>
    <n v="0"/>
    <x v="49"/>
    <n v="7.0000000000000007E-2"/>
    <n v="185.71428571428569"/>
    <n v="6.3000000000000007"/>
    <n v="0"/>
    <x v="8"/>
    <x v="1"/>
    <s v="Activo"/>
    <n v="17"/>
    <n v="0"/>
    <n v="0"/>
    <n v="0"/>
    <x v="5"/>
    <x v="23"/>
  </r>
  <r>
    <x v="69"/>
    <s v="M"/>
    <n v="104"/>
    <n v="0"/>
    <x v="118"/>
    <n v="0.56000000000000005"/>
    <n v="185.71428571428569"/>
    <n v="50.400000000000006"/>
    <n v="0"/>
    <x v="8"/>
    <x v="0"/>
    <s v="Activo"/>
    <n v="14.9"/>
    <n v="0"/>
    <n v="0"/>
    <n v="0"/>
    <x v="2"/>
    <x v="28"/>
  </r>
  <r>
    <x v="78"/>
    <s v="XL"/>
    <n v="8"/>
    <n v="24"/>
    <x v="12"/>
    <n v="0.17"/>
    <n v="188.23529411764704"/>
    <n v="15.3"/>
    <n v="0"/>
    <x v="8"/>
    <x v="0"/>
    <s v="Activo"/>
    <n v="12.45"/>
    <n v="0"/>
    <n v="0"/>
    <n v="0"/>
    <x v="1"/>
    <x v="4"/>
  </r>
  <r>
    <x v="34"/>
    <s v="XXL"/>
    <n v="17"/>
    <n v="0"/>
    <x v="13"/>
    <n v="0.09"/>
    <n v="188.88888888888889"/>
    <n v="8.1"/>
    <n v="0"/>
    <x v="8"/>
    <x v="0"/>
    <s v="Activo"/>
    <n v="13.7"/>
    <n v="0"/>
    <n v="0"/>
    <n v="0"/>
    <x v="2"/>
    <x v="7"/>
  </r>
  <r>
    <x v="69"/>
    <s v="S"/>
    <n v="68"/>
    <n v="0"/>
    <x v="117"/>
    <n v="0.36"/>
    <n v="188.88888888888889"/>
    <n v="32.4"/>
    <n v="0"/>
    <x v="8"/>
    <x v="0"/>
    <s v="Activo"/>
    <n v="14.9"/>
    <n v="0"/>
    <n v="0"/>
    <n v="0"/>
    <x v="2"/>
    <x v="28"/>
  </r>
  <r>
    <x v="79"/>
    <s v="M"/>
    <n v="21"/>
    <n v="0"/>
    <x v="45"/>
    <n v="0.11"/>
    <n v="190.90909090909091"/>
    <n v="9.9"/>
    <n v="0"/>
    <x v="8"/>
    <x v="0"/>
    <s v="Activo"/>
    <n v="21.6"/>
    <n v="0"/>
    <n v="0"/>
    <n v="0"/>
    <x v="8"/>
    <x v="6"/>
  </r>
  <r>
    <x v="80"/>
    <s v="S"/>
    <n v="12"/>
    <n v="72"/>
    <x v="56"/>
    <n v="0.44"/>
    <n v="190.90909090909091"/>
    <n v="39.6"/>
    <n v="0"/>
    <x v="8"/>
    <x v="1"/>
    <s v="Activo"/>
    <n v="16.75"/>
    <n v="0"/>
    <n v="0"/>
    <n v="0"/>
    <x v="9"/>
    <x v="16"/>
  </r>
  <r>
    <x v="33"/>
    <s v="S"/>
    <n v="290"/>
    <n v="0"/>
    <x v="119"/>
    <n v="1.51"/>
    <n v="192.05298013245033"/>
    <n v="135.9"/>
    <n v="0"/>
    <x v="8"/>
    <x v="0"/>
    <s v="Activo"/>
    <n v="26.3"/>
    <n v="1"/>
    <n v="0"/>
    <n v="0"/>
    <x v="3"/>
    <x v="5"/>
  </r>
  <r>
    <x v="58"/>
    <s v="XL"/>
    <n v="25"/>
    <n v="0"/>
    <x v="21"/>
    <n v="0.13"/>
    <n v="192.30769230769229"/>
    <n v="11.700000000000001"/>
    <n v="0"/>
    <x v="8"/>
    <x v="1"/>
    <s v="Activo"/>
    <n v="28.1"/>
    <n v="0"/>
    <n v="0"/>
    <n v="0"/>
    <x v="3"/>
    <x v="8"/>
  </r>
  <r>
    <x v="80"/>
    <s v="L"/>
    <n v="3"/>
    <n v="24"/>
    <x v="106"/>
    <n v="0.14000000000000001"/>
    <n v="192.85714285714283"/>
    <n v="12.600000000000001"/>
    <n v="0"/>
    <x v="8"/>
    <x v="1"/>
    <s v="Activo"/>
    <n v="16.75"/>
    <n v="0"/>
    <n v="0"/>
    <n v="0"/>
    <x v="9"/>
    <x v="16"/>
  </r>
  <r>
    <x v="50"/>
    <s v="M"/>
    <n v="54"/>
    <n v="0"/>
    <x v="75"/>
    <n v="0.28000000000000003"/>
    <n v="192.85714285714283"/>
    <n v="25.200000000000003"/>
    <n v="0"/>
    <x v="8"/>
    <x v="1"/>
    <s v="Activo"/>
    <n v="28.1"/>
    <n v="0"/>
    <n v="0"/>
    <n v="0"/>
    <x v="3"/>
    <x v="8"/>
  </r>
  <r>
    <x v="73"/>
    <s v="XS"/>
    <n v="60"/>
    <n v="0"/>
    <x v="24"/>
    <n v="0.31"/>
    <n v="193.54838709677421"/>
    <n v="27.9"/>
    <n v="0"/>
    <x v="8"/>
    <x v="1"/>
    <s v="Activo"/>
    <n v="28.1"/>
    <n v="0"/>
    <n v="0"/>
    <n v="0"/>
    <x v="2"/>
    <x v="8"/>
  </r>
  <r>
    <x v="70"/>
    <s v="S"/>
    <n v="37"/>
    <n v="0"/>
    <x v="22"/>
    <n v="0.19"/>
    <n v="194.73684210526315"/>
    <n v="17.100000000000001"/>
    <n v="0"/>
    <x v="8"/>
    <x v="0"/>
    <s v="Activo"/>
    <n v="13.95"/>
    <n v="0"/>
    <n v="0"/>
    <n v="0"/>
    <x v="8"/>
    <x v="2"/>
  </r>
  <r>
    <x v="50"/>
    <s v="XS"/>
    <n v="47"/>
    <n v="0"/>
    <x v="39"/>
    <n v="0.24"/>
    <n v="195.83333333333334"/>
    <n v="21.599999999999998"/>
    <n v="0"/>
    <x v="8"/>
    <x v="1"/>
    <s v="Activo"/>
    <n v="28.1"/>
    <n v="0"/>
    <n v="0"/>
    <n v="0"/>
    <x v="3"/>
    <x v="8"/>
  </r>
  <r>
    <x v="61"/>
    <s v="XXL"/>
    <n v="28"/>
    <n v="0"/>
    <x v="35"/>
    <n v="0.14000000000000001"/>
    <n v="199.99999999999997"/>
    <n v="12.600000000000001"/>
    <n v="0"/>
    <x v="8"/>
    <x v="0"/>
    <s v="Activo"/>
    <n v="17.600000000000001"/>
    <n v="0"/>
    <n v="0"/>
    <n v="0"/>
    <x v="2"/>
    <x v="12"/>
  </r>
  <r>
    <x v="81"/>
    <s v="XS"/>
    <n v="2"/>
    <n v="0"/>
    <x v="2"/>
    <n v="0.01"/>
    <n v="200"/>
    <n v="0.9"/>
    <n v="0"/>
    <x v="8"/>
    <x v="0"/>
    <s v="Activo"/>
    <n v="9.6"/>
    <n v="0"/>
    <n v="0"/>
    <n v="0"/>
    <x v="2"/>
    <x v="24"/>
  </r>
  <r>
    <x v="2"/>
    <s v="XXL"/>
    <n v="4"/>
    <n v="0"/>
    <x v="4"/>
    <n v="0.02"/>
    <n v="200"/>
    <n v="1.8"/>
    <n v="0"/>
    <x v="8"/>
    <x v="0"/>
    <s v="Activo"/>
    <n v="13.95"/>
    <n v="0"/>
    <n v="0"/>
    <n v="0"/>
    <x v="2"/>
    <x v="2"/>
  </r>
  <r>
    <x v="82"/>
    <s v="XXL"/>
    <n v="10"/>
    <n v="0"/>
    <x v="9"/>
    <n v="0.05"/>
    <n v="200"/>
    <n v="4.5"/>
    <n v="0"/>
    <x v="8"/>
    <x v="1"/>
    <s v="Activo"/>
    <n v="22.15"/>
    <n v="1"/>
    <n v="0"/>
    <n v="0"/>
    <x v="3"/>
    <x v="29"/>
  </r>
  <r>
    <x v="36"/>
    <s v="L"/>
    <n v="12"/>
    <n v="0"/>
    <x v="43"/>
    <n v="0.06"/>
    <n v="200"/>
    <n v="5.3999999999999995"/>
    <n v="0"/>
    <x v="8"/>
    <x v="1"/>
    <s v="Activo"/>
    <n v="11.05"/>
    <n v="0"/>
    <n v="0"/>
    <n v="0"/>
    <x v="2"/>
    <x v="21"/>
  </r>
  <r>
    <x v="42"/>
    <s v="S"/>
    <n v="32"/>
    <n v="0"/>
    <x v="12"/>
    <n v="0.16"/>
    <n v="200"/>
    <n v="14.4"/>
    <n v="0"/>
    <x v="8"/>
    <x v="0"/>
    <s v="Activo"/>
    <n v="9.6"/>
    <n v="0"/>
    <n v="0"/>
    <n v="0"/>
    <x v="7"/>
    <x v="24"/>
  </r>
  <r>
    <x v="69"/>
    <s v="L"/>
    <n v="46"/>
    <n v="0"/>
    <x v="36"/>
    <n v="0.23"/>
    <n v="200"/>
    <n v="20.7"/>
    <n v="0"/>
    <x v="8"/>
    <x v="0"/>
    <s v="Activo"/>
    <n v="14.9"/>
    <n v="0"/>
    <n v="0"/>
    <n v="0"/>
    <x v="2"/>
    <x v="28"/>
  </r>
  <r>
    <x v="39"/>
    <s v="XL"/>
    <n v="76"/>
    <n v="0"/>
    <x v="102"/>
    <n v="0.38"/>
    <n v="200"/>
    <n v="34.200000000000003"/>
    <n v="0"/>
    <x v="8"/>
    <x v="0"/>
    <s v="Activo"/>
    <n v="27.95"/>
    <n v="3"/>
    <n v="0"/>
    <n v="0"/>
    <x v="2"/>
    <x v="22"/>
  </r>
  <r>
    <x v="47"/>
    <s v="XS"/>
    <n v="146"/>
    <n v="0"/>
    <x v="120"/>
    <n v="0.73"/>
    <n v="200"/>
    <n v="65.7"/>
    <n v="0"/>
    <x v="8"/>
    <x v="1"/>
    <s v="Activo"/>
    <n v="15.6"/>
    <n v="0"/>
    <n v="0"/>
    <n v="0"/>
    <x v="3"/>
    <x v="20"/>
  </r>
  <r>
    <x v="32"/>
    <s v="XS"/>
    <n v="109"/>
    <n v="0"/>
    <x v="87"/>
    <n v="0.54"/>
    <n v="201.85185185185185"/>
    <n v="48.6"/>
    <n v="0"/>
    <x v="8"/>
    <x v="1"/>
    <s v="Activo"/>
    <n v="15.6"/>
    <n v="0"/>
    <n v="0"/>
    <n v="0"/>
    <x v="0"/>
    <x v="20"/>
  </r>
  <r>
    <x v="17"/>
    <s v="L"/>
    <n v="79"/>
    <n v="0"/>
    <x v="121"/>
    <n v="0.39"/>
    <n v="202.56410256410257"/>
    <n v="35.1"/>
    <n v="0"/>
    <x v="8"/>
    <x v="1"/>
    <s v="Activo"/>
    <n v="28.1"/>
    <n v="0"/>
    <n v="0"/>
    <n v="0"/>
    <x v="4"/>
    <x v="8"/>
  </r>
  <r>
    <x v="14"/>
    <s v="S"/>
    <n v="146"/>
    <n v="0"/>
    <x v="120"/>
    <n v="0.72"/>
    <n v="202.77777777777777"/>
    <n v="64.8"/>
    <n v="0"/>
    <x v="8"/>
    <x v="0"/>
    <s v="Activo"/>
    <n v="17.600000000000001"/>
    <n v="0"/>
    <n v="0"/>
    <n v="0"/>
    <x v="4"/>
    <x v="12"/>
  </r>
  <r>
    <x v="83"/>
    <s v="XS"/>
    <n v="61"/>
    <n v="0"/>
    <x v="19"/>
    <n v="0.3"/>
    <n v="203.33333333333334"/>
    <n v="27"/>
    <n v="0"/>
    <x v="8"/>
    <x v="1"/>
    <s v="Activo"/>
    <n v="15.6"/>
    <n v="0"/>
    <n v="0"/>
    <n v="0"/>
    <x v="8"/>
    <x v="20"/>
  </r>
  <r>
    <x v="83"/>
    <s v="S"/>
    <n v="82"/>
    <n v="0"/>
    <x v="86"/>
    <n v="0.4"/>
    <n v="205"/>
    <n v="36"/>
    <n v="0"/>
    <x v="8"/>
    <x v="1"/>
    <s v="Activo"/>
    <n v="15.6"/>
    <n v="0"/>
    <n v="0"/>
    <n v="0"/>
    <x v="8"/>
    <x v="20"/>
  </r>
  <r>
    <x v="50"/>
    <s v="L"/>
    <n v="35"/>
    <n v="0"/>
    <x v="79"/>
    <n v="0.17"/>
    <n v="205.88235294117646"/>
    <n v="15.3"/>
    <n v="0"/>
    <x v="8"/>
    <x v="1"/>
    <s v="Activo"/>
    <n v="28.1"/>
    <n v="0"/>
    <n v="0"/>
    <n v="0"/>
    <x v="3"/>
    <x v="8"/>
  </r>
  <r>
    <x v="38"/>
    <s v="L"/>
    <n v="91"/>
    <n v="0"/>
    <x v="66"/>
    <n v="0.44"/>
    <n v="206.81818181818181"/>
    <n v="39.6"/>
    <n v="0"/>
    <x v="8"/>
    <x v="0"/>
    <s v="Activo"/>
    <n v="19.25"/>
    <n v="0"/>
    <n v="0"/>
    <n v="0"/>
    <x v="4"/>
    <x v="17"/>
  </r>
  <r>
    <x v="46"/>
    <s v="L"/>
    <n v="67"/>
    <n v="0"/>
    <x v="47"/>
    <n v="0.32"/>
    <n v="209.375"/>
    <n v="28.8"/>
    <n v="0"/>
    <x v="8"/>
    <x v="1"/>
    <s v="Activo"/>
    <n v="15.6"/>
    <n v="0"/>
    <n v="0"/>
    <n v="0"/>
    <x v="4"/>
    <x v="20"/>
  </r>
  <r>
    <x v="31"/>
    <s v="XS"/>
    <n v="84"/>
    <n v="0"/>
    <x v="56"/>
    <n v="0.4"/>
    <n v="210"/>
    <n v="36"/>
    <n v="0"/>
    <x v="8"/>
    <x v="1"/>
    <s v="Activo"/>
    <n v="23.75"/>
    <n v="0"/>
    <n v="0"/>
    <n v="0"/>
    <x v="3"/>
    <x v="11"/>
  </r>
  <r>
    <x v="64"/>
    <s v="XS"/>
    <n v="61"/>
    <n v="0"/>
    <x v="19"/>
    <n v="0.28999999999999998"/>
    <n v="210.34482758620692"/>
    <n v="26.099999999999998"/>
    <n v="0"/>
    <x v="8"/>
    <x v="2"/>
    <s v="Activo"/>
    <n v="18.75"/>
    <n v="0"/>
    <n v="0"/>
    <n v="0"/>
    <x v="3"/>
    <x v="27"/>
  </r>
  <r>
    <x v="63"/>
    <s v="S"/>
    <n v="205"/>
    <n v="0"/>
    <x v="122"/>
    <n v="0.97"/>
    <n v="211.34020618556701"/>
    <n v="87.3"/>
    <n v="0"/>
    <x v="8"/>
    <x v="0"/>
    <s v="Activo"/>
    <n v="20.8"/>
    <n v="0"/>
    <n v="0"/>
    <n v="0"/>
    <x v="2"/>
    <x v="18"/>
  </r>
  <r>
    <x v="78"/>
    <s v="M"/>
    <n v="62"/>
    <n v="48"/>
    <x v="123"/>
    <n v="0.52"/>
    <n v="211.53846153846152"/>
    <n v="46.800000000000004"/>
    <n v="0"/>
    <x v="8"/>
    <x v="0"/>
    <s v="Activo"/>
    <n v="12.45"/>
    <n v="0"/>
    <n v="0"/>
    <n v="0"/>
    <x v="1"/>
    <x v="4"/>
  </r>
  <r>
    <x v="84"/>
    <s v="XL"/>
    <n v="17"/>
    <n v="0"/>
    <x v="13"/>
    <n v="0.08"/>
    <n v="212.5"/>
    <n v="7.2"/>
    <n v="0"/>
    <x v="8"/>
    <x v="0"/>
    <s v="Activo"/>
    <n v="15.7"/>
    <n v="0"/>
    <n v="0"/>
    <n v="0"/>
    <x v="2"/>
    <x v="15"/>
  </r>
  <r>
    <x v="48"/>
    <s v="M"/>
    <n v="148"/>
    <n v="0"/>
    <x v="124"/>
    <n v="0.69"/>
    <n v="214.49275362318843"/>
    <n v="62.099999999999994"/>
    <n v="0"/>
    <x v="8"/>
    <x v="1"/>
    <s v="Activo"/>
    <n v="28.1"/>
    <n v="0"/>
    <n v="0"/>
    <n v="0"/>
    <x v="2"/>
    <x v="8"/>
  </r>
  <r>
    <x v="1"/>
    <s v="XL"/>
    <n v="4"/>
    <n v="24"/>
    <x v="35"/>
    <n v="0.13"/>
    <n v="215.38461538461539"/>
    <n v="11.700000000000001"/>
    <n v="0"/>
    <x v="8"/>
    <x v="1"/>
    <s v="Activo"/>
    <n v="17.5"/>
    <n v="0"/>
    <n v="0"/>
    <n v="0"/>
    <x v="1"/>
    <x v="1"/>
  </r>
  <r>
    <x v="59"/>
    <s v="XL"/>
    <n v="26"/>
    <n v="0"/>
    <x v="34"/>
    <n v="0.12"/>
    <n v="216.66666666666669"/>
    <n v="10.799999999999999"/>
    <n v="0"/>
    <x v="8"/>
    <x v="1"/>
    <s v="Activo"/>
    <n v="23.75"/>
    <n v="0"/>
    <n v="0"/>
    <n v="0"/>
    <x v="8"/>
    <x v="11"/>
  </r>
  <r>
    <x v="2"/>
    <s v="XL"/>
    <n v="24"/>
    <n v="0"/>
    <x v="14"/>
    <n v="0.11"/>
    <n v="218.18181818181819"/>
    <n v="9.9"/>
    <n v="0"/>
    <x v="8"/>
    <x v="0"/>
    <s v="Activo"/>
    <n v="13.95"/>
    <n v="0"/>
    <n v="0"/>
    <n v="0"/>
    <x v="2"/>
    <x v="2"/>
  </r>
  <r>
    <x v="82"/>
    <s v="M"/>
    <n v="139"/>
    <n v="0"/>
    <x v="108"/>
    <n v="0.63"/>
    <n v="220.63492063492063"/>
    <n v="56.7"/>
    <n v="0"/>
    <x v="8"/>
    <x v="1"/>
    <s v="Activo"/>
    <n v="22.15"/>
    <n v="1"/>
    <n v="0"/>
    <n v="0"/>
    <x v="3"/>
    <x v="29"/>
  </r>
  <r>
    <x v="30"/>
    <s v="XL"/>
    <n v="6"/>
    <n v="72"/>
    <x v="62"/>
    <n v="0.35"/>
    <n v="222.85714285714286"/>
    <n v="31.499999999999996"/>
    <n v="0"/>
    <x v="8"/>
    <x v="1"/>
    <s v="Activo"/>
    <n v="16.75"/>
    <n v="0"/>
    <n v="0"/>
    <n v="0"/>
    <x v="2"/>
    <x v="16"/>
  </r>
  <r>
    <x v="13"/>
    <s v="XS"/>
    <n v="67"/>
    <n v="0"/>
    <x v="47"/>
    <n v="0.3"/>
    <n v="223.33333333333334"/>
    <n v="27"/>
    <n v="0"/>
    <x v="8"/>
    <x v="0"/>
    <s v="Activo"/>
    <n v="13.7"/>
    <n v="0"/>
    <n v="0"/>
    <n v="0"/>
    <x v="0"/>
    <x v="7"/>
  </r>
  <r>
    <x v="21"/>
    <s v="XXS"/>
    <n v="27"/>
    <n v="0"/>
    <x v="106"/>
    <n v="0.12"/>
    <n v="225"/>
    <n v="10.799999999999999"/>
    <n v="0"/>
    <x v="8"/>
    <x v="2"/>
    <s v="Activo"/>
    <n v="14.95"/>
    <n v="0"/>
    <n v="0"/>
    <n v="0"/>
    <x v="3"/>
    <x v="14"/>
  </r>
  <r>
    <x v="85"/>
    <s v="L"/>
    <n v="36"/>
    <n v="0"/>
    <x v="38"/>
    <n v="0.16"/>
    <n v="225"/>
    <n v="14.4"/>
    <n v="0"/>
    <x v="8"/>
    <x v="1"/>
    <s v="Activo"/>
    <n v="28.1"/>
    <n v="0"/>
    <n v="0"/>
    <n v="0"/>
    <x v="8"/>
    <x v="8"/>
  </r>
  <r>
    <x v="19"/>
    <s v="L"/>
    <n v="165"/>
    <n v="0"/>
    <x v="59"/>
    <n v="0.73"/>
    <n v="226.02739726027397"/>
    <n v="65.7"/>
    <n v="0"/>
    <x v="8"/>
    <x v="0"/>
    <s v="Activo"/>
    <n v="13.7"/>
    <n v="0"/>
    <n v="0"/>
    <n v="0"/>
    <x v="3"/>
    <x v="7"/>
  </r>
  <r>
    <x v="65"/>
    <s v="S"/>
    <n v="57"/>
    <n v="0"/>
    <x v="125"/>
    <n v="0.25"/>
    <n v="228"/>
    <n v="22.5"/>
    <n v="0"/>
    <x v="8"/>
    <x v="0"/>
    <s v="Activo"/>
    <n v="14.9"/>
    <n v="0"/>
    <n v="0"/>
    <n v="0"/>
    <x v="5"/>
    <x v="28"/>
  </r>
  <r>
    <x v="68"/>
    <s v="M"/>
    <n v="64"/>
    <n v="0"/>
    <x v="126"/>
    <n v="0.28000000000000003"/>
    <n v="228.57142857142856"/>
    <n v="25.200000000000003"/>
    <n v="0"/>
    <x v="8"/>
    <x v="0"/>
    <s v="Activo"/>
    <n v="17.55"/>
    <n v="0"/>
    <n v="0"/>
    <n v="0"/>
    <x v="2"/>
    <x v="25"/>
  </r>
  <r>
    <x v="83"/>
    <s v="L"/>
    <n v="106"/>
    <n v="0"/>
    <x v="127"/>
    <n v="0.46"/>
    <n v="230.43478260869566"/>
    <n v="41.4"/>
    <n v="0"/>
    <x v="8"/>
    <x v="1"/>
    <s v="Activo"/>
    <n v="15.6"/>
    <n v="0"/>
    <n v="0"/>
    <n v="0"/>
    <x v="8"/>
    <x v="20"/>
  </r>
  <r>
    <x v="76"/>
    <s v="XS"/>
    <n v="30"/>
    <n v="0"/>
    <x v="29"/>
    <n v="0.13"/>
    <n v="230.76923076923077"/>
    <n v="11.700000000000001"/>
    <n v="0"/>
    <x v="8"/>
    <x v="0"/>
    <s v="Activo"/>
    <n v="14.9"/>
    <n v="0"/>
    <n v="0"/>
    <n v="0"/>
    <x v="8"/>
    <x v="28"/>
  </r>
  <r>
    <x v="76"/>
    <s v="M"/>
    <n v="94"/>
    <n v="0"/>
    <x v="105"/>
    <n v="0.4"/>
    <n v="235"/>
    <n v="36"/>
    <n v="0"/>
    <x v="8"/>
    <x v="0"/>
    <s v="Activo"/>
    <n v="14.9"/>
    <n v="0"/>
    <n v="0"/>
    <n v="0"/>
    <x v="8"/>
    <x v="28"/>
  </r>
  <r>
    <x v="28"/>
    <s v="XS"/>
    <n v="309"/>
    <n v="0"/>
    <x v="128"/>
    <n v="1.31"/>
    <n v="235.87786259541983"/>
    <n v="117.9"/>
    <n v="0"/>
    <x v="8"/>
    <x v="0"/>
    <s v="Activo"/>
    <n v="20.8"/>
    <n v="0"/>
    <n v="0"/>
    <n v="0"/>
    <x v="3"/>
    <x v="18"/>
  </r>
  <r>
    <x v="48"/>
    <s v="S"/>
    <n v="177"/>
    <n v="0"/>
    <x v="129"/>
    <n v="0.75"/>
    <n v="236"/>
    <n v="67.5"/>
    <n v="0"/>
    <x v="8"/>
    <x v="1"/>
    <s v="Activo"/>
    <n v="28.1"/>
    <n v="0"/>
    <n v="0"/>
    <n v="0"/>
    <x v="2"/>
    <x v="8"/>
  </r>
  <r>
    <x v="67"/>
    <s v="M"/>
    <n v="241"/>
    <n v="0"/>
    <x v="130"/>
    <n v="1.02"/>
    <n v="236.27450980392157"/>
    <n v="91.8"/>
    <n v="0"/>
    <x v="8"/>
    <x v="1"/>
    <s v="Activo"/>
    <n v="15.6"/>
    <n v="0"/>
    <n v="0"/>
    <n v="0"/>
    <x v="2"/>
    <x v="20"/>
  </r>
  <r>
    <x v="49"/>
    <s v="XS"/>
    <n v="90"/>
    <n v="0"/>
    <x v="80"/>
    <n v="0.38"/>
    <n v="236.84210526315789"/>
    <n v="34.200000000000003"/>
    <n v="0"/>
    <x v="8"/>
    <x v="1"/>
    <s v="Activo"/>
    <n v="28.1"/>
    <n v="0"/>
    <n v="0"/>
    <n v="0"/>
    <x v="4"/>
    <x v="8"/>
  </r>
  <r>
    <x v="86"/>
    <s v="L"/>
    <n v="38"/>
    <n v="0"/>
    <x v="131"/>
    <n v="0.16"/>
    <n v="237.5"/>
    <n v="14.4"/>
    <n v="0"/>
    <x v="8"/>
    <x v="0"/>
    <s v="Activo"/>
    <n v="21.6"/>
    <n v="0"/>
    <n v="0"/>
    <n v="0"/>
    <x v="2"/>
    <x v="6"/>
  </r>
  <r>
    <x v="6"/>
    <s v="M"/>
    <n v="69"/>
    <n v="0"/>
    <x v="44"/>
    <n v="0.28999999999999998"/>
    <n v="237.93103448275863"/>
    <n v="26.099999999999998"/>
    <n v="0"/>
    <x v="8"/>
    <x v="0"/>
    <s v="Activo"/>
    <n v="21.6"/>
    <n v="0"/>
    <n v="0"/>
    <n v="0"/>
    <x v="0"/>
    <x v="6"/>
  </r>
  <r>
    <x v="44"/>
    <s v="XL"/>
    <n v="7"/>
    <n v="24"/>
    <x v="132"/>
    <n v="0.13"/>
    <n v="238.46153846153845"/>
    <n v="11.700000000000001"/>
    <n v="0"/>
    <x v="8"/>
    <x v="0"/>
    <s v="Activo"/>
    <n v="17.55"/>
    <n v="0"/>
    <n v="0"/>
    <n v="0"/>
    <x v="8"/>
    <x v="25"/>
  </r>
  <r>
    <x v="86"/>
    <s v="M"/>
    <n v="67"/>
    <n v="0"/>
    <x v="47"/>
    <n v="0.28000000000000003"/>
    <n v="239.28571428571425"/>
    <n v="25.200000000000003"/>
    <n v="0"/>
    <x v="8"/>
    <x v="0"/>
    <s v="Activo"/>
    <n v="21.6"/>
    <n v="0"/>
    <n v="0"/>
    <n v="0"/>
    <x v="2"/>
    <x v="6"/>
  </r>
  <r>
    <x v="82"/>
    <s v="S"/>
    <n v="115"/>
    <n v="0"/>
    <x v="133"/>
    <n v="0.48"/>
    <n v="239.58333333333334"/>
    <n v="43.199999999999996"/>
    <n v="0"/>
    <x v="8"/>
    <x v="1"/>
    <s v="Activo"/>
    <n v="22.15"/>
    <n v="1"/>
    <n v="0"/>
    <n v="0"/>
    <x v="3"/>
    <x v="29"/>
  </r>
  <r>
    <x v="78"/>
    <s v="S"/>
    <n v="48"/>
    <n v="72"/>
    <x v="134"/>
    <n v="0.5"/>
    <n v="240"/>
    <n v="45"/>
    <n v="0"/>
    <x v="8"/>
    <x v="0"/>
    <s v="Activo"/>
    <n v="12.45"/>
    <n v="0"/>
    <n v="0"/>
    <n v="0"/>
    <x v="1"/>
    <x v="4"/>
  </r>
  <r>
    <x v="79"/>
    <s v="L"/>
    <n v="22"/>
    <n v="0"/>
    <x v="77"/>
    <n v="0.09"/>
    <n v="244.44444444444446"/>
    <n v="8.1"/>
    <n v="0"/>
    <x v="8"/>
    <x v="0"/>
    <s v="Activo"/>
    <n v="21.6"/>
    <n v="0"/>
    <n v="0"/>
    <n v="0"/>
    <x v="8"/>
    <x v="6"/>
  </r>
  <r>
    <x v="87"/>
    <s v="L"/>
    <n v="27"/>
    <n v="0"/>
    <x v="106"/>
    <n v="0.11"/>
    <n v="245.45454545454547"/>
    <n v="9.9"/>
    <n v="0"/>
    <x v="8"/>
    <x v="3"/>
    <s v="Activo"/>
    <n v="5.0999999999999996"/>
    <n v="0"/>
    <n v="0"/>
    <n v="0"/>
    <x v="8"/>
    <x v="30"/>
  </r>
  <r>
    <x v="44"/>
    <s v="M"/>
    <n v="85"/>
    <n v="96"/>
    <x v="135"/>
    <n v="0.73"/>
    <n v="247.94520547945206"/>
    <n v="65.7"/>
    <n v="0"/>
    <x v="8"/>
    <x v="0"/>
    <s v="Activo"/>
    <n v="17.55"/>
    <n v="0"/>
    <n v="0"/>
    <n v="0"/>
    <x v="8"/>
    <x v="25"/>
  </r>
  <r>
    <x v="77"/>
    <s v="M"/>
    <n v="43"/>
    <n v="48"/>
    <x v="66"/>
    <n v="0.36"/>
    <n v="252.7777777777778"/>
    <n v="32.4"/>
    <n v="0"/>
    <x v="8"/>
    <x v="1"/>
    <s v="Activo"/>
    <n v="16.75"/>
    <n v="0"/>
    <n v="0"/>
    <n v="0"/>
    <x v="8"/>
    <x v="16"/>
  </r>
  <r>
    <x v="71"/>
    <s v="XL"/>
    <n v="33"/>
    <n v="0"/>
    <x v="27"/>
    <n v="0.13"/>
    <n v="253.84615384615384"/>
    <n v="11.700000000000001"/>
    <n v="0"/>
    <x v="8"/>
    <x v="0"/>
    <s v="Activo"/>
    <n v="20.8"/>
    <n v="0"/>
    <n v="0"/>
    <n v="0"/>
    <x v="0"/>
    <x v="18"/>
  </r>
  <r>
    <x v="17"/>
    <s v="XS"/>
    <n v="99"/>
    <n v="0"/>
    <x v="136"/>
    <n v="0.39"/>
    <n v="253.84615384615384"/>
    <n v="35.1"/>
    <n v="0"/>
    <x v="8"/>
    <x v="1"/>
    <s v="Activo"/>
    <n v="28.1"/>
    <n v="0"/>
    <n v="0"/>
    <n v="0"/>
    <x v="4"/>
    <x v="8"/>
  </r>
  <r>
    <x v="16"/>
    <s v="L"/>
    <n v="24"/>
    <n v="144"/>
    <x v="137"/>
    <n v="0.66"/>
    <n v="254.54545454545453"/>
    <n v="59.400000000000006"/>
    <n v="0"/>
    <x v="8"/>
    <x v="0"/>
    <s v="Activo"/>
    <n v="15.35"/>
    <n v="0"/>
    <n v="0"/>
    <n v="0"/>
    <x v="2"/>
    <x v="0"/>
  </r>
  <r>
    <x v="55"/>
    <s v="M"/>
    <n v="72"/>
    <n v="72"/>
    <x v="99"/>
    <n v="0.56000000000000005"/>
    <n v="257.14285714285711"/>
    <n v="50.400000000000006"/>
    <n v="0"/>
    <x v="8"/>
    <x v="1"/>
    <s v="Activo"/>
    <n v="13.25"/>
    <n v="0"/>
    <n v="0"/>
    <n v="0"/>
    <x v="1"/>
    <x v="10"/>
  </r>
  <r>
    <x v="21"/>
    <s v="L"/>
    <n v="29"/>
    <n v="0"/>
    <x v="138"/>
    <n v="0.11"/>
    <n v="263.63636363636363"/>
    <n v="9.9"/>
    <n v="0"/>
    <x v="8"/>
    <x v="2"/>
    <s v="Activo"/>
    <n v="14.95"/>
    <n v="0"/>
    <n v="0"/>
    <n v="0"/>
    <x v="3"/>
    <x v="14"/>
  </r>
  <r>
    <x v="63"/>
    <s v="L"/>
    <n v="170"/>
    <n v="0"/>
    <x v="139"/>
    <n v="0.64"/>
    <n v="265.625"/>
    <n v="57.6"/>
    <n v="0"/>
    <x v="8"/>
    <x v="0"/>
    <s v="Activo"/>
    <n v="20.8"/>
    <n v="0"/>
    <n v="0"/>
    <n v="0"/>
    <x v="2"/>
    <x v="18"/>
  </r>
  <r>
    <x v="71"/>
    <s v="XXL"/>
    <n v="8"/>
    <n v="0"/>
    <x v="15"/>
    <n v="0.03"/>
    <n v="266.66666666666669"/>
    <n v="2.6999999999999997"/>
    <n v="0"/>
    <x v="8"/>
    <x v="0"/>
    <s v="Activo"/>
    <n v="20.8"/>
    <n v="0"/>
    <n v="0"/>
    <n v="0"/>
    <x v="0"/>
    <x v="18"/>
  </r>
  <r>
    <x v="60"/>
    <s v="XS"/>
    <n v="70"/>
    <n v="0"/>
    <x v="33"/>
    <n v="0.26"/>
    <n v="269.23076923076923"/>
    <n v="23.400000000000002"/>
    <n v="0"/>
    <x v="8"/>
    <x v="0"/>
    <s v="Activo"/>
    <n v="19.25"/>
    <n v="0"/>
    <n v="0"/>
    <n v="0"/>
    <x v="3"/>
    <x v="17"/>
  </r>
  <r>
    <x v="80"/>
    <s v="M"/>
    <n v="17"/>
    <n v="72"/>
    <x v="140"/>
    <n v="0.33"/>
    <n v="269.69696969696969"/>
    <n v="29.700000000000003"/>
    <n v="0"/>
    <x v="8"/>
    <x v="1"/>
    <s v="Activo"/>
    <n v="16.75"/>
    <n v="0"/>
    <n v="0"/>
    <n v="0"/>
    <x v="9"/>
    <x v="16"/>
  </r>
  <r>
    <x v="55"/>
    <s v="S"/>
    <n v="71"/>
    <n v="72"/>
    <x v="100"/>
    <n v="0.53"/>
    <n v="269.81132075471697"/>
    <n v="47.7"/>
    <n v="0"/>
    <x v="8"/>
    <x v="1"/>
    <s v="Activo"/>
    <n v="13.25"/>
    <n v="0"/>
    <n v="0"/>
    <n v="0"/>
    <x v="1"/>
    <x v="10"/>
  </r>
  <r>
    <x v="64"/>
    <s v="XXS"/>
    <n v="27"/>
    <n v="0"/>
    <x v="106"/>
    <n v="0.1"/>
    <n v="270"/>
    <n v="9"/>
    <n v="0"/>
    <x v="8"/>
    <x v="2"/>
    <s v="Activo"/>
    <n v="18.75"/>
    <n v="0"/>
    <n v="0"/>
    <n v="0"/>
    <x v="3"/>
    <x v="27"/>
  </r>
  <r>
    <x v="75"/>
    <s v="L"/>
    <n v="22"/>
    <n v="0"/>
    <x v="77"/>
    <n v="0.08"/>
    <n v="275"/>
    <n v="7.2"/>
    <n v="0"/>
    <x v="8"/>
    <x v="1"/>
    <s v="Activo"/>
    <n v="17.55"/>
    <n v="0"/>
    <n v="0"/>
    <n v="0"/>
    <x v="8"/>
    <x v="13"/>
  </r>
  <r>
    <x v="49"/>
    <s v="L"/>
    <n v="44"/>
    <n v="0"/>
    <x v="114"/>
    <n v="0.16"/>
    <n v="275"/>
    <n v="14.4"/>
    <n v="0"/>
    <x v="8"/>
    <x v="1"/>
    <s v="Activo"/>
    <n v="28.1"/>
    <n v="0"/>
    <n v="0"/>
    <n v="0"/>
    <x v="4"/>
    <x v="8"/>
  </r>
  <r>
    <x v="37"/>
    <s v="S"/>
    <n v="47"/>
    <n v="0"/>
    <x v="39"/>
    <n v="0.17"/>
    <n v="276.47058823529409"/>
    <n v="15.3"/>
    <n v="0"/>
    <x v="8"/>
    <x v="1"/>
    <s v="Activo"/>
    <n v="17.55"/>
    <n v="0"/>
    <n v="0"/>
    <n v="0"/>
    <x v="2"/>
    <x v="13"/>
  </r>
  <r>
    <x v="0"/>
    <s v="XL"/>
    <n v="36"/>
    <n v="0"/>
    <x v="38"/>
    <n v="0.13"/>
    <n v="276.92307692307691"/>
    <n v="11.700000000000001"/>
    <n v="0"/>
    <x v="8"/>
    <x v="0"/>
    <s v="Activo"/>
    <n v="15.35"/>
    <n v="0"/>
    <n v="0"/>
    <n v="0"/>
    <x v="0"/>
    <x v="0"/>
  </r>
  <r>
    <x v="62"/>
    <s v="L"/>
    <n v="25"/>
    <n v="0"/>
    <x v="21"/>
    <n v="0.09"/>
    <n v="277.77777777777777"/>
    <n v="8.1"/>
    <n v="0"/>
    <x v="8"/>
    <x v="1"/>
    <s v="Activo"/>
    <n v="17"/>
    <n v="0"/>
    <n v="0"/>
    <n v="0"/>
    <x v="2"/>
    <x v="23"/>
  </r>
  <r>
    <x v="86"/>
    <s v="S"/>
    <n v="53"/>
    <n v="0"/>
    <x v="71"/>
    <n v="0.19"/>
    <n v="278.9473684210526"/>
    <n v="17.100000000000001"/>
    <n v="0"/>
    <x v="8"/>
    <x v="0"/>
    <s v="Activo"/>
    <n v="21.6"/>
    <n v="0"/>
    <n v="0"/>
    <n v="0"/>
    <x v="2"/>
    <x v="6"/>
  </r>
  <r>
    <x v="88"/>
    <s v="XL"/>
    <n v="4"/>
    <n v="24"/>
    <x v="35"/>
    <n v="0.1"/>
    <n v="280"/>
    <n v="9"/>
    <n v="0"/>
    <x v="8"/>
    <x v="0"/>
    <s v="Activo"/>
    <n v="19.25"/>
    <n v="0"/>
    <n v="0"/>
    <n v="0"/>
    <x v="9"/>
    <x v="17"/>
  </r>
  <r>
    <x v="85"/>
    <s v="XS"/>
    <n v="70"/>
    <n v="0"/>
    <x v="33"/>
    <n v="0.25"/>
    <n v="280"/>
    <n v="22.5"/>
    <n v="0"/>
    <x v="8"/>
    <x v="1"/>
    <s v="Activo"/>
    <n v="28.1"/>
    <n v="0"/>
    <n v="0"/>
    <n v="0"/>
    <x v="8"/>
    <x v="8"/>
  </r>
  <r>
    <x v="62"/>
    <s v="S"/>
    <n v="93"/>
    <n v="0"/>
    <x v="92"/>
    <n v="0.33"/>
    <n v="281.81818181818181"/>
    <n v="29.700000000000003"/>
    <n v="0"/>
    <x v="8"/>
    <x v="1"/>
    <s v="Activo"/>
    <n v="17"/>
    <n v="0"/>
    <n v="0"/>
    <n v="0"/>
    <x v="2"/>
    <x v="23"/>
  </r>
  <r>
    <x v="85"/>
    <s v="S"/>
    <n v="54"/>
    <n v="48"/>
    <x v="141"/>
    <n v="0.36"/>
    <n v="283.33333333333337"/>
    <n v="32.4"/>
    <n v="0"/>
    <x v="8"/>
    <x v="1"/>
    <s v="Activo"/>
    <n v="28.1"/>
    <n v="0"/>
    <n v="0"/>
    <n v="0"/>
    <x v="8"/>
    <x v="8"/>
  </r>
  <r>
    <x v="89"/>
    <s v="L"/>
    <n v="37"/>
    <n v="0"/>
    <x v="22"/>
    <n v="0.13"/>
    <n v="284.61538461538458"/>
    <n v="11.700000000000001"/>
    <n v="0"/>
    <x v="8"/>
    <x v="0"/>
    <s v="Activo"/>
    <n v="17.600000000000001"/>
    <n v="0"/>
    <n v="0"/>
    <n v="0"/>
    <x v="3"/>
    <x v="12"/>
  </r>
  <r>
    <x v="67"/>
    <s v="L"/>
    <n v="159"/>
    <n v="0"/>
    <x v="142"/>
    <n v="0.55000000000000004"/>
    <n v="289.09090909090907"/>
    <n v="49.500000000000007"/>
    <n v="0"/>
    <x v="8"/>
    <x v="1"/>
    <s v="Activo"/>
    <n v="15.6"/>
    <n v="0"/>
    <n v="0"/>
    <n v="0"/>
    <x v="2"/>
    <x v="20"/>
  </r>
  <r>
    <x v="68"/>
    <s v="S"/>
    <n v="70"/>
    <n v="0"/>
    <x v="33"/>
    <n v="0.24"/>
    <n v="291.66666666666669"/>
    <n v="21.599999999999998"/>
    <n v="0"/>
    <x v="8"/>
    <x v="0"/>
    <s v="Activo"/>
    <n v="17.55"/>
    <n v="0"/>
    <n v="0"/>
    <n v="0"/>
    <x v="2"/>
    <x v="25"/>
  </r>
  <r>
    <x v="67"/>
    <s v="XS"/>
    <n v="169"/>
    <n v="0"/>
    <x v="143"/>
    <n v="0.56999999999999995"/>
    <n v="296.49122807017545"/>
    <n v="51.3"/>
    <n v="0"/>
    <x v="8"/>
    <x v="1"/>
    <s v="Activo"/>
    <n v="15.6"/>
    <n v="0"/>
    <n v="0"/>
    <n v="0"/>
    <x v="2"/>
    <x v="20"/>
  </r>
  <r>
    <x v="86"/>
    <s v="XXL"/>
    <n v="3"/>
    <n v="0"/>
    <x v="3"/>
    <n v="0.01"/>
    <n v="300"/>
    <n v="0.9"/>
    <n v="0"/>
    <x v="8"/>
    <x v="0"/>
    <s v="Activo"/>
    <n v="21.6"/>
    <n v="0"/>
    <n v="0"/>
    <n v="0"/>
    <x v="2"/>
    <x v="6"/>
  </r>
  <r>
    <x v="84"/>
    <s v="XS"/>
    <n v="27"/>
    <n v="0"/>
    <x v="106"/>
    <n v="0.09"/>
    <n v="300"/>
    <n v="8.1"/>
    <n v="0"/>
    <x v="8"/>
    <x v="0"/>
    <s v="Activo"/>
    <n v="15.7"/>
    <n v="0"/>
    <n v="0"/>
    <n v="0"/>
    <x v="2"/>
    <x v="15"/>
  </r>
  <r>
    <x v="43"/>
    <s v="XS"/>
    <n v="45"/>
    <n v="0"/>
    <x v="144"/>
    <n v="0.15"/>
    <n v="300"/>
    <n v="13.5"/>
    <n v="0"/>
    <x v="8"/>
    <x v="1"/>
    <s v="Activo"/>
    <n v="17"/>
    <n v="0"/>
    <n v="0"/>
    <n v="0"/>
    <x v="4"/>
    <x v="23"/>
  </r>
  <r>
    <x v="59"/>
    <s v="M"/>
    <n v="27"/>
    <n v="144"/>
    <x v="145"/>
    <n v="0.56000000000000005"/>
    <n v="305.35714285714283"/>
    <n v="50.400000000000006"/>
    <n v="0"/>
    <x v="8"/>
    <x v="1"/>
    <s v="Activo"/>
    <n v="23.75"/>
    <n v="0"/>
    <n v="0"/>
    <n v="0"/>
    <x v="8"/>
    <x v="11"/>
  </r>
  <r>
    <x v="8"/>
    <s v="XS"/>
    <n v="169"/>
    <n v="0"/>
    <x v="143"/>
    <n v="0.55000000000000004"/>
    <n v="307.27272727272725"/>
    <n v="49.500000000000007"/>
    <n v="0"/>
    <x v="8"/>
    <x v="1"/>
    <s v="Activo"/>
    <n v="28.1"/>
    <n v="0"/>
    <n v="0"/>
    <n v="0"/>
    <x v="0"/>
    <x v="8"/>
  </r>
  <r>
    <x v="69"/>
    <s v="XS"/>
    <n v="40"/>
    <n v="0"/>
    <x v="55"/>
    <n v="0.13"/>
    <n v="307.69230769230768"/>
    <n v="11.700000000000001"/>
    <n v="0"/>
    <x v="8"/>
    <x v="0"/>
    <s v="Activo"/>
    <n v="14.9"/>
    <n v="0"/>
    <n v="0"/>
    <n v="0"/>
    <x v="2"/>
    <x v="28"/>
  </r>
  <r>
    <x v="23"/>
    <s v="XL"/>
    <n v="7"/>
    <n v="24"/>
    <x v="132"/>
    <n v="0.1"/>
    <n v="310"/>
    <n v="9"/>
    <n v="0"/>
    <x v="8"/>
    <x v="0"/>
    <s v="Activo"/>
    <n v="15.7"/>
    <n v="0"/>
    <n v="0"/>
    <n v="0"/>
    <x v="1"/>
    <x v="15"/>
  </r>
  <r>
    <x v="58"/>
    <s v="XS"/>
    <n v="78"/>
    <n v="0"/>
    <x v="62"/>
    <n v="0.25"/>
    <n v="312"/>
    <n v="22.5"/>
    <n v="0"/>
    <x v="8"/>
    <x v="1"/>
    <s v="Activo"/>
    <n v="28.1"/>
    <n v="0"/>
    <n v="0"/>
    <n v="0"/>
    <x v="3"/>
    <x v="8"/>
  </r>
  <r>
    <x v="52"/>
    <s v="XXL"/>
    <n v="25"/>
    <n v="0"/>
    <x v="21"/>
    <n v="0.08"/>
    <n v="312.5"/>
    <n v="7.2"/>
    <n v="0"/>
    <x v="8"/>
    <x v="1"/>
    <s v="Activo"/>
    <n v="16.75"/>
    <n v="0"/>
    <n v="0"/>
    <n v="0"/>
    <x v="0"/>
    <x v="16"/>
  </r>
  <r>
    <x v="21"/>
    <s v="XL"/>
    <n v="25"/>
    <n v="0"/>
    <x v="21"/>
    <n v="0.08"/>
    <n v="312.5"/>
    <n v="7.2"/>
    <n v="0"/>
    <x v="8"/>
    <x v="2"/>
    <s v="Activo"/>
    <n v="14.95"/>
    <n v="0"/>
    <n v="0"/>
    <n v="0"/>
    <x v="3"/>
    <x v="14"/>
  </r>
  <r>
    <x v="51"/>
    <s v="XL"/>
    <n v="22"/>
    <n v="0"/>
    <x v="77"/>
    <n v="7.0000000000000007E-2"/>
    <n v="314.28571428571428"/>
    <n v="6.3000000000000007"/>
    <n v="0"/>
    <x v="8"/>
    <x v="1"/>
    <s v="Activo"/>
    <n v="17.5"/>
    <n v="0"/>
    <n v="0"/>
    <n v="0"/>
    <x v="2"/>
    <x v="1"/>
  </r>
  <r>
    <x v="57"/>
    <s v="M"/>
    <n v="96"/>
    <n v="192"/>
    <x v="146"/>
    <n v="0.91"/>
    <n v="316.4835164835165"/>
    <n v="81.900000000000006"/>
    <n v="0"/>
    <x v="8"/>
    <x v="0"/>
    <s v="Activo"/>
    <n v="13.7"/>
    <n v="0"/>
    <n v="0"/>
    <n v="0"/>
    <x v="8"/>
    <x v="7"/>
  </r>
  <r>
    <x v="70"/>
    <s v="L"/>
    <n v="51"/>
    <n v="0"/>
    <x v="17"/>
    <n v="0.16"/>
    <n v="318.75"/>
    <n v="14.4"/>
    <n v="0"/>
    <x v="8"/>
    <x v="0"/>
    <s v="Activo"/>
    <n v="13.95"/>
    <n v="0"/>
    <n v="0"/>
    <n v="0"/>
    <x v="8"/>
    <x v="2"/>
  </r>
  <r>
    <x v="90"/>
    <s v="L"/>
    <n v="48"/>
    <n v="0"/>
    <x v="147"/>
    <n v="0.15"/>
    <n v="320"/>
    <n v="13.5"/>
    <n v="0"/>
    <x v="8"/>
    <x v="1"/>
    <s v="Activo"/>
    <n v="15.6"/>
    <n v="0"/>
    <n v="0"/>
    <n v="0"/>
    <x v="9"/>
    <x v="20"/>
  </r>
  <r>
    <x v="53"/>
    <s v="L"/>
    <n v="80"/>
    <n v="0"/>
    <x v="58"/>
    <n v="0.25"/>
    <n v="320"/>
    <n v="22.5"/>
    <n v="0"/>
    <x v="8"/>
    <x v="1"/>
    <s v="Activo"/>
    <n v="28.1"/>
    <n v="0"/>
    <n v="0"/>
    <n v="0"/>
    <x v="8"/>
    <x v="8"/>
  </r>
  <r>
    <x v="59"/>
    <s v="S"/>
    <n v="43"/>
    <n v="144"/>
    <x v="115"/>
    <n v="0.57999999999999996"/>
    <n v="322.41379310344831"/>
    <n v="52.199999999999996"/>
    <n v="0"/>
    <x v="8"/>
    <x v="1"/>
    <s v="Activo"/>
    <n v="23.75"/>
    <n v="0"/>
    <n v="0"/>
    <n v="0"/>
    <x v="8"/>
    <x v="11"/>
  </r>
  <r>
    <x v="83"/>
    <s v="M"/>
    <n v="109"/>
    <n v="96"/>
    <x v="122"/>
    <n v="0.63"/>
    <n v="325.39682539682542"/>
    <n v="56.7"/>
    <n v="0"/>
    <x v="8"/>
    <x v="1"/>
    <s v="Activo"/>
    <n v="15.6"/>
    <n v="0"/>
    <n v="0"/>
    <n v="0"/>
    <x v="8"/>
    <x v="20"/>
  </r>
  <r>
    <x v="84"/>
    <s v="S"/>
    <n v="49"/>
    <n v="120"/>
    <x v="143"/>
    <n v="0.51"/>
    <n v="331.37254901960785"/>
    <n v="45.9"/>
    <n v="0"/>
    <x v="8"/>
    <x v="0"/>
    <s v="Activo"/>
    <n v="15.7"/>
    <n v="0"/>
    <n v="0"/>
    <n v="0"/>
    <x v="2"/>
    <x v="15"/>
  </r>
  <r>
    <x v="88"/>
    <s v="XS"/>
    <n v="93"/>
    <n v="0"/>
    <x v="92"/>
    <n v="0.28000000000000003"/>
    <n v="332.14285714285711"/>
    <n v="25.200000000000003"/>
    <n v="0"/>
    <x v="8"/>
    <x v="0"/>
    <s v="Activo"/>
    <n v="19.25"/>
    <n v="0"/>
    <n v="0"/>
    <n v="0"/>
    <x v="9"/>
    <x v="17"/>
  </r>
  <r>
    <x v="46"/>
    <s v="XS"/>
    <n v="110"/>
    <n v="0"/>
    <x v="123"/>
    <n v="0.33"/>
    <n v="333.33333333333331"/>
    <n v="29.700000000000003"/>
    <n v="0"/>
    <x v="8"/>
    <x v="1"/>
    <s v="Activo"/>
    <n v="15.6"/>
    <n v="0"/>
    <n v="0"/>
    <n v="0"/>
    <x v="4"/>
    <x v="20"/>
  </r>
  <r>
    <x v="53"/>
    <s v="S"/>
    <n v="100"/>
    <n v="0"/>
    <x v="148"/>
    <n v="0.3"/>
    <n v="333.33333333333337"/>
    <n v="27"/>
    <n v="0"/>
    <x v="8"/>
    <x v="1"/>
    <s v="Activo"/>
    <n v="28.1"/>
    <n v="0"/>
    <n v="0"/>
    <n v="0"/>
    <x v="8"/>
    <x v="8"/>
  </r>
  <r>
    <x v="25"/>
    <s v="L"/>
    <n v="57"/>
    <n v="0"/>
    <x v="125"/>
    <n v="0.17"/>
    <n v="335.29411764705878"/>
    <n v="15.3"/>
    <n v="0"/>
    <x v="8"/>
    <x v="1"/>
    <s v="Activo"/>
    <n v="23.75"/>
    <n v="0"/>
    <n v="0"/>
    <n v="0"/>
    <x v="5"/>
    <x v="11"/>
  </r>
  <r>
    <x v="60"/>
    <s v="L"/>
    <n v="27"/>
    <n v="0"/>
    <x v="106"/>
    <n v="0.08"/>
    <n v="337.5"/>
    <n v="7.2"/>
    <n v="0"/>
    <x v="8"/>
    <x v="0"/>
    <s v="Activo"/>
    <n v="19.25"/>
    <n v="0"/>
    <n v="0"/>
    <n v="0"/>
    <x v="3"/>
    <x v="17"/>
  </r>
  <r>
    <x v="65"/>
    <s v="XL"/>
    <n v="27"/>
    <n v="0"/>
    <x v="106"/>
    <n v="0.08"/>
    <n v="337.5"/>
    <n v="7.2"/>
    <n v="0"/>
    <x v="8"/>
    <x v="0"/>
    <s v="Activo"/>
    <n v="14.9"/>
    <n v="0"/>
    <n v="0"/>
    <n v="0"/>
    <x v="5"/>
    <x v="28"/>
  </r>
  <r>
    <x v="77"/>
    <s v="XL"/>
    <n v="0"/>
    <n v="24"/>
    <x v="14"/>
    <n v="7.0000000000000007E-2"/>
    <n v="342.85714285714283"/>
    <n v="6.3000000000000007"/>
    <n v="0"/>
    <x v="8"/>
    <x v="1"/>
    <s v="Activo"/>
    <n v="16.75"/>
    <n v="0"/>
    <n v="0"/>
    <n v="0"/>
    <x v="8"/>
    <x v="16"/>
  </r>
  <r>
    <x v="91"/>
    <s v="L"/>
    <n v="45"/>
    <n v="0"/>
    <x v="144"/>
    <n v="0.13"/>
    <n v="346.15384615384613"/>
    <n v="11.700000000000001"/>
    <n v="0"/>
    <x v="8"/>
    <x v="0"/>
    <s v="Activo"/>
    <n v="17.600000000000001"/>
    <n v="0"/>
    <n v="0"/>
    <n v="0"/>
    <x v="5"/>
    <x v="12"/>
  </r>
  <r>
    <x v="66"/>
    <s v="S"/>
    <n v="156"/>
    <n v="0"/>
    <x v="149"/>
    <n v="0.45"/>
    <n v="346.66666666666669"/>
    <n v="40.5"/>
    <n v="0"/>
    <x v="8"/>
    <x v="1"/>
    <s v="Activo"/>
    <n v="17"/>
    <n v="0"/>
    <n v="0"/>
    <n v="0"/>
    <x v="8"/>
    <x v="23"/>
  </r>
  <r>
    <x v="65"/>
    <s v="L"/>
    <n v="80"/>
    <n v="0"/>
    <x v="58"/>
    <n v="0.23"/>
    <n v="347.82608695652175"/>
    <n v="20.7"/>
    <n v="0"/>
    <x v="8"/>
    <x v="0"/>
    <s v="Activo"/>
    <n v="14.9"/>
    <n v="0"/>
    <n v="0"/>
    <n v="0"/>
    <x v="5"/>
    <x v="28"/>
  </r>
  <r>
    <x v="9"/>
    <s v="XXL"/>
    <n v="7"/>
    <n v="0"/>
    <x v="6"/>
    <n v="0.02"/>
    <n v="350"/>
    <n v="1.8"/>
    <n v="0"/>
    <x v="8"/>
    <x v="2"/>
    <s v="Activo"/>
    <n v="20.85"/>
    <n v="0"/>
    <n v="0"/>
    <n v="0"/>
    <x v="3"/>
    <x v="9"/>
  </r>
  <r>
    <x v="6"/>
    <s v="S"/>
    <n v="53"/>
    <n v="0"/>
    <x v="71"/>
    <n v="0.15"/>
    <n v="353.33333333333337"/>
    <n v="13.5"/>
    <n v="0"/>
    <x v="8"/>
    <x v="0"/>
    <s v="Activo"/>
    <n v="21.6"/>
    <n v="0"/>
    <n v="0"/>
    <n v="0"/>
    <x v="0"/>
    <x v="6"/>
  </r>
  <r>
    <x v="45"/>
    <s v="XL"/>
    <n v="85"/>
    <n v="0"/>
    <x v="64"/>
    <n v="0.24"/>
    <n v="354.16666666666669"/>
    <n v="21.599999999999998"/>
    <n v="0"/>
    <x v="8"/>
    <x v="0"/>
    <s v="Activo"/>
    <n v="20.8"/>
    <n v="0"/>
    <n v="0"/>
    <n v="0"/>
    <x v="4"/>
    <x v="18"/>
  </r>
  <r>
    <x v="64"/>
    <s v="XL"/>
    <n v="32"/>
    <n v="0"/>
    <x v="12"/>
    <n v="0.09"/>
    <n v="355.55555555555554"/>
    <n v="8.1"/>
    <n v="0"/>
    <x v="8"/>
    <x v="2"/>
    <s v="Activo"/>
    <n v="18.75"/>
    <n v="0"/>
    <n v="0"/>
    <n v="0"/>
    <x v="3"/>
    <x v="27"/>
  </r>
  <r>
    <x v="61"/>
    <s v="L"/>
    <n v="61"/>
    <n v="144"/>
    <x v="122"/>
    <n v="0.56999999999999995"/>
    <n v="359.64912280701759"/>
    <n v="51.3"/>
    <n v="0"/>
    <x v="8"/>
    <x v="0"/>
    <s v="Activo"/>
    <n v="17.600000000000001"/>
    <n v="0"/>
    <n v="0"/>
    <n v="0"/>
    <x v="2"/>
    <x v="12"/>
  </r>
  <r>
    <x v="70"/>
    <s v="XL"/>
    <n v="18"/>
    <n v="0"/>
    <x v="42"/>
    <n v="0.05"/>
    <n v="360"/>
    <n v="4.5"/>
    <n v="0"/>
    <x v="8"/>
    <x v="0"/>
    <s v="Activo"/>
    <n v="13.95"/>
    <n v="0"/>
    <n v="0"/>
    <n v="0"/>
    <x v="8"/>
    <x v="2"/>
  </r>
  <r>
    <x v="40"/>
    <s v="S"/>
    <n v="54"/>
    <n v="0"/>
    <x v="75"/>
    <n v="0.15"/>
    <n v="360"/>
    <n v="13.5"/>
    <n v="0"/>
    <x v="8"/>
    <x v="1"/>
    <s v="Activo"/>
    <n v="17"/>
    <n v="0"/>
    <n v="0"/>
    <n v="0"/>
    <x v="5"/>
    <x v="23"/>
  </r>
  <r>
    <x v="71"/>
    <s v="L"/>
    <n v="29"/>
    <n v="0"/>
    <x v="138"/>
    <n v="0.08"/>
    <n v="362.5"/>
    <n v="7.2"/>
    <n v="0"/>
    <x v="8"/>
    <x v="0"/>
    <s v="Activo"/>
    <n v="20.8"/>
    <n v="0"/>
    <n v="0"/>
    <n v="0"/>
    <x v="0"/>
    <x v="18"/>
  </r>
  <r>
    <x v="89"/>
    <s v="XXL"/>
    <n v="11"/>
    <n v="0"/>
    <x v="7"/>
    <n v="0.03"/>
    <n v="366.66666666666669"/>
    <n v="2.6999999999999997"/>
    <n v="0"/>
    <x v="8"/>
    <x v="0"/>
    <s v="Activo"/>
    <n v="17.600000000000001"/>
    <n v="0"/>
    <n v="0"/>
    <n v="0"/>
    <x v="3"/>
    <x v="12"/>
  </r>
  <r>
    <x v="92"/>
    <s v="S"/>
    <n v="66"/>
    <n v="0"/>
    <x v="150"/>
    <n v="0.18"/>
    <n v="366.66666666666669"/>
    <n v="16.2"/>
    <n v="0"/>
    <x v="8"/>
    <x v="3"/>
    <s v="Activo"/>
    <n v="4.6500000000000004"/>
    <n v="0"/>
    <n v="0"/>
    <n v="0"/>
    <x v="0"/>
    <x v="31"/>
  </r>
  <r>
    <x v="84"/>
    <s v="M"/>
    <n v="93"/>
    <n v="120"/>
    <x v="151"/>
    <n v="0.57999999999999996"/>
    <n v="367.24137931034483"/>
    <n v="52.199999999999996"/>
    <n v="0"/>
    <x v="8"/>
    <x v="0"/>
    <s v="Activo"/>
    <n v="15.7"/>
    <n v="0"/>
    <n v="0"/>
    <n v="0"/>
    <x v="2"/>
    <x v="15"/>
  </r>
  <r>
    <x v="67"/>
    <s v="XL"/>
    <n v="89"/>
    <n v="0"/>
    <x v="140"/>
    <n v="0.24"/>
    <n v="370.83333333333337"/>
    <n v="21.599999999999998"/>
    <n v="0"/>
    <x v="8"/>
    <x v="1"/>
    <s v="Activo"/>
    <n v="15.6"/>
    <n v="0"/>
    <n v="0"/>
    <n v="0"/>
    <x v="2"/>
    <x v="20"/>
  </r>
  <r>
    <x v="78"/>
    <s v="L"/>
    <n v="17"/>
    <n v="72"/>
    <x v="140"/>
    <n v="0.24"/>
    <n v="370.83333333333337"/>
    <n v="21.599999999999998"/>
    <n v="0"/>
    <x v="8"/>
    <x v="0"/>
    <s v="Activo"/>
    <n v="12.45"/>
    <n v="0"/>
    <n v="0"/>
    <n v="0"/>
    <x v="1"/>
    <x v="4"/>
  </r>
  <r>
    <x v="82"/>
    <s v="L"/>
    <n v="160"/>
    <n v="0"/>
    <x v="152"/>
    <n v="0.43"/>
    <n v="372.09302325581393"/>
    <n v="38.700000000000003"/>
    <n v="0"/>
    <x v="8"/>
    <x v="1"/>
    <s v="Activo"/>
    <n v="22.15"/>
    <n v="1"/>
    <n v="0"/>
    <n v="0"/>
    <x v="3"/>
    <x v="29"/>
  </r>
  <r>
    <x v="57"/>
    <s v="L"/>
    <n v="70"/>
    <n v="120"/>
    <x v="153"/>
    <n v="0.51"/>
    <n v="372.54901960784315"/>
    <n v="45.9"/>
    <n v="0"/>
    <x v="8"/>
    <x v="0"/>
    <s v="Activo"/>
    <n v="13.7"/>
    <n v="0"/>
    <n v="0"/>
    <n v="0"/>
    <x v="8"/>
    <x v="7"/>
  </r>
  <r>
    <x v="62"/>
    <s v="XXL"/>
    <n v="23"/>
    <n v="0"/>
    <x v="40"/>
    <n v="0.06"/>
    <n v="383.33333333333337"/>
    <n v="5.3999999999999995"/>
    <n v="0"/>
    <x v="8"/>
    <x v="1"/>
    <s v="Activo"/>
    <n v="17"/>
    <n v="0"/>
    <n v="0"/>
    <n v="0"/>
    <x v="2"/>
    <x v="23"/>
  </r>
  <r>
    <x v="1"/>
    <s v="XS"/>
    <n v="45"/>
    <n v="24"/>
    <x v="44"/>
    <n v="0.18"/>
    <n v="383.33333333333337"/>
    <n v="16.2"/>
    <n v="0"/>
    <x v="8"/>
    <x v="1"/>
    <s v="Activo"/>
    <n v="17.5"/>
    <n v="0"/>
    <n v="0"/>
    <n v="0"/>
    <x v="1"/>
    <x v="1"/>
  </r>
  <r>
    <x v="76"/>
    <s v="L"/>
    <n v="73"/>
    <n v="0"/>
    <x v="72"/>
    <n v="0.19"/>
    <n v="384.21052631578948"/>
    <n v="17.100000000000001"/>
    <n v="0"/>
    <x v="8"/>
    <x v="0"/>
    <s v="Activo"/>
    <n v="14.9"/>
    <n v="0"/>
    <n v="0"/>
    <n v="0"/>
    <x v="8"/>
    <x v="28"/>
  </r>
  <r>
    <x v="90"/>
    <s v="XL"/>
    <n v="27"/>
    <n v="0"/>
    <x v="106"/>
    <n v="7.0000000000000007E-2"/>
    <n v="385.71428571428567"/>
    <n v="6.3000000000000007"/>
    <n v="0"/>
    <x v="8"/>
    <x v="1"/>
    <s v="Activo"/>
    <n v="15.6"/>
    <n v="0"/>
    <n v="0"/>
    <n v="0"/>
    <x v="9"/>
    <x v="20"/>
  </r>
  <r>
    <x v="89"/>
    <s v="XS"/>
    <n v="81"/>
    <n v="0"/>
    <x v="25"/>
    <n v="0.21"/>
    <n v="385.71428571428572"/>
    <n v="18.899999999999999"/>
    <n v="0"/>
    <x v="8"/>
    <x v="0"/>
    <s v="Activo"/>
    <n v="17.600000000000001"/>
    <n v="0"/>
    <n v="0"/>
    <n v="0"/>
    <x v="3"/>
    <x v="12"/>
  </r>
  <r>
    <x v="88"/>
    <s v="M"/>
    <n v="5"/>
    <n v="96"/>
    <x v="82"/>
    <n v="0.26"/>
    <n v="388.46153846153845"/>
    <n v="23.400000000000002"/>
    <n v="0"/>
    <x v="8"/>
    <x v="0"/>
    <s v="Activo"/>
    <n v="19.25"/>
    <n v="0"/>
    <n v="0"/>
    <n v="0"/>
    <x v="9"/>
    <x v="17"/>
  </r>
  <r>
    <x v="57"/>
    <s v="S"/>
    <n v="134"/>
    <n v="192"/>
    <x v="154"/>
    <n v="0.83"/>
    <n v="392.77108433734941"/>
    <n v="74.7"/>
    <n v="0"/>
    <x v="8"/>
    <x v="0"/>
    <s v="Activo"/>
    <n v="13.7"/>
    <n v="0"/>
    <n v="0"/>
    <n v="0"/>
    <x v="8"/>
    <x v="7"/>
  </r>
  <r>
    <x v="54"/>
    <s v="S"/>
    <n v="75"/>
    <n v="0"/>
    <x v="69"/>
    <n v="0.19"/>
    <n v="394.73684210526318"/>
    <n v="17.100000000000001"/>
    <n v="0"/>
    <x v="8"/>
    <x v="2"/>
    <s v="Activo"/>
    <n v="18.899999999999999"/>
    <n v="0"/>
    <n v="0"/>
    <n v="0"/>
    <x v="3"/>
    <x v="26"/>
  </r>
  <r>
    <x v="82"/>
    <s v="XL"/>
    <n v="28"/>
    <n v="0"/>
    <x v="35"/>
    <n v="7.0000000000000007E-2"/>
    <n v="399.99999999999994"/>
    <n v="6.3000000000000007"/>
    <n v="0"/>
    <x v="8"/>
    <x v="1"/>
    <s v="Activo"/>
    <n v="22.15"/>
    <n v="1"/>
    <n v="0"/>
    <n v="0"/>
    <x v="3"/>
    <x v="29"/>
  </r>
  <r>
    <x v="37"/>
    <s v="XXL"/>
    <n v="4"/>
    <n v="0"/>
    <x v="4"/>
    <n v="0.01"/>
    <n v="400"/>
    <n v="0.9"/>
    <n v="0"/>
    <x v="8"/>
    <x v="1"/>
    <s v="Activo"/>
    <n v="17.55"/>
    <n v="0"/>
    <n v="0"/>
    <n v="0"/>
    <x v="2"/>
    <x v="13"/>
  </r>
  <r>
    <x v="93"/>
    <s v="L"/>
    <n v="70"/>
    <n v="0"/>
    <x v="33"/>
    <n v="0.17"/>
    <n v="411.76470588235293"/>
    <n v="15.3"/>
    <n v="0"/>
    <x v="8"/>
    <x v="3"/>
    <s v="Activo"/>
    <n v="5.0999999999999996"/>
    <n v="0"/>
    <n v="0"/>
    <n v="0"/>
    <x v="0"/>
    <x v="30"/>
  </r>
  <r>
    <x v="60"/>
    <s v="XL"/>
    <n v="33"/>
    <n v="0"/>
    <x v="27"/>
    <n v="0.08"/>
    <n v="412.5"/>
    <n v="7.2"/>
    <n v="0"/>
    <x v="8"/>
    <x v="0"/>
    <s v="Activo"/>
    <n v="19.25"/>
    <n v="0"/>
    <n v="0"/>
    <n v="0"/>
    <x v="3"/>
    <x v="17"/>
  </r>
  <r>
    <x v="51"/>
    <s v="M"/>
    <n v="98"/>
    <n v="120"/>
    <x v="93"/>
    <n v="0.52"/>
    <n v="419.23076923076923"/>
    <n v="46.800000000000004"/>
    <n v="0"/>
    <x v="8"/>
    <x v="1"/>
    <s v="Activo"/>
    <n v="17.5"/>
    <n v="0"/>
    <n v="0"/>
    <n v="0"/>
    <x v="2"/>
    <x v="1"/>
  </r>
  <r>
    <x v="88"/>
    <s v="S"/>
    <n v="79"/>
    <n v="72"/>
    <x v="74"/>
    <n v="0.36"/>
    <n v="419.44444444444446"/>
    <n v="32.4"/>
    <n v="0"/>
    <x v="8"/>
    <x v="0"/>
    <s v="Activo"/>
    <n v="19.25"/>
    <n v="0"/>
    <n v="0"/>
    <n v="0"/>
    <x v="9"/>
    <x v="17"/>
  </r>
  <r>
    <x v="53"/>
    <s v="M"/>
    <n v="122"/>
    <n v="0"/>
    <x v="155"/>
    <n v="0.28999999999999998"/>
    <n v="420.68965517241384"/>
    <n v="26.099999999999998"/>
    <n v="0"/>
    <x v="8"/>
    <x v="1"/>
    <s v="Activo"/>
    <n v="28.1"/>
    <n v="0"/>
    <n v="0"/>
    <n v="0"/>
    <x v="8"/>
    <x v="8"/>
  </r>
  <r>
    <x v="76"/>
    <s v="S"/>
    <n v="98"/>
    <n v="0"/>
    <x v="116"/>
    <n v="0.23"/>
    <n v="426.08695652173913"/>
    <n v="20.7"/>
    <n v="0"/>
    <x v="8"/>
    <x v="0"/>
    <s v="Activo"/>
    <n v="14.9"/>
    <n v="0"/>
    <n v="0"/>
    <n v="0"/>
    <x v="8"/>
    <x v="28"/>
  </r>
  <r>
    <x v="89"/>
    <s v="M"/>
    <n v="77"/>
    <n v="0"/>
    <x v="156"/>
    <n v="0.18"/>
    <n v="427.77777777777777"/>
    <n v="16.2"/>
    <n v="0"/>
    <x v="8"/>
    <x v="0"/>
    <s v="Activo"/>
    <n v="17.600000000000001"/>
    <n v="0"/>
    <n v="0"/>
    <n v="0"/>
    <x v="3"/>
    <x v="12"/>
  </r>
  <r>
    <x v="90"/>
    <s v="XS"/>
    <n v="90"/>
    <n v="0"/>
    <x v="80"/>
    <n v="0.21"/>
    <n v="428.57142857142861"/>
    <n v="18.899999999999999"/>
    <n v="0"/>
    <x v="8"/>
    <x v="1"/>
    <s v="Activo"/>
    <n v="15.6"/>
    <n v="0"/>
    <n v="0"/>
    <n v="0"/>
    <x v="9"/>
    <x v="20"/>
  </r>
  <r>
    <x v="89"/>
    <s v="XL"/>
    <n v="43"/>
    <n v="0"/>
    <x v="157"/>
    <n v="0.1"/>
    <n v="430"/>
    <n v="9"/>
    <n v="0"/>
    <x v="8"/>
    <x v="0"/>
    <s v="Activo"/>
    <n v="17.600000000000001"/>
    <n v="0"/>
    <n v="0"/>
    <n v="0"/>
    <x v="3"/>
    <x v="12"/>
  </r>
  <r>
    <x v="77"/>
    <s v="L"/>
    <n v="69"/>
    <n v="0"/>
    <x v="44"/>
    <n v="0.16"/>
    <n v="431.25"/>
    <n v="14.4"/>
    <n v="0"/>
    <x v="8"/>
    <x v="1"/>
    <s v="Activo"/>
    <n v="16.75"/>
    <n v="0"/>
    <n v="0"/>
    <n v="0"/>
    <x v="8"/>
    <x v="16"/>
  </r>
  <r>
    <x v="43"/>
    <s v="XL"/>
    <n v="66"/>
    <n v="0"/>
    <x v="150"/>
    <n v="0.15"/>
    <n v="440"/>
    <n v="13.5"/>
    <n v="0"/>
    <x v="8"/>
    <x v="1"/>
    <s v="Activo"/>
    <n v="17"/>
    <n v="0"/>
    <n v="0"/>
    <n v="0"/>
    <x v="4"/>
    <x v="23"/>
  </r>
  <r>
    <x v="40"/>
    <s v="L"/>
    <n v="98"/>
    <n v="0"/>
    <x v="116"/>
    <n v="0.22"/>
    <n v="445.45454545454544"/>
    <n v="19.8"/>
    <n v="0"/>
    <x v="8"/>
    <x v="1"/>
    <s v="Activo"/>
    <n v="17"/>
    <n v="0"/>
    <n v="0"/>
    <n v="0"/>
    <x v="5"/>
    <x v="23"/>
  </r>
  <r>
    <x v="49"/>
    <s v="XL"/>
    <n v="23"/>
    <n v="0"/>
    <x v="40"/>
    <n v="0.05"/>
    <n v="460"/>
    <n v="4.5"/>
    <n v="0"/>
    <x v="8"/>
    <x v="1"/>
    <s v="Activo"/>
    <n v="28.1"/>
    <n v="0"/>
    <n v="0"/>
    <n v="0"/>
    <x v="4"/>
    <x v="8"/>
  </r>
  <r>
    <x v="72"/>
    <s v="XL"/>
    <n v="23"/>
    <n v="0"/>
    <x v="40"/>
    <n v="0.05"/>
    <n v="460"/>
    <n v="4.5"/>
    <n v="0"/>
    <x v="8"/>
    <x v="1"/>
    <s v="Activo"/>
    <n v="23.75"/>
    <n v="0"/>
    <n v="0"/>
    <n v="0"/>
    <x v="2"/>
    <x v="11"/>
  </r>
  <r>
    <x v="72"/>
    <s v="XXL"/>
    <n v="23"/>
    <n v="0"/>
    <x v="40"/>
    <n v="0.05"/>
    <n v="460"/>
    <n v="4.5"/>
    <n v="0"/>
    <x v="8"/>
    <x v="1"/>
    <s v="Activo"/>
    <n v="23.75"/>
    <n v="0"/>
    <n v="0"/>
    <n v="0"/>
    <x v="2"/>
    <x v="11"/>
  </r>
  <r>
    <x v="94"/>
    <s v="L"/>
    <n v="66"/>
    <n v="0"/>
    <x v="150"/>
    <n v="0.14000000000000001"/>
    <n v="471.42857142857139"/>
    <n v="12.600000000000001"/>
    <n v="0"/>
    <x v="8"/>
    <x v="3"/>
    <s v="Activo"/>
    <n v="5.0999999999999996"/>
    <n v="0"/>
    <n v="0"/>
    <n v="0"/>
    <x v="2"/>
    <x v="30"/>
  </r>
  <r>
    <x v="80"/>
    <s v="XS"/>
    <n v="104"/>
    <n v="0"/>
    <x v="118"/>
    <n v="0.22"/>
    <n v="472.72727272727275"/>
    <n v="19.8"/>
    <n v="0"/>
    <x v="8"/>
    <x v="1"/>
    <s v="Activo"/>
    <n v="16.75"/>
    <n v="0"/>
    <n v="0"/>
    <n v="0"/>
    <x v="9"/>
    <x v="16"/>
  </r>
  <r>
    <x v="14"/>
    <s v="XL"/>
    <n v="71"/>
    <n v="0"/>
    <x v="37"/>
    <n v="0.15"/>
    <n v="473.33333333333337"/>
    <n v="13.5"/>
    <n v="0"/>
    <x v="8"/>
    <x v="0"/>
    <s v="Activo"/>
    <n v="17.600000000000001"/>
    <n v="0"/>
    <n v="0"/>
    <n v="0"/>
    <x v="4"/>
    <x v="12"/>
  </r>
  <r>
    <x v="12"/>
    <s v="XXL"/>
    <n v="0"/>
    <n v="24"/>
    <x v="14"/>
    <n v="0.05"/>
    <n v="480"/>
    <n v="4.5"/>
    <n v="0"/>
    <x v="8"/>
    <x v="1"/>
    <s v="Activo"/>
    <n v="23.75"/>
    <n v="0"/>
    <n v="0"/>
    <n v="0"/>
    <x v="0"/>
    <x v="11"/>
  </r>
  <r>
    <x v="42"/>
    <s v="M"/>
    <n v="48"/>
    <n v="0"/>
    <x v="147"/>
    <n v="0.1"/>
    <n v="480"/>
    <n v="9"/>
    <n v="0"/>
    <x v="8"/>
    <x v="0"/>
    <s v="Activo"/>
    <n v="9.6"/>
    <n v="0"/>
    <n v="0"/>
    <n v="0"/>
    <x v="7"/>
    <x v="24"/>
  </r>
  <r>
    <x v="15"/>
    <s v="XL"/>
    <n v="72"/>
    <n v="0"/>
    <x v="41"/>
    <n v="0.15"/>
    <n v="480"/>
    <n v="13.5"/>
    <n v="0"/>
    <x v="8"/>
    <x v="1"/>
    <s v="Activo"/>
    <n v="23.75"/>
    <n v="0"/>
    <n v="0"/>
    <n v="0"/>
    <x v="4"/>
    <x v="11"/>
  </r>
  <r>
    <x v="78"/>
    <s v="XS"/>
    <n v="106"/>
    <n v="72"/>
    <x v="158"/>
    <n v="0.37"/>
    <n v="481.08108108108109"/>
    <n v="33.299999999999997"/>
    <n v="0"/>
    <x v="8"/>
    <x v="0"/>
    <s v="Activo"/>
    <n v="12.45"/>
    <n v="0"/>
    <n v="0"/>
    <n v="0"/>
    <x v="1"/>
    <x v="4"/>
  </r>
  <r>
    <x v="84"/>
    <s v="L"/>
    <n v="108"/>
    <n v="72"/>
    <x v="159"/>
    <n v="0.37"/>
    <n v="486.48648648648651"/>
    <n v="33.299999999999997"/>
    <n v="0"/>
    <x v="8"/>
    <x v="0"/>
    <s v="Activo"/>
    <n v="15.7"/>
    <n v="0"/>
    <n v="0"/>
    <n v="0"/>
    <x v="2"/>
    <x v="15"/>
  </r>
  <r>
    <x v="55"/>
    <s v="L"/>
    <n v="74"/>
    <n v="72"/>
    <x v="120"/>
    <n v="0.3"/>
    <n v="486.66666666666669"/>
    <n v="27"/>
    <n v="0"/>
    <x v="8"/>
    <x v="1"/>
    <s v="Activo"/>
    <n v="13.25"/>
    <n v="0"/>
    <n v="0"/>
    <n v="0"/>
    <x v="1"/>
    <x v="10"/>
  </r>
  <r>
    <x v="75"/>
    <s v="XL"/>
    <n v="1"/>
    <n v="24"/>
    <x v="21"/>
    <n v="0.05"/>
    <n v="500"/>
    <n v="4.5"/>
    <n v="0"/>
    <x v="8"/>
    <x v="1"/>
    <s v="Activo"/>
    <n v="17.55"/>
    <n v="0"/>
    <n v="0"/>
    <n v="0"/>
    <x v="8"/>
    <x v="13"/>
  </r>
  <r>
    <x v="73"/>
    <s v="XL"/>
    <n v="30"/>
    <n v="0"/>
    <x v="29"/>
    <n v="0.06"/>
    <n v="500"/>
    <n v="5.3999999999999995"/>
    <n v="0"/>
    <x v="8"/>
    <x v="1"/>
    <s v="Activo"/>
    <n v="28.1"/>
    <n v="0"/>
    <n v="0"/>
    <n v="0"/>
    <x v="2"/>
    <x v="8"/>
  </r>
  <r>
    <x v="89"/>
    <s v="S"/>
    <n v="76"/>
    <n v="0"/>
    <x v="102"/>
    <n v="0.15"/>
    <n v="506.66666666666669"/>
    <n v="13.5"/>
    <n v="0"/>
    <x v="8"/>
    <x v="0"/>
    <s v="Activo"/>
    <n v="17.600000000000001"/>
    <n v="0"/>
    <n v="0"/>
    <n v="0"/>
    <x v="3"/>
    <x v="12"/>
  </r>
  <r>
    <x v="51"/>
    <s v="S"/>
    <n v="143"/>
    <n v="72"/>
    <x v="160"/>
    <n v="0.42"/>
    <n v="511.90476190476193"/>
    <n v="37.799999999999997"/>
    <n v="0"/>
    <x v="8"/>
    <x v="1"/>
    <s v="Activo"/>
    <n v="17.5"/>
    <n v="0"/>
    <n v="0"/>
    <n v="0"/>
    <x v="2"/>
    <x v="1"/>
  </r>
  <r>
    <x v="41"/>
    <s v="XL"/>
    <n v="72"/>
    <n v="0"/>
    <x v="41"/>
    <n v="0.14000000000000001"/>
    <n v="514.28571428571422"/>
    <n v="12.600000000000001"/>
    <n v="0"/>
    <x v="8"/>
    <x v="1"/>
    <s v="Activo"/>
    <n v="16.75"/>
    <n v="0"/>
    <n v="0"/>
    <n v="0"/>
    <x v="4"/>
    <x v="16"/>
  </r>
  <r>
    <x v="95"/>
    <s v="M"/>
    <n v="68"/>
    <n v="0"/>
    <x v="117"/>
    <n v="0.13"/>
    <n v="523.07692307692309"/>
    <n v="11.700000000000001"/>
    <n v="0"/>
    <x v="8"/>
    <x v="0"/>
    <s v="Activo"/>
    <n v="17.55"/>
    <n v="0"/>
    <n v="0"/>
    <n v="0"/>
    <x v="3"/>
    <x v="25"/>
  </r>
  <r>
    <x v="9"/>
    <s v="M"/>
    <n v="150"/>
    <n v="0"/>
    <x v="161"/>
    <n v="0.28000000000000003"/>
    <n v="535.71428571428567"/>
    <n v="25.200000000000003"/>
    <n v="0"/>
    <x v="8"/>
    <x v="2"/>
    <s v="Activo"/>
    <n v="20.85"/>
    <n v="0"/>
    <n v="0"/>
    <n v="0"/>
    <x v="3"/>
    <x v="9"/>
  </r>
  <r>
    <x v="85"/>
    <s v="XL"/>
    <n v="3"/>
    <n v="24"/>
    <x v="106"/>
    <n v="0.05"/>
    <n v="540"/>
    <n v="4.5"/>
    <n v="0"/>
    <x v="8"/>
    <x v="1"/>
    <s v="Activo"/>
    <n v="28.1"/>
    <n v="0"/>
    <n v="0"/>
    <n v="0"/>
    <x v="8"/>
    <x v="8"/>
  </r>
  <r>
    <x v="13"/>
    <s v="XXL"/>
    <n v="38"/>
    <n v="0"/>
    <x v="131"/>
    <n v="7.0000000000000007E-2"/>
    <n v="542.85714285714278"/>
    <n v="6.3000000000000007"/>
    <n v="0"/>
    <x v="8"/>
    <x v="0"/>
    <s v="Activo"/>
    <n v="13.7"/>
    <n v="0"/>
    <n v="0"/>
    <n v="0"/>
    <x v="0"/>
    <x v="7"/>
  </r>
  <r>
    <x v="82"/>
    <s v="XS"/>
    <n v="77"/>
    <n v="0"/>
    <x v="156"/>
    <n v="0.14000000000000001"/>
    <n v="550"/>
    <n v="12.600000000000001"/>
    <n v="0"/>
    <x v="8"/>
    <x v="1"/>
    <s v="Activo"/>
    <n v="22.15"/>
    <n v="1"/>
    <n v="0"/>
    <n v="0"/>
    <x v="3"/>
    <x v="29"/>
  </r>
  <r>
    <x v="51"/>
    <s v="L"/>
    <n v="94"/>
    <n v="72"/>
    <x v="162"/>
    <n v="0.3"/>
    <n v="553.33333333333337"/>
    <n v="27"/>
    <n v="0"/>
    <x v="8"/>
    <x v="1"/>
    <s v="Activo"/>
    <n v="17.5"/>
    <n v="0"/>
    <n v="0"/>
    <n v="0"/>
    <x v="2"/>
    <x v="1"/>
  </r>
  <r>
    <x v="59"/>
    <s v="L"/>
    <n v="24"/>
    <n v="144"/>
    <x v="137"/>
    <n v="0.3"/>
    <n v="560"/>
    <n v="27"/>
    <n v="0"/>
    <x v="8"/>
    <x v="1"/>
    <s v="Activo"/>
    <n v="23.75"/>
    <n v="0"/>
    <n v="0"/>
    <n v="0"/>
    <x v="8"/>
    <x v="11"/>
  </r>
  <r>
    <x v="29"/>
    <s v="XXL"/>
    <n v="52"/>
    <n v="0"/>
    <x v="30"/>
    <n v="0.09"/>
    <n v="577.77777777777783"/>
    <n v="8.1"/>
    <n v="0"/>
    <x v="8"/>
    <x v="2"/>
    <s v="Activo"/>
    <n v="20.7"/>
    <n v="0"/>
    <n v="0"/>
    <n v="0"/>
    <x v="3"/>
    <x v="19"/>
  </r>
  <r>
    <x v="76"/>
    <s v="XXL"/>
    <n v="29"/>
    <n v="0"/>
    <x v="138"/>
    <n v="0.05"/>
    <n v="580"/>
    <n v="4.5"/>
    <n v="0"/>
    <x v="8"/>
    <x v="0"/>
    <s v="Activo"/>
    <n v="14.9"/>
    <n v="0"/>
    <n v="0"/>
    <n v="0"/>
    <x v="8"/>
    <x v="28"/>
  </r>
  <r>
    <x v="18"/>
    <s v="XS"/>
    <n v="41"/>
    <n v="0"/>
    <x v="163"/>
    <n v="7.0000000000000007E-2"/>
    <n v="585.71428571428567"/>
    <n v="6.3000000000000007"/>
    <n v="0"/>
    <x v="8"/>
    <x v="1"/>
    <s v="Activo"/>
    <n v="17.55"/>
    <n v="0"/>
    <n v="0"/>
    <n v="0"/>
    <x v="0"/>
    <x v="13"/>
  </r>
  <r>
    <x v="96"/>
    <s v="XL"/>
    <n v="18"/>
    <n v="0"/>
    <x v="42"/>
    <n v="0.03"/>
    <n v="600"/>
    <n v="2.6999999999999997"/>
    <n v="0"/>
    <x v="8"/>
    <x v="0"/>
    <s v="Activo"/>
    <n v="17.55"/>
    <n v="0"/>
    <n v="0"/>
    <n v="0"/>
    <x v="9"/>
    <x v="25"/>
  </r>
  <r>
    <x v="79"/>
    <s v="XL"/>
    <n v="0"/>
    <n v="24"/>
    <x v="14"/>
    <n v="0.04"/>
    <n v="600"/>
    <n v="3.6"/>
    <n v="0"/>
    <x v="8"/>
    <x v="0"/>
    <s v="Activo"/>
    <n v="21.6"/>
    <n v="0"/>
    <n v="0"/>
    <n v="0"/>
    <x v="8"/>
    <x v="6"/>
  </r>
  <r>
    <x v="74"/>
    <s v="M"/>
    <n v="79"/>
    <n v="0"/>
    <x v="121"/>
    <n v="0.13"/>
    <n v="607.69230769230762"/>
    <n v="11.700000000000001"/>
    <n v="0"/>
    <x v="8"/>
    <x v="0"/>
    <s v="Activo"/>
    <n v="27.95"/>
    <n v="3"/>
    <n v="0"/>
    <n v="0"/>
    <x v="0"/>
    <x v="22"/>
  </r>
  <r>
    <x v="54"/>
    <s v="XXL"/>
    <n v="25"/>
    <n v="0"/>
    <x v="21"/>
    <n v="0.04"/>
    <n v="625"/>
    <n v="3.6"/>
    <n v="0"/>
    <x v="8"/>
    <x v="2"/>
    <s v="Activo"/>
    <n v="18.899999999999999"/>
    <n v="0"/>
    <n v="0"/>
    <n v="0"/>
    <x v="3"/>
    <x v="26"/>
  </r>
  <r>
    <x v="90"/>
    <s v="M"/>
    <n v="68"/>
    <n v="96"/>
    <x v="164"/>
    <n v="0.26"/>
    <n v="630.76923076923072"/>
    <n v="23.400000000000002"/>
    <n v="0"/>
    <x v="8"/>
    <x v="1"/>
    <s v="Activo"/>
    <n v="15.6"/>
    <n v="0"/>
    <n v="0"/>
    <n v="0"/>
    <x v="9"/>
    <x v="20"/>
  </r>
  <r>
    <x v="95"/>
    <s v="XS"/>
    <n v="65"/>
    <n v="0"/>
    <x v="165"/>
    <n v="0.1"/>
    <n v="650"/>
    <n v="9"/>
    <n v="0"/>
    <x v="8"/>
    <x v="0"/>
    <s v="Activo"/>
    <n v="17.55"/>
    <n v="0"/>
    <n v="0"/>
    <n v="0"/>
    <x v="3"/>
    <x v="25"/>
  </r>
  <r>
    <x v="90"/>
    <s v="S"/>
    <n v="77"/>
    <n v="120"/>
    <x v="166"/>
    <n v="0.3"/>
    <n v="656.66666666666674"/>
    <n v="27"/>
    <n v="0"/>
    <x v="8"/>
    <x v="1"/>
    <s v="Activo"/>
    <n v="15.6"/>
    <n v="0"/>
    <n v="0"/>
    <n v="0"/>
    <x v="9"/>
    <x v="20"/>
  </r>
  <r>
    <x v="97"/>
    <s v="L"/>
    <n v="86"/>
    <n v="0"/>
    <x v="101"/>
    <n v="0.13"/>
    <n v="661.53846153846155"/>
    <n v="11.700000000000001"/>
    <n v="0"/>
    <x v="8"/>
    <x v="0"/>
    <s v="Activo"/>
    <n v="17.600000000000001"/>
    <n v="0"/>
    <n v="0"/>
    <n v="0"/>
    <x v="8"/>
    <x v="12"/>
  </r>
  <r>
    <x v="91"/>
    <s v="M"/>
    <n v="86"/>
    <n v="0"/>
    <x v="101"/>
    <n v="0.13"/>
    <n v="661.53846153846155"/>
    <n v="11.700000000000001"/>
    <n v="0"/>
    <x v="8"/>
    <x v="0"/>
    <s v="Activo"/>
    <n v="17.600000000000001"/>
    <n v="0"/>
    <n v="0"/>
    <n v="0"/>
    <x v="5"/>
    <x v="12"/>
  </r>
  <r>
    <x v="19"/>
    <s v="XXL"/>
    <n v="73"/>
    <n v="0"/>
    <x v="72"/>
    <n v="0.11"/>
    <n v="663.63636363636363"/>
    <n v="9.9"/>
    <n v="0"/>
    <x v="8"/>
    <x v="0"/>
    <s v="Activo"/>
    <n v="13.7"/>
    <n v="0"/>
    <n v="0"/>
    <n v="0"/>
    <x v="3"/>
    <x v="7"/>
  </r>
  <r>
    <x v="14"/>
    <s v="XXL"/>
    <n v="20"/>
    <n v="0"/>
    <x v="16"/>
    <n v="0.03"/>
    <n v="666.66666666666674"/>
    <n v="2.6999999999999997"/>
    <n v="0"/>
    <x v="8"/>
    <x v="0"/>
    <s v="Activo"/>
    <n v="17.600000000000001"/>
    <n v="0"/>
    <n v="0"/>
    <n v="0"/>
    <x v="4"/>
    <x v="12"/>
  </r>
  <r>
    <x v="71"/>
    <s v="M"/>
    <n v="67"/>
    <n v="0"/>
    <x v="47"/>
    <n v="0.1"/>
    <n v="670"/>
    <n v="9"/>
    <n v="0"/>
    <x v="8"/>
    <x v="0"/>
    <s v="Activo"/>
    <n v="20.8"/>
    <n v="0"/>
    <n v="0"/>
    <n v="0"/>
    <x v="0"/>
    <x v="18"/>
  </r>
  <r>
    <x v="87"/>
    <s v="S"/>
    <n v="34"/>
    <n v="0"/>
    <x v="32"/>
    <n v="0.05"/>
    <n v="680"/>
    <n v="4.5"/>
    <n v="0"/>
    <x v="8"/>
    <x v="3"/>
    <s v="Activo"/>
    <n v="5.0999999999999996"/>
    <n v="0"/>
    <n v="0"/>
    <n v="0"/>
    <x v="8"/>
    <x v="30"/>
  </r>
  <r>
    <x v="37"/>
    <s v="XS"/>
    <n v="48"/>
    <n v="0"/>
    <x v="147"/>
    <n v="7.0000000000000007E-2"/>
    <n v="685.71428571428567"/>
    <n v="6.3000000000000007"/>
    <n v="0"/>
    <x v="8"/>
    <x v="1"/>
    <s v="Activo"/>
    <n v="17.55"/>
    <n v="0"/>
    <n v="0"/>
    <n v="0"/>
    <x v="2"/>
    <x v="13"/>
  </r>
  <r>
    <x v="91"/>
    <s v="XS"/>
    <n v="90"/>
    <n v="0"/>
    <x v="80"/>
    <n v="0.13"/>
    <n v="692.30769230769226"/>
    <n v="11.700000000000001"/>
    <n v="0"/>
    <x v="8"/>
    <x v="0"/>
    <s v="Activo"/>
    <n v="17.600000000000001"/>
    <n v="0"/>
    <n v="0"/>
    <n v="0"/>
    <x v="5"/>
    <x v="12"/>
  </r>
  <r>
    <x v="66"/>
    <s v="XS"/>
    <n v="49"/>
    <n v="0"/>
    <x v="60"/>
    <n v="7.0000000000000007E-2"/>
    <n v="699.99999999999989"/>
    <n v="6.3000000000000007"/>
    <n v="0"/>
    <x v="8"/>
    <x v="1"/>
    <s v="Activo"/>
    <n v="17"/>
    <n v="0"/>
    <n v="0"/>
    <n v="0"/>
    <x v="8"/>
    <x v="23"/>
  </r>
  <r>
    <x v="80"/>
    <s v="XL"/>
    <n v="4"/>
    <n v="24"/>
    <x v="35"/>
    <n v="0.04"/>
    <n v="700"/>
    <n v="3.6"/>
    <n v="0"/>
    <x v="8"/>
    <x v="1"/>
    <s v="Activo"/>
    <n v="16.75"/>
    <n v="0"/>
    <n v="0"/>
    <n v="0"/>
    <x v="9"/>
    <x v="16"/>
  </r>
  <r>
    <x v="83"/>
    <s v="XL"/>
    <n v="42"/>
    <n v="0"/>
    <x v="167"/>
    <n v="0.06"/>
    <n v="700"/>
    <n v="5.3999999999999995"/>
    <n v="0"/>
    <x v="8"/>
    <x v="1"/>
    <s v="Activo"/>
    <n v="15.6"/>
    <n v="0"/>
    <n v="0"/>
    <n v="0"/>
    <x v="8"/>
    <x v="20"/>
  </r>
  <r>
    <x v="96"/>
    <s v="L"/>
    <n v="70"/>
    <n v="0"/>
    <x v="33"/>
    <n v="0.1"/>
    <n v="700"/>
    <n v="9"/>
    <n v="0"/>
    <x v="8"/>
    <x v="0"/>
    <s v="Activo"/>
    <n v="17.55"/>
    <n v="0"/>
    <n v="0"/>
    <n v="0"/>
    <x v="9"/>
    <x v="25"/>
  </r>
  <r>
    <x v="55"/>
    <s v="XXL"/>
    <n v="5"/>
    <n v="24"/>
    <x v="138"/>
    <n v="0.04"/>
    <n v="725"/>
    <n v="3.6"/>
    <n v="0"/>
    <x v="8"/>
    <x v="1"/>
    <s v="Activo"/>
    <n v="13.25"/>
    <n v="0"/>
    <n v="0"/>
    <n v="0"/>
    <x v="1"/>
    <x v="10"/>
  </r>
  <r>
    <x v="86"/>
    <s v="XL"/>
    <n v="74"/>
    <n v="0"/>
    <x v="46"/>
    <n v="0.1"/>
    <n v="740"/>
    <n v="9"/>
    <n v="0"/>
    <x v="8"/>
    <x v="0"/>
    <s v="Activo"/>
    <n v="21.6"/>
    <n v="0"/>
    <n v="0"/>
    <n v="0"/>
    <x v="2"/>
    <x v="6"/>
  </r>
  <r>
    <x v="42"/>
    <s v="XL"/>
    <n v="15"/>
    <n v="0"/>
    <x v="20"/>
    <n v="0.02"/>
    <n v="750"/>
    <n v="1.8"/>
    <n v="0"/>
    <x v="8"/>
    <x v="0"/>
    <s v="Activo"/>
    <n v="9.6"/>
    <n v="0"/>
    <n v="0"/>
    <n v="0"/>
    <x v="7"/>
    <x v="24"/>
  </r>
  <r>
    <x v="2"/>
    <s v="XS"/>
    <n v="45"/>
    <n v="0"/>
    <x v="144"/>
    <n v="0.06"/>
    <n v="750"/>
    <n v="5.3999999999999995"/>
    <n v="0"/>
    <x v="8"/>
    <x v="0"/>
    <s v="Activo"/>
    <n v="13.95"/>
    <n v="0"/>
    <n v="0"/>
    <n v="0"/>
    <x v="2"/>
    <x v="2"/>
  </r>
  <r>
    <x v="3"/>
    <s v="XXL"/>
    <n v="45"/>
    <n v="0"/>
    <x v="144"/>
    <n v="0.06"/>
    <n v="750"/>
    <n v="5.3999999999999995"/>
    <n v="0"/>
    <x v="8"/>
    <x v="2"/>
    <s v="Activo"/>
    <n v="29.55"/>
    <n v="1"/>
    <n v="0"/>
    <n v="0"/>
    <x v="3"/>
    <x v="3"/>
  </r>
  <r>
    <x v="66"/>
    <s v="L"/>
    <n v="214"/>
    <n v="0"/>
    <x v="168"/>
    <n v="0.28000000000000003"/>
    <n v="764.28571428571422"/>
    <n v="25.200000000000003"/>
    <n v="0"/>
    <x v="8"/>
    <x v="1"/>
    <s v="Activo"/>
    <n v="17"/>
    <n v="0"/>
    <n v="0"/>
    <n v="0"/>
    <x v="8"/>
    <x v="23"/>
  </r>
  <r>
    <x v="98"/>
    <s v="S"/>
    <n v="69"/>
    <n v="0"/>
    <x v="44"/>
    <n v="0.09"/>
    <n v="766.66666666666674"/>
    <n v="8.1"/>
    <n v="0"/>
    <x v="8"/>
    <x v="3"/>
    <s v="Activo"/>
    <n v="4.6500000000000004"/>
    <n v="0"/>
    <n v="0"/>
    <n v="0"/>
    <x v="2"/>
    <x v="31"/>
  </r>
  <r>
    <x v="65"/>
    <s v="XS"/>
    <n v="124"/>
    <n v="0"/>
    <x v="76"/>
    <n v="0.16"/>
    <n v="775"/>
    <n v="14.4"/>
    <n v="0"/>
    <x v="8"/>
    <x v="0"/>
    <s v="Activo"/>
    <n v="14.9"/>
    <n v="0"/>
    <n v="0"/>
    <n v="0"/>
    <x v="5"/>
    <x v="28"/>
  </r>
  <r>
    <x v="99"/>
    <s v="M"/>
    <n v="80"/>
    <n v="0"/>
    <x v="58"/>
    <n v="0.1"/>
    <n v="800"/>
    <n v="9"/>
    <n v="0"/>
    <x v="8"/>
    <x v="0"/>
    <s v="Activo"/>
    <n v="26.3"/>
    <n v="1"/>
    <n v="0"/>
    <n v="0"/>
    <x v="10"/>
    <x v="5"/>
  </r>
  <r>
    <x v="85"/>
    <s v="M"/>
    <n v="93"/>
    <n v="48"/>
    <x v="169"/>
    <n v="0.17"/>
    <n v="829.41176470588232"/>
    <n v="15.3"/>
    <n v="0"/>
    <x v="8"/>
    <x v="1"/>
    <s v="Activo"/>
    <n v="28.1"/>
    <n v="0"/>
    <n v="0"/>
    <n v="0"/>
    <x v="8"/>
    <x v="8"/>
  </r>
  <r>
    <x v="96"/>
    <s v="M"/>
    <n v="86"/>
    <n v="72"/>
    <x v="57"/>
    <n v="0.19"/>
    <n v="831.57894736842104"/>
    <n v="17.100000000000001"/>
    <n v="0"/>
    <x v="8"/>
    <x v="0"/>
    <s v="Activo"/>
    <n v="17.55"/>
    <n v="0"/>
    <n v="0"/>
    <n v="0"/>
    <x v="9"/>
    <x v="25"/>
  </r>
  <r>
    <x v="16"/>
    <s v="XXL"/>
    <n v="25"/>
    <n v="0"/>
    <x v="21"/>
    <n v="0.03"/>
    <n v="833.33333333333337"/>
    <n v="2.6999999999999997"/>
    <n v="0"/>
    <x v="8"/>
    <x v="0"/>
    <s v="Activo"/>
    <n v="15.35"/>
    <n v="0"/>
    <n v="0"/>
    <n v="0"/>
    <x v="2"/>
    <x v="0"/>
  </r>
  <r>
    <x v="57"/>
    <s v="XXL"/>
    <n v="25"/>
    <n v="0"/>
    <x v="21"/>
    <n v="0.03"/>
    <n v="833.33333333333337"/>
    <n v="2.6999999999999997"/>
    <n v="0"/>
    <x v="8"/>
    <x v="0"/>
    <s v="Activo"/>
    <n v="13.7"/>
    <n v="0"/>
    <n v="0"/>
    <n v="0"/>
    <x v="8"/>
    <x v="7"/>
  </r>
  <r>
    <x v="35"/>
    <s v="XXL"/>
    <n v="50"/>
    <n v="0"/>
    <x v="50"/>
    <n v="0.06"/>
    <n v="833.33333333333337"/>
    <n v="5.3999999999999995"/>
    <n v="0"/>
    <x v="8"/>
    <x v="0"/>
    <s v="Activo"/>
    <n v="17.600000000000001"/>
    <n v="0"/>
    <n v="0"/>
    <n v="0"/>
    <x v="0"/>
    <x v="12"/>
  </r>
  <r>
    <x v="9"/>
    <s v="XS"/>
    <n v="43"/>
    <n v="0"/>
    <x v="157"/>
    <n v="0.05"/>
    <n v="860"/>
    <n v="4.5"/>
    <n v="0"/>
    <x v="8"/>
    <x v="2"/>
    <s v="Activo"/>
    <n v="20.85"/>
    <n v="0"/>
    <n v="0"/>
    <n v="0"/>
    <x v="3"/>
    <x v="9"/>
  </r>
  <r>
    <x v="66"/>
    <s v="XL"/>
    <n v="71"/>
    <n v="0"/>
    <x v="37"/>
    <n v="0.08"/>
    <n v="887.5"/>
    <n v="7.2"/>
    <n v="0"/>
    <x v="8"/>
    <x v="1"/>
    <s v="Activo"/>
    <n v="17"/>
    <n v="0"/>
    <n v="0"/>
    <n v="0"/>
    <x v="8"/>
    <x v="23"/>
  </r>
  <r>
    <x v="68"/>
    <s v="XS"/>
    <n v="126"/>
    <n v="0"/>
    <x v="54"/>
    <n v="0.14000000000000001"/>
    <n v="899.99999999999989"/>
    <n v="12.600000000000001"/>
    <n v="0"/>
    <x v="8"/>
    <x v="0"/>
    <s v="Activo"/>
    <n v="17.55"/>
    <n v="0"/>
    <n v="0"/>
    <n v="0"/>
    <x v="2"/>
    <x v="25"/>
  </r>
  <r>
    <x v="81"/>
    <s v="M"/>
    <n v="9"/>
    <n v="0"/>
    <x v="8"/>
    <n v="0.01"/>
    <n v="900"/>
    <n v="0.9"/>
    <n v="0"/>
    <x v="8"/>
    <x v="0"/>
    <s v="Activo"/>
    <n v="9.6"/>
    <n v="0"/>
    <n v="0"/>
    <n v="0"/>
    <x v="2"/>
    <x v="24"/>
  </r>
  <r>
    <x v="93"/>
    <s v="S"/>
    <n v="74"/>
    <n v="0"/>
    <x v="46"/>
    <n v="0.08"/>
    <n v="925"/>
    <n v="7.2"/>
    <n v="0"/>
    <x v="8"/>
    <x v="3"/>
    <s v="Activo"/>
    <n v="5.0999999999999996"/>
    <n v="0"/>
    <n v="0"/>
    <n v="0"/>
    <x v="0"/>
    <x v="30"/>
  </r>
  <r>
    <x v="96"/>
    <s v="XS"/>
    <n v="66"/>
    <n v="0"/>
    <x v="150"/>
    <n v="7.0000000000000007E-2"/>
    <n v="942.85714285714278"/>
    <n v="6.3000000000000007"/>
    <n v="0"/>
    <x v="8"/>
    <x v="0"/>
    <s v="Activo"/>
    <n v="17.55"/>
    <n v="0"/>
    <n v="0"/>
    <n v="0"/>
    <x v="9"/>
    <x v="25"/>
  </r>
  <r>
    <x v="42"/>
    <s v="L"/>
    <n v="67"/>
    <n v="0"/>
    <x v="47"/>
    <n v="7.0000000000000007E-2"/>
    <n v="957.142857142857"/>
    <n v="6.3000000000000007"/>
    <n v="0"/>
    <x v="8"/>
    <x v="0"/>
    <s v="Activo"/>
    <n v="9.6"/>
    <n v="0"/>
    <n v="0"/>
    <n v="0"/>
    <x v="7"/>
    <x v="24"/>
  </r>
  <r>
    <x v="0"/>
    <s v="XXL"/>
    <n v="48"/>
    <n v="0"/>
    <x v="147"/>
    <n v="0.05"/>
    <n v="960"/>
    <n v="4.5"/>
    <n v="0"/>
    <x v="8"/>
    <x v="0"/>
    <s v="Activo"/>
    <n v="15.35"/>
    <n v="0"/>
    <n v="0"/>
    <n v="0"/>
    <x v="0"/>
    <x v="0"/>
  </r>
  <r>
    <x v="75"/>
    <s v="S"/>
    <n v="77"/>
    <n v="0"/>
    <x v="156"/>
    <n v="0.08"/>
    <n v="962.5"/>
    <n v="7.2"/>
    <n v="0"/>
    <x v="8"/>
    <x v="1"/>
    <s v="Activo"/>
    <n v="17.55"/>
    <n v="0"/>
    <n v="0"/>
    <n v="0"/>
    <x v="8"/>
    <x v="13"/>
  </r>
  <r>
    <x v="6"/>
    <s v="XS"/>
    <n v="49"/>
    <n v="0"/>
    <x v="60"/>
    <n v="0.05"/>
    <n v="980"/>
    <n v="4.5"/>
    <n v="0"/>
    <x v="8"/>
    <x v="0"/>
    <s v="Activo"/>
    <n v="21.6"/>
    <n v="0"/>
    <n v="0"/>
    <n v="0"/>
    <x v="0"/>
    <x v="6"/>
  </r>
  <r>
    <x v="61"/>
    <s v="XL"/>
    <n v="69"/>
    <n v="0"/>
    <x v="44"/>
    <n v="7.0000000000000007E-2"/>
    <n v="985.71428571428567"/>
    <n v="6.3000000000000007"/>
    <n v="0"/>
    <x v="8"/>
    <x v="0"/>
    <s v="Activo"/>
    <n v="17.600000000000001"/>
    <n v="0"/>
    <n v="0"/>
    <n v="0"/>
    <x v="2"/>
    <x v="12"/>
  </r>
  <r>
    <x v="99"/>
    <s v="S"/>
    <n v="81"/>
    <n v="0"/>
    <x v="25"/>
    <n v="0.08"/>
    <n v="1012.5"/>
    <n v="7.2"/>
    <n v="0"/>
    <x v="8"/>
    <x v="0"/>
    <s v="Activo"/>
    <n v="26.3"/>
    <n v="1"/>
    <n v="0"/>
    <n v="0"/>
    <x v="10"/>
    <x v="5"/>
  </r>
  <r>
    <x v="40"/>
    <s v="XS"/>
    <n v="81"/>
    <n v="0"/>
    <x v="25"/>
    <n v="0.08"/>
    <n v="1012.5"/>
    <n v="7.2"/>
    <n v="0"/>
    <x v="8"/>
    <x v="1"/>
    <s v="Activo"/>
    <n v="17"/>
    <n v="0"/>
    <n v="0"/>
    <n v="0"/>
    <x v="5"/>
    <x v="23"/>
  </r>
  <r>
    <x v="95"/>
    <s v="S"/>
    <n v="51"/>
    <n v="0"/>
    <x v="17"/>
    <n v="0.05"/>
    <n v="1020"/>
    <n v="4.5"/>
    <n v="0"/>
    <x v="8"/>
    <x v="0"/>
    <s v="Activo"/>
    <n v="17.55"/>
    <n v="0"/>
    <n v="0"/>
    <n v="0"/>
    <x v="3"/>
    <x v="25"/>
  </r>
  <r>
    <x v="62"/>
    <s v="XS"/>
    <n v="62"/>
    <n v="0"/>
    <x v="48"/>
    <n v="0.06"/>
    <n v="1033.3333333333335"/>
    <n v="5.3999999999999995"/>
    <n v="0"/>
    <x v="8"/>
    <x v="1"/>
    <s v="Activo"/>
    <n v="17"/>
    <n v="0"/>
    <n v="0"/>
    <n v="0"/>
    <x v="2"/>
    <x v="23"/>
  </r>
  <r>
    <x v="70"/>
    <s v="XS"/>
    <n v="53"/>
    <n v="0"/>
    <x v="71"/>
    <n v="0.05"/>
    <n v="1060"/>
    <n v="4.5"/>
    <n v="0"/>
    <x v="8"/>
    <x v="0"/>
    <s v="Activo"/>
    <n v="13.95"/>
    <n v="0"/>
    <n v="0"/>
    <n v="0"/>
    <x v="8"/>
    <x v="2"/>
  </r>
  <r>
    <x v="56"/>
    <s v="XL"/>
    <n v="152"/>
    <n v="0"/>
    <x v="67"/>
    <n v="0.14000000000000001"/>
    <n v="1085.7142857142856"/>
    <n v="12.600000000000001"/>
    <n v="0"/>
    <x v="8"/>
    <x v="1"/>
    <s v="Activo"/>
    <n v="17"/>
    <n v="0"/>
    <n v="0"/>
    <n v="0"/>
    <x v="0"/>
    <x v="23"/>
  </r>
  <r>
    <x v="88"/>
    <s v="L"/>
    <n v="31"/>
    <n v="144"/>
    <x v="170"/>
    <n v="0.16"/>
    <n v="1093.75"/>
    <n v="14.4"/>
    <n v="0"/>
    <x v="8"/>
    <x v="0"/>
    <s v="Activo"/>
    <n v="19.25"/>
    <n v="0"/>
    <n v="0"/>
    <n v="0"/>
    <x v="9"/>
    <x v="17"/>
  </r>
  <r>
    <x v="70"/>
    <s v="XXL"/>
    <n v="11"/>
    <n v="0"/>
    <x v="7"/>
    <n v="0.01"/>
    <n v="1100"/>
    <n v="0.9"/>
    <n v="0"/>
    <x v="8"/>
    <x v="0"/>
    <s v="Activo"/>
    <n v="13.95"/>
    <n v="0"/>
    <n v="0"/>
    <n v="0"/>
    <x v="8"/>
    <x v="2"/>
  </r>
  <r>
    <x v="64"/>
    <s v="XXL"/>
    <n v="33"/>
    <n v="0"/>
    <x v="27"/>
    <n v="0.03"/>
    <n v="1100"/>
    <n v="2.6999999999999997"/>
    <n v="0"/>
    <x v="8"/>
    <x v="2"/>
    <s v="Activo"/>
    <n v="18.75"/>
    <n v="0"/>
    <n v="0"/>
    <n v="0"/>
    <x v="3"/>
    <x v="27"/>
  </r>
  <r>
    <x v="92"/>
    <s v="L"/>
    <n v="77"/>
    <n v="0"/>
    <x v="156"/>
    <n v="7.0000000000000007E-2"/>
    <n v="1100"/>
    <n v="6.3000000000000007"/>
    <n v="0"/>
    <x v="8"/>
    <x v="3"/>
    <s v="Activo"/>
    <n v="4.6500000000000004"/>
    <n v="0"/>
    <n v="0"/>
    <n v="0"/>
    <x v="0"/>
    <x v="31"/>
  </r>
  <r>
    <x v="79"/>
    <s v="S"/>
    <n v="79"/>
    <n v="0"/>
    <x v="121"/>
    <n v="7.0000000000000007E-2"/>
    <n v="1128.5714285714284"/>
    <n v="6.3000000000000007"/>
    <n v="0"/>
    <x v="8"/>
    <x v="0"/>
    <s v="Activo"/>
    <n v="21.6"/>
    <n v="0"/>
    <n v="0"/>
    <n v="0"/>
    <x v="8"/>
    <x v="6"/>
  </r>
  <r>
    <x v="69"/>
    <s v="XXL"/>
    <n v="12"/>
    <n v="0"/>
    <x v="43"/>
    <n v="0.01"/>
    <n v="1200"/>
    <n v="0.9"/>
    <n v="0"/>
    <x v="8"/>
    <x v="0"/>
    <s v="Activo"/>
    <n v="14.9"/>
    <n v="0"/>
    <n v="0"/>
    <n v="0"/>
    <x v="2"/>
    <x v="28"/>
  </r>
  <r>
    <x v="81"/>
    <s v="S"/>
    <n v="12"/>
    <n v="0"/>
    <x v="43"/>
    <n v="0.01"/>
    <n v="1200"/>
    <n v="0.9"/>
    <n v="0"/>
    <x v="8"/>
    <x v="0"/>
    <s v="Activo"/>
    <n v="9.6"/>
    <n v="0"/>
    <n v="0"/>
    <n v="0"/>
    <x v="2"/>
    <x v="24"/>
  </r>
  <r>
    <x v="54"/>
    <s v="XS"/>
    <n v="37"/>
    <n v="0"/>
    <x v="22"/>
    <n v="0.03"/>
    <n v="1233.3333333333335"/>
    <n v="2.6999999999999997"/>
    <n v="0"/>
    <x v="8"/>
    <x v="2"/>
    <s v="Activo"/>
    <n v="18.899999999999999"/>
    <n v="0"/>
    <n v="0"/>
    <n v="0"/>
    <x v="3"/>
    <x v="26"/>
  </r>
  <r>
    <x v="77"/>
    <s v="XS"/>
    <n v="190"/>
    <n v="0"/>
    <x v="153"/>
    <n v="0.15"/>
    <n v="1266.6666666666667"/>
    <n v="13.5"/>
    <n v="0"/>
    <x v="8"/>
    <x v="1"/>
    <s v="Activo"/>
    <n v="16.75"/>
    <n v="0"/>
    <n v="0"/>
    <n v="0"/>
    <x v="8"/>
    <x v="16"/>
  </r>
  <r>
    <x v="94"/>
    <s v="S"/>
    <n v="67"/>
    <n v="0"/>
    <x v="47"/>
    <n v="0.05"/>
    <n v="1340"/>
    <n v="4.5"/>
    <n v="0"/>
    <x v="8"/>
    <x v="3"/>
    <s v="Activo"/>
    <n v="5.0999999999999996"/>
    <n v="0"/>
    <n v="0"/>
    <n v="0"/>
    <x v="2"/>
    <x v="30"/>
  </r>
  <r>
    <x v="86"/>
    <s v="XS"/>
    <n v="54"/>
    <n v="0"/>
    <x v="75"/>
    <n v="0.04"/>
    <n v="1350"/>
    <n v="3.6"/>
    <n v="0"/>
    <x v="8"/>
    <x v="0"/>
    <s v="Activo"/>
    <n v="21.6"/>
    <n v="0"/>
    <n v="0"/>
    <n v="0"/>
    <x v="2"/>
    <x v="6"/>
  </r>
  <r>
    <x v="63"/>
    <s v="XXL"/>
    <n v="109"/>
    <n v="0"/>
    <x v="87"/>
    <n v="0.08"/>
    <n v="1362.5"/>
    <n v="7.2"/>
    <n v="0"/>
    <x v="8"/>
    <x v="0"/>
    <s v="Activo"/>
    <n v="20.8"/>
    <n v="0"/>
    <n v="0"/>
    <n v="0"/>
    <x v="2"/>
    <x v="18"/>
  </r>
  <r>
    <x v="96"/>
    <s v="S"/>
    <n v="128"/>
    <n v="72"/>
    <x v="171"/>
    <n v="0.14000000000000001"/>
    <n v="1428.5714285714284"/>
    <n v="12.600000000000001"/>
    <n v="0"/>
    <x v="8"/>
    <x v="0"/>
    <s v="Activo"/>
    <n v="17.55"/>
    <n v="0"/>
    <n v="0"/>
    <n v="0"/>
    <x v="9"/>
    <x v="25"/>
  </r>
  <r>
    <x v="35"/>
    <s v="XL"/>
    <n v="151"/>
    <n v="0"/>
    <x v="74"/>
    <n v="0.1"/>
    <n v="1510"/>
    <n v="9"/>
    <n v="0"/>
    <x v="8"/>
    <x v="0"/>
    <s v="Activo"/>
    <n v="17.600000000000001"/>
    <n v="0"/>
    <n v="0"/>
    <n v="0"/>
    <x v="0"/>
    <x v="12"/>
  </r>
  <r>
    <x v="99"/>
    <s v="XS"/>
    <n v="78"/>
    <n v="0"/>
    <x v="62"/>
    <n v="0.05"/>
    <n v="1560"/>
    <n v="4.5"/>
    <n v="0"/>
    <x v="8"/>
    <x v="0"/>
    <s v="Activo"/>
    <n v="26.3"/>
    <n v="1"/>
    <n v="0"/>
    <n v="0"/>
    <x v="10"/>
    <x v="5"/>
  </r>
  <r>
    <x v="56"/>
    <s v="XXL"/>
    <n v="172"/>
    <n v="0"/>
    <x v="172"/>
    <n v="0.11"/>
    <n v="1563.6363636363637"/>
    <n v="9.9"/>
    <n v="0"/>
    <x v="8"/>
    <x v="1"/>
    <s v="Activo"/>
    <n v="17"/>
    <n v="0"/>
    <n v="0"/>
    <n v="0"/>
    <x v="0"/>
    <x v="23"/>
  </r>
  <r>
    <x v="12"/>
    <s v="XL"/>
    <n v="142"/>
    <n v="0"/>
    <x v="91"/>
    <n v="0.09"/>
    <n v="1577.7777777777778"/>
    <n v="8.1"/>
    <n v="0"/>
    <x v="8"/>
    <x v="1"/>
    <s v="Activo"/>
    <n v="23.75"/>
    <n v="0"/>
    <n v="0"/>
    <n v="0"/>
    <x v="0"/>
    <x v="11"/>
  </r>
  <r>
    <x v="74"/>
    <s v="XL"/>
    <n v="35"/>
    <n v="0"/>
    <x v="79"/>
    <n v="0.02"/>
    <n v="1750"/>
    <n v="1.8"/>
    <n v="0"/>
    <x v="8"/>
    <x v="0"/>
    <s v="Activo"/>
    <n v="27.95"/>
    <n v="3"/>
    <n v="0"/>
    <n v="0"/>
    <x v="0"/>
    <x v="22"/>
  </r>
  <r>
    <x v="84"/>
    <s v="XXL"/>
    <n v="72"/>
    <n v="0"/>
    <x v="41"/>
    <n v="0.04"/>
    <n v="1800"/>
    <n v="3.6"/>
    <n v="0"/>
    <x v="8"/>
    <x v="0"/>
    <s v="Activo"/>
    <n v="15.7"/>
    <n v="0"/>
    <n v="0"/>
    <n v="0"/>
    <x v="2"/>
    <x v="15"/>
  </r>
  <r>
    <x v="57"/>
    <s v="XL"/>
    <n v="144"/>
    <n v="0"/>
    <x v="99"/>
    <n v="0.08"/>
    <n v="1800"/>
    <n v="7.2"/>
    <n v="0"/>
    <x v="8"/>
    <x v="0"/>
    <s v="Activo"/>
    <n v="13.7"/>
    <n v="0"/>
    <n v="0"/>
    <n v="0"/>
    <x v="8"/>
    <x v="7"/>
  </r>
  <r>
    <x v="53"/>
    <s v="XS"/>
    <n v="202"/>
    <n v="0"/>
    <x v="173"/>
    <n v="0.11"/>
    <n v="1836.3636363636363"/>
    <n v="9.9"/>
    <n v="0"/>
    <x v="8"/>
    <x v="1"/>
    <s v="Activo"/>
    <n v="28.1"/>
    <n v="0"/>
    <n v="0"/>
    <n v="0"/>
    <x v="8"/>
    <x v="8"/>
  </r>
  <r>
    <x v="50"/>
    <s v="XL"/>
    <n v="74"/>
    <n v="0"/>
    <x v="46"/>
    <n v="0.04"/>
    <n v="1850"/>
    <n v="3.6"/>
    <n v="0"/>
    <x v="8"/>
    <x v="1"/>
    <s v="Activo"/>
    <n v="28.1"/>
    <n v="0"/>
    <n v="0"/>
    <n v="0"/>
    <x v="3"/>
    <x v="8"/>
  </r>
  <r>
    <x v="100"/>
    <s v="S"/>
    <n v="39"/>
    <n v="0"/>
    <x v="84"/>
    <n v="0.02"/>
    <n v="1950"/>
    <n v="1.8"/>
    <n v="0"/>
    <x v="8"/>
    <x v="3"/>
    <s v="Activo"/>
    <n v="4.6500000000000004"/>
    <n v="0"/>
    <n v="0"/>
    <n v="0"/>
    <x v="8"/>
    <x v="31"/>
  </r>
  <r>
    <x v="10"/>
    <s v="M"/>
    <n v="20"/>
    <n v="0"/>
    <x v="16"/>
    <n v="0.01"/>
    <n v="2000"/>
    <n v="0.9"/>
    <n v="0"/>
    <x v="8"/>
    <x v="1"/>
    <s v="Activo"/>
    <n v="13.25"/>
    <n v="0"/>
    <n v="0"/>
    <n v="0"/>
    <x v="2"/>
    <x v="10"/>
  </r>
  <r>
    <x v="101"/>
    <s v="S"/>
    <n v="83"/>
    <n v="0"/>
    <x v="70"/>
    <n v="0.04"/>
    <n v="2075"/>
    <n v="3.6"/>
    <n v="0"/>
    <x v="8"/>
    <x v="3"/>
    <s v="Activo"/>
    <n v="4.6500000000000004"/>
    <n v="0"/>
    <n v="0"/>
    <n v="0"/>
    <x v="3"/>
    <x v="31"/>
  </r>
  <r>
    <x v="102"/>
    <s v="S"/>
    <n v="42"/>
    <n v="0"/>
    <x v="167"/>
    <n v="0.02"/>
    <n v="2100"/>
    <n v="1.8"/>
    <n v="0"/>
    <x v="8"/>
    <x v="3"/>
    <s v="Activo"/>
    <n v="4.6500000000000004"/>
    <n v="0"/>
    <n v="0"/>
    <n v="0"/>
    <x v="9"/>
    <x v="31"/>
  </r>
  <r>
    <x v="75"/>
    <s v="XS"/>
    <n v="64"/>
    <n v="0"/>
    <x v="126"/>
    <n v="0.03"/>
    <n v="2133.3333333333335"/>
    <n v="2.6999999999999997"/>
    <n v="0"/>
    <x v="8"/>
    <x v="1"/>
    <s v="Activo"/>
    <n v="17.55"/>
    <n v="0"/>
    <n v="0"/>
    <n v="0"/>
    <x v="8"/>
    <x v="13"/>
  </r>
  <r>
    <x v="103"/>
    <s v="L"/>
    <n v="43"/>
    <n v="0"/>
    <x v="157"/>
    <n v="0.02"/>
    <n v="2150"/>
    <n v="1.8"/>
    <n v="0"/>
    <x v="8"/>
    <x v="3"/>
    <s v="Activo"/>
    <n v="5.0999999999999996"/>
    <n v="0"/>
    <n v="0"/>
    <n v="0"/>
    <x v="11"/>
    <x v="30"/>
  </r>
  <r>
    <x v="79"/>
    <s v="XS"/>
    <n v="66"/>
    <n v="0"/>
    <x v="150"/>
    <n v="0.03"/>
    <n v="2200"/>
    <n v="2.6999999999999997"/>
    <n v="0"/>
    <x v="8"/>
    <x v="0"/>
    <s v="Activo"/>
    <n v="21.6"/>
    <n v="0"/>
    <n v="0"/>
    <n v="0"/>
    <x v="8"/>
    <x v="6"/>
  </r>
  <r>
    <x v="10"/>
    <s v="S"/>
    <n v="23"/>
    <n v="0"/>
    <x v="40"/>
    <n v="0.01"/>
    <n v="2300"/>
    <n v="0.9"/>
    <n v="0"/>
    <x v="8"/>
    <x v="1"/>
    <s v="Activo"/>
    <n v="13.25"/>
    <n v="0"/>
    <n v="0"/>
    <n v="0"/>
    <x v="2"/>
    <x v="10"/>
  </r>
  <r>
    <x v="95"/>
    <s v="L"/>
    <n v="86"/>
    <n v="0"/>
    <x v="101"/>
    <n v="0.03"/>
    <n v="2866.666666666667"/>
    <n v="2.6999999999999997"/>
    <n v="0"/>
    <x v="8"/>
    <x v="0"/>
    <s v="Activo"/>
    <n v="17.55"/>
    <n v="0"/>
    <n v="0"/>
    <n v="0"/>
    <x v="3"/>
    <x v="25"/>
  </r>
  <r>
    <x v="101"/>
    <s v="L"/>
    <n v="86"/>
    <n v="0"/>
    <x v="101"/>
    <n v="0.03"/>
    <n v="2866.666666666667"/>
    <n v="2.6999999999999997"/>
    <n v="0"/>
    <x v="8"/>
    <x v="3"/>
    <s v="Activo"/>
    <n v="4.6500000000000004"/>
    <n v="0"/>
    <n v="0"/>
    <n v="0"/>
    <x v="3"/>
    <x v="31"/>
  </r>
  <r>
    <x v="104"/>
    <s v="L"/>
    <n v="88"/>
    <n v="0"/>
    <x v="51"/>
    <n v="0.03"/>
    <n v="2933.3333333333335"/>
    <n v="2.6999999999999997"/>
    <n v="0"/>
    <x v="8"/>
    <x v="3"/>
    <s v="Activo"/>
    <n v="5.0999999999999996"/>
    <n v="0"/>
    <n v="0"/>
    <n v="0"/>
    <x v="3"/>
    <x v="30"/>
  </r>
  <r>
    <x v="104"/>
    <s v="S"/>
    <n v="91"/>
    <n v="0"/>
    <x v="66"/>
    <n v="0.03"/>
    <n v="3033.3333333333335"/>
    <n v="2.6999999999999997"/>
    <n v="0"/>
    <x v="8"/>
    <x v="3"/>
    <s v="Activo"/>
    <n v="5.0999999999999996"/>
    <n v="0"/>
    <n v="0"/>
    <n v="0"/>
    <x v="3"/>
    <x v="30"/>
  </r>
  <r>
    <x v="100"/>
    <s v="L"/>
    <n v="43"/>
    <n v="0"/>
    <x v="157"/>
    <n v="0.01"/>
    <n v="4300"/>
    <n v="0.9"/>
    <n v="0"/>
    <x v="8"/>
    <x v="3"/>
    <s v="Activo"/>
    <n v="4.6500000000000004"/>
    <n v="0"/>
    <n v="0"/>
    <n v="0"/>
    <x v="8"/>
    <x v="31"/>
  </r>
  <r>
    <x v="102"/>
    <s v="L"/>
    <n v="45"/>
    <n v="0"/>
    <x v="144"/>
    <n v="0.01"/>
    <n v="4500"/>
    <n v="0.9"/>
    <n v="0"/>
    <x v="8"/>
    <x v="3"/>
    <s v="Activo"/>
    <n v="4.6500000000000004"/>
    <n v="0"/>
    <n v="0"/>
    <n v="0"/>
    <x v="9"/>
    <x v="31"/>
  </r>
  <r>
    <x v="103"/>
    <s v="S"/>
    <n v="178"/>
    <n v="0"/>
    <x v="158"/>
    <n v="0.02"/>
    <n v="8900"/>
    <n v="1.8"/>
    <n v="0"/>
    <x v="8"/>
    <x v="3"/>
    <s v="Activo"/>
    <n v="5.0999999999999996"/>
    <n v="0"/>
    <n v="0"/>
    <n v="0"/>
    <x v="11"/>
    <x v="30"/>
  </r>
  <r>
    <x v="98"/>
    <s v="L"/>
    <n v="90"/>
    <n v="0"/>
    <x v="80"/>
    <n v="0.01"/>
    <n v="9000"/>
    <n v="0.9"/>
    <n v="0"/>
    <x v="8"/>
    <x v="3"/>
    <s v="Activo"/>
    <n v="4.6500000000000004"/>
    <n v="0"/>
    <n v="0"/>
    <n v="0"/>
    <x v="2"/>
    <x v="31"/>
  </r>
  <r>
    <x v="105"/>
    <m/>
    <m/>
    <m/>
    <x v="174"/>
    <m/>
    <m/>
    <m/>
    <m/>
    <x v="9"/>
    <x v="4"/>
    <m/>
    <m/>
    <m/>
    <m/>
    <m/>
    <x v="12"/>
    <x v="32"/>
  </r>
  <r>
    <x v="105"/>
    <m/>
    <m/>
    <m/>
    <x v="174"/>
    <m/>
    <m/>
    <m/>
    <m/>
    <x v="9"/>
    <x v="4"/>
    <m/>
    <m/>
    <m/>
    <m/>
    <m/>
    <x v="12"/>
    <x v="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x v="0"/>
    <x v="0"/>
    <s v="L"/>
    <n v="0"/>
    <n v="0"/>
    <x v="0"/>
    <n v="0.01"/>
    <m/>
    <x v="0"/>
    <n v="0.9"/>
    <n v="0.9"/>
    <x v="0"/>
    <n v="2400"/>
    <x v="0"/>
    <s v="Activo"/>
    <n v="13.25"/>
    <n v="0"/>
    <n v="5.3"/>
    <n v="0"/>
    <x v="0"/>
    <x v="0"/>
    <x v="0"/>
  </r>
  <r>
    <x v="1"/>
    <x v="1"/>
    <s v="XS"/>
    <n v="2"/>
    <n v="0"/>
    <x v="1"/>
    <n v="0.01"/>
    <m/>
    <x v="1"/>
    <n v="0.9"/>
    <n v="0"/>
    <x v="1"/>
    <n v="0"/>
    <x v="1"/>
    <s v="Activo"/>
    <n v="9.6"/>
    <n v="0"/>
    <n v="0"/>
    <n v="0"/>
    <x v="0"/>
    <x v="1"/>
    <x v="0"/>
  </r>
  <r>
    <x v="2"/>
    <x v="2"/>
    <s v="XXL"/>
    <n v="3"/>
    <n v="0"/>
    <x v="2"/>
    <n v="0.01"/>
    <m/>
    <x v="2"/>
    <n v="0.9"/>
    <n v="0"/>
    <x v="1"/>
    <n v="0"/>
    <x v="1"/>
    <s v="Activo"/>
    <n v="21.6"/>
    <n v="0"/>
    <n v="0"/>
    <n v="0"/>
    <x v="0"/>
    <x v="2"/>
    <x v="0"/>
  </r>
  <r>
    <x v="3"/>
    <x v="3"/>
    <s v="XXL"/>
    <n v="4"/>
    <n v="0"/>
    <x v="3"/>
    <n v="0.01"/>
    <m/>
    <x v="3"/>
    <n v="0.9"/>
    <n v="0"/>
    <x v="1"/>
    <n v="0"/>
    <x v="0"/>
    <s v="Activo"/>
    <n v="17.55"/>
    <n v="0"/>
    <n v="0"/>
    <n v="0"/>
    <x v="0"/>
    <x v="3"/>
    <x v="0"/>
  </r>
  <r>
    <x v="4"/>
    <x v="1"/>
    <s v="M"/>
    <n v="9"/>
    <n v="0"/>
    <x v="4"/>
    <n v="0.01"/>
    <m/>
    <x v="4"/>
    <n v="0.9"/>
    <n v="0"/>
    <x v="1"/>
    <n v="0"/>
    <x v="1"/>
    <s v="Activo"/>
    <n v="9.6"/>
    <n v="0"/>
    <n v="0"/>
    <n v="0"/>
    <x v="0"/>
    <x v="1"/>
    <x v="0"/>
  </r>
  <r>
    <x v="5"/>
    <x v="4"/>
    <s v="XXL"/>
    <n v="11"/>
    <n v="0"/>
    <x v="5"/>
    <n v="0.01"/>
    <m/>
    <x v="5"/>
    <n v="0.9"/>
    <n v="0"/>
    <x v="1"/>
    <n v="0"/>
    <x v="1"/>
    <s v="Activo"/>
    <n v="13.95"/>
    <n v="0"/>
    <n v="0"/>
    <n v="0"/>
    <x v="1"/>
    <x v="4"/>
    <x v="0"/>
  </r>
  <r>
    <x v="6"/>
    <x v="5"/>
    <s v="XXL"/>
    <n v="12"/>
    <n v="0"/>
    <x v="6"/>
    <n v="0.01"/>
    <m/>
    <x v="6"/>
    <n v="0.9"/>
    <n v="0"/>
    <x v="1"/>
    <n v="0"/>
    <x v="1"/>
    <s v="Activo"/>
    <n v="14.9"/>
    <n v="0"/>
    <n v="0"/>
    <n v="0"/>
    <x v="0"/>
    <x v="5"/>
    <x v="0"/>
  </r>
  <r>
    <x v="7"/>
    <x v="1"/>
    <s v="S"/>
    <n v="12"/>
    <n v="0"/>
    <x v="6"/>
    <n v="0.01"/>
    <m/>
    <x v="6"/>
    <n v="0.9"/>
    <n v="0"/>
    <x v="1"/>
    <n v="0"/>
    <x v="1"/>
    <s v="Activo"/>
    <n v="9.6"/>
    <n v="0"/>
    <n v="0"/>
    <n v="0"/>
    <x v="0"/>
    <x v="1"/>
    <x v="0"/>
  </r>
  <r>
    <x v="8"/>
    <x v="0"/>
    <s v="M"/>
    <n v="20"/>
    <n v="0"/>
    <x v="7"/>
    <n v="0.01"/>
    <m/>
    <x v="7"/>
    <n v="0.9"/>
    <n v="0"/>
    <x v="1"/>
    <n v="0"/>
    <x v="0"/>
    <s v="Activo"/>
    <n v="13.25"/>
    <n v="0"/>
    <n v="0"/>
    <n v="0"/>
    <x v="0"/>
    <x v="0"/>
    <x v="0"/>
  </r>
  <r>
    <x v="9"/>
    <x v="0"/>
    <s v="S"/>
    <n v="23"/>
    <n v="0"/>
    <x v="8"/>
    <n v="0.01"/>
    <m/>
    <x v="8"/>
    <n v="0.9"/>
    <n v="0"/>
    <x v="1"/>
    <n v="0"/>
    <x v="0"/>
    <s v="Activo"/>
    <n v="13.25"/>
    <n v="0"/>
    <n v="0"/>
    <n v="0"/>
    <x v="0"/>
    <x v="0"/>
    <x v="0"/>
  </r>
  <r>
    <x v="10"/>
    <x v="6"/>
    <s v="L"/>
    <n v="43"/>
    <n v="0"/>
    <x v="9"/>
    <n v="0.01"/>
    <m/>
    <x v="9"/>
    <n v="0.9"/>
    <n v="0"/>
    <x v="1"/>
    <n v="0"/>
    <x v="2"/>
    <s v="Activo"/>
    <n v="4.6500000000000004"/>
    <n v="0"/>
    <n v="0"/>
    <n v="0"/>
    <x v="1"/>
    <x v="6"/>
    <x v="0"/>
  </r>
  <r>
    <x v="11"/>
    <x v="7"/>
    <s v="L"/>
    <n v="45"/>
    <n v="0"/>
    <x v="10"/>
    <n v="0.01"/>
    <m/>
    <x v="10"/>
    <n v="0.9"/>
    <n v="0"/>
    <x v="1"/>
    <n v="0"/>
    <x v="2"/>
    <s v="Activo"/>
    <n v="4.6500000000000004"/>
    <n v="0"/>
    <n v="0"/>
    <n v="0"/>
    <x v="2"/>
    <x v="6"/>
    <x v="0"/>
  </r>
  <r>
    <x v="12"/>
    <x v="8"/>
    <s v="L"/>
    <n v="90"/>
    <n v="0"/>
    <x v="11"/>
    <n v="0.01"/>
    <m/>
    <x v="11"/>
    <n v="0.9"/>
    <n v="0"/>
    <x v="1"/>
    <n v="0"/>
    <x v="2"/>
    <s v="Activo"/>
    <n v="4.6500000000000004"/>
    <n v="0"/>
    <n v="0"/>
    <n v="0"/>
    <x v="0"/>
    <x v="6"/>
    <x v="0"/>
  </r>
  <r>
    <x v="13"/>
    <x v="9"/>
    <s v="XL"/>
    <n v="0"/>
    <n v="0"/>
    <x v="0"/>
    <n v="0.02"/>
    <m/>
    <x v="0"/>
    <n v="1.8"/>
    <n v="1.8"/>
    <x v="0"/>
    <n v="1200"/>
    <x v="1"/>
    <s v="Activo"/>
    <n v="12.45"/>
    <n v="0"/>
    <n v="4.9799999999999995"/>
    <n v="0"/>
    <x v="0"/>
    <x v="7"/>
    <x v="0"/>
  </r>
  <r>
    <x v="14"/>
    <x v="10"/>
    <s v="XXL"/>
    <n v="2"/>
    <n v="0"/>
    <x v="1"/>
    <n v="0.02"/>
    <m/>
    <x v="12"/>
    <n v="1.8"/>
    <n v="0"/>
    <x v="1"/>
    <n v="0"/>
    <x v="1"/>
    <s v="Activo"/>
    <n v="21.6"/>
    <n v="0"/>
    <n v="0"/>
    <n v="0"/>
    <x v="3"/>
    <x v="2"/>
    <x v="0"/>
  </r>
  <r>
    <x v="15"/>
    <x v="11"/>
    <s v="XXL"/>
    <n v="3"/>
    <n v="0"/>
    <x v="2"/>
    <n v="0.02"/>
    <m/>
    <x v="13"/>
    <n v="1.8"/>
    <n v="0"/>
    <x v="1"/>
    <n v="0"/>
    <x v="0"/>
    <s v="Activo"/>
    <n v="17.55"/>
    <n v="0"/>
    <n v="0"/>
    <n v="0"/>
    <x v="3"/>
    <x v="3"/>
    <x v="0"/>
  </r>
  <r>
    <x v="16"/>
    <x v="12"/>
    <s v="XXL"/>
    <n v="4"/>
    <n v="0"/>
    <x v="3"/>
    <n v="0.02"/>
    <m/>
    <x v="1"/>
    <n v="1.8"/>
    <n v="0"/>
    <x v="1"/>
    <n v="0"/>
    <x v="1"/>
    <s v="Activo"/>
    <n v="13.95"/>
    <n v="0"/>
    <n v="0"/>
    <n v="0"/>
    <x v="0"/>
    <x v="4"/>
    <x v="0"/>
  </r>
  <r>
    <x v="17"/>
    <x v="13"/>
    <s v="XXL"/>
    <n v="7"/>
    <n v="0"/>
    <x v="12"/>
    <n v="0.02"/>
    <m/>
    <x v="14"/>
    <n v="1.8"/>
    <n v="0"/>
    <x v="1"/>
    <n v="0"/>
    <x v="3"/>
    <s v="Activo"/>
    <n v="20.85"/>
    <n v="0"/>
    <n v="0"/>
    <n v="0"/>
    <x v="4"/>
    <x v="8"/>
    <x v="0"/>
  </r>
  <r>
    <x v="18"/>
    <x v="14"/>
    <s v="XL"/>
    <n v="15"/>
    <n v="0"/>
    <x v="13"/>
    <n v="0.02"/>
    <m/>
    <x v="15"/>
    <n v="1.8"/>
    <n v="0"/>
    <x v="1"/>
    <n v="0"/>
    <x v="1"/>
    <s v="Activo"/>
    <n v="9.6"/>
    <n v="0"/>
    <n v="0"/>
    <n v="0"/>
    <x v="5"/>
    <x v="1"/>
    <x v="0"/>
  </r>
  <r>
    <x v="19"/>
    <x v="15"/>
    <s v="XL"/>
    <n v="35"/>
    <n v="0"/>
    <x v="14"/>
    <n v="0.02"/>
    <m/>
    <x v="16"/>
    <n v="1.8"/>
    <n v="0"/>
    <x v="1"/>
    <n v="0"/>
    <x v="1"/>
    <s v="Activo"/>
    <n v="27.95"/>
    <n v="3"/>
    <n v="0"/>
    <n v="0"/>
    <x v="3"/>
    <x v="9"/>
    <x v="1"/>
  </r>
  <r>
    <x v="20"/>
    <x v="6"/>
    <s v="S"/>
    <n v="39"/>
    <n v="0"/>
    <x v="15"/>
    <n v="0.02"/>
    <m/>
    <x v="17"/>
    <n v="1.8"/>
    <n v="0"/>
    <x v="1"/>
    <n v="0"/>
    <x v="2"/>
    <s v="Activo"/>
    <n v="4.6500000000000004"/>
    <n v="0"/>
    <n v="0"/>
    <n v="0"/>
    <x v="1"/>
    <x v="6"/>
    <x v="0"/>
  </r>
  <r>
    <x v="21"/>
    <x v="7"/>
    <s v="S"/>
    <n v="42"/>
    <n v="0"/>
    <x v="16"/>
    <n v="0.02"/>
    <m/>
    <x v="18"/>
    <n v="1.8"/>
    <n v="0"/>
    <x v="1"/>
    <n v="0"/>
    <x v="2"/>
    <s v="Activo"/>
    <n v="4.6500000000000004"/>
    <n v="0"/>
    <n v="0"/>
    <n v="0"/>
    <x v="2"/>
    <x v="6"/>
    <x v="0"/>
  </r>
  <r>
    <x v="22"/>
    <x v="16"/>
    <s v="L"/>
    <n v="43"/>
    <n v="0"/>
    <x v="9"/>
    <n v="0.02"/>
    <m/>
    <x v="19"/>
    <n v="1.8"/>
    <n v="0"/>
    <x v="1"/>
    <n v="0"/>
    <x v="2"/>
    <s v="Activo"/>
    <n v="5.0999999999999996"/>
    <n v="0"/>
    <n v="0"/>
    <n v="0"/>
    <x v="6"/>
    <x v="10"/>
    <x v="0"/>
  </r>
  <r>
    <x v="23"/>
    <x v="16"/>
    <s v="S"/>
    <n v="178"/>
    <n v="0"/>
    <x v="17"/>
    <n v="0.02"/>
    <m/>
    <x v="20"/>
    <n v="1.8"/>
    <n v="0"/>
    <x v="1"/>
    <n v="0"/>
    <x v="2"/>
    <s v="Activo"/>
    <n v="5.0999999999999996"/>
    <n v="0"/>
    <n v="0"/>
    <n v="0"/>
    <x v="6"/>
    <x v="10"/>
    <x v="0"/>
  </r>
  <r>
    <x v="24"/>
    <x v="17"/>
    <s v="XXL"/>
    <n v="5"/>
    <n v="0"/>
    <x v="18"/>
    <n v="0.03"/>
    <m/>
    <x v="21"/>
    <n v="2.6999999999999997"/>
    <n v="0"/>
    <x v="1"/>
    <n v="0"/>
    <x v="0"/>
    <s v="Activo"/>
    <n v="17.5"/>
    <n v="0"/>
    <n v="0"/>
    <n v="0"/>
    <x v="0"/>
    <x v="11"/>
    <x v="2"/>
  </r>
  <r>
    <x v="25"/>
    <x v="18"/>
    <s v="XXL"/>
    <n v="8"/>
    <n v="0"/>
    <x v="19"/>
    <n v="0.03"/>
    <m/>
    <x v="22"/>
    <n v="2.6999999999999997"/>
    <n v="0"/>
    <x v="1"/>
    <n v="0"/>
    <x v="1"/>
    <s v="Activo"/>
    <n v="20.8"/>
    <n v="0"/>
    <n v="0"/>
    <n v="0"/>
    <x v="3"/>
    <x v="12"/>
    <x v="2"/>
  </r>
  <r>
    <x v="26"/>
    <x v="19"/>
    <s v="XXL"/>
    <n v="11"/>
    <n v="0"/>
    <x v="5"/>
    <n v="0.03"/>
    <m/>
    <x v="23"/>
    <n v="2.6999999999999997"/>
    <n v="0"/>
    <x v="1"/>
    <n v="0"/>
    <x v="1"/>
    <s v="Activo"/>
    <n v="17.600000000000001"/>
    <n v="0"/>
    <n v="0"/>
    <n v="0"/>
    <x v="4"/>
    <x v="13"/>
    <x v="2"/>
  </r>
  <r>
    <x v="27"/>
    <x v="20"/>
    <s v="XL"/>
    <n v="18"/>
    <n v="0"/>
    <x v="20"/>
    <n v="0.03"/>
    <m/>
    <x v="24"/>
    <n v="2.6999999999999997"/>
    <n v="0"/>
    <x v="1"/>
    <n v="0"/>
    <x v="1"/>
    <s v="Activo"/>
    <n v="17.55"/>
    <n v="0"/>
    <n v="0"/>
    <n v="0"/>
    <x v="2"/>
    <x v="14"/>
    <x v="2"/>
  </r>
  <r>
    <x v="28"/>
    <x v="21"/>
    <s v="XXL"/>
    <n v="20"/>
    <n v="0"/>
    <x v="7"/>
    <n v="0.03"/>
    <m/>
    <x v="25"/>
    <n v="2.6999999999999997"/>
    <n v="0"/>
    <x v="1"/>
    <n v="0"/>
    <x v="1"/>
    <s v="Activo"/>
    <n v="17.600000000000001"/>
    <n v="0"/>
    <n v="0"/>
    <n v="0"/>
    <x v="7"/>
    <x v="13"/>
    <x v="2"/>
  </r>
  <r>
    <x v="29"/>
    <x v="22"/>
    <s v="XXL"/>
    <n v="25"/>
    <n v="0"/>
    <x v="21"/>
    <n v="0.03"/>
    <m/>
    <x v="26"/>
    <n v="2.6999999999999997"/>
    <n v="0"/>
    <x v="1"/>
    <n v="0"/>
    <x v="1"/>
    <s v="Activo"/>
    <n v="15.35"/>
    <n v="0"/>
    <n v="0"/>
    <n v="0"/>
    <x v="0"/>
    <x v="15"/>
    <x v="0"/>
  </r>
  <r>
    <x v="30"/>
    <x v="23"/>
    <s v="XXL"/>
    <n v="25"/>
    <n v="0"/>
    <x v="21"/>
    <n v="0.03"/>
    <m/>
    <x v="26"/>
    <n v="2.6999999999999997"/>
    <n v="0"/>
    <x v="1"/>
    <n v="0"/>
    <x v="1"/>
    <s v="Activo"/>
    <n v="13.7"/>
    <n v="0"/>
    <n v="0"/>
    <n v="0"/>
    <x v="1"/>
    <x v="16"/>
    <x v="0"/>
  </r>
  <r>
    <x v="31"/>
    <x v="24"/>
    <s v="XXL"/>
    <n v="33"/>
    <n v="0"/>
    <x v="22"/>
    <n v="0.03"/>
    <m/>
    <x v="5"/>
    <n v="2.6999999999999997"/>
    <n v="0"/>
    <x v="1"/>
    <n v="0"/>
    <x v="3"/>
    <s v="Activo"/>
    <n v="18.75"/>
    <n v="0"/>
    <n v="0"/>
    <n v="0"/>
    <x v="4"/>
    <x v="17"/>
    <x v="0"/>
  </r>
  <r>
    <x v="32"/>
    <x v="25"/>
    <s v="XS"/>
    <n v="37"/>
    <n v="0"/>
    <x v="23"/>
    <n v="0.03"/>
    <m/>
    <x v="27"/>
    <n v="2.6999999999999997"/>
    <n v="0"/>
    <x v="1"/>
    <n v="0"/>
    <x v="3"/>
    <s v="Activo"/>
    <n v="18.899999999999999"/>
    <n v="0"/>
    <n v="0"/>
    <n v="0"/>
    <x v="4"/>
    <x v="18"/>
    <x v="0"/>
  </r>
  <r>
    <x v="33"/>
    <x v="26"/>
    <s v="XS"/>
    <n v="64"/>
    <n v="0"/>
    <x v="24"/>
    <n v="0.03"/>
    <m/>
    <x v="28"/>
    <n v="2.6999999999999997"/>
    <n v="0"/>
    <x v="1"/>
    <n v="0"/>
    <x v="0"/>
    <s v="Activo"/>
    <n v="17.55"/>
    <n v="0"/>
    <n v="0"/>
    <n v="0"/>
    <x v="1"/>
    <x v="3"/>
    <x v="0"/>
  </r>
  <r>
    <x v="34"/>
    <x v="27"/>
    <s v="XS"/>
    <n v="66"/>
    <n v="0"/>
    <x v="25"/>
    <n v="0.03"/>
    <m/>
    <x v="29"/>
    <n v="2.6999999999999997"/>
    <n v="0"/>
    <x v="1"/>
    <n v="0"/>
    <x v="1"/>
    <s v="Activo"/>
    <n v="21.6"/>
    <n v="0"/>
    <n v="0"/>
    <n v="0"/>
    <x v="1"/>
    <x v="2"/>
    <x v="0"/>
  </r>
  <r>
    <x v="35"/>
    <x v="28"/>
    <s v="L"/>
    <n v="86"/>
    <n v="0"/>
    <x v="26"/>
    <n v="0.03"/>
    <m/>
    <x v="30"/>
    <n v="2.6999999999999997"/>
    <n v="0"/>
    <x v="1"/>
    <n v="0"/>
    <x v="1"/>
    <s v="Activo"/>
    <n v="17.55"/>
    <n v="0"/>
    <n v="0"/>
    <n v="0"/>
    <x v="4"/>
    <x v="14"/>
    <x v="2"/>
  </r>
  <r>
    <x v="36"/>
    <x v="29"/>
    <s v="L"/>
    <n v="86"/>
    <n v="0"/>
    <x v="26"/>
    <n v="0.03"/>
    <m/>
    <x v="30"/>
    <n v="2.6999999999999997"/>
    <n v="0"/>
    <x v="1"/>
    <n v="0"/>
    <x v="2"/>
    <s v="Activo"/>
    <n v="4.6500000000000004"/>
    <n v="0"/>
    <n v="0"/>
    <n v="0"/>
    <x v="4"/>
    <x v="6"/>
    <x v="0"/>
  </r>
  <r>
    <x v="37"/>
    <x v="30"/>
    <s v="L"/>
    <n v="88"/>
    <n v="0"/>
    <x v="27"/>
    <n v="0.03"/>
    <m/>
    <x v="31"/>
    <n v="2.6999999999999997"/>
    <n v="0"/>
    <x v="1"/>
    <n v="0"/>
    <x v="2"/>
    <s v="Activo"/>
    <n v="5.0999999999999996"/>
    <n v="0"/>
    <n v="0"/>
    <n v="0"/>
    <x v="4"/>
    <x v="10"/>
    <x v="0"/>
  </r>
  <r>
    <x v="38"/>
    <x v="30"/>
    <s v="S"/>
    <n v="91"/>
    <n v="0"/>
    <x v="28"/>
    <n v="0.03"/>
    <m/>
    <x v="32"/>
    <n v="2.6999999999999997"/>
    <n v="0"/>
    <x v="1"/>
    <n v="0"/>
    <x v="2"/>
    <s v="Activo"/>
    <n v="5.0999999999999996"/>
    <n v="0"/>
    <n v="0"/>
    <n v="0"/>
    <x v="4"/>
    <x v="10"/>
    <x v="0"/>
  </r>
  <r>
    <x v="39"/>
    <x v="31"/>
    <s v="XL"/>
    <n v="3"/>
    <n v="0"/>
    <x v="2"/>
    <n v="0.04"/>
    <m/>
    <x v="33"/>
    <n v="3.6"/>
    <n v="3.6"/>
    <x v="0"/>
    <n v="600"/>
    <x v="0"/>
    <s v="Activo"/>
    <n v="23.75"/>
    <n v="0"/>
    <n v="9.5"/>
    <n v="0"/>
    <x v="8"/>
    <x v="19"/>
    <x v="1"/>
  </r>
  <r>
    <x v="40"/>
    <x v="32"/>
    <s v="XXL"/>
    <n v="7"/>
    <n v="0"/>
    <x v="12"/>
    <n v="0.04"/>
    <m/>
    <x v="34"/>
    <n v="3.6"/>
    <n v="0"/>
    <x v="1"/>
    <n v="0"/>
    <x v="3"/>
    <s v="Activo"/>
    <n v="14.95"/>
    <n v="0"/>
    <n v="0"/>
    <n v="0"/>
    <x v="4"/>
    <x v="20"/>
    <x v="0"/>
  </r>
  <r>
    <x v="41"/>
    <x v="27"/>
    <s v="XL"/>
    <n v="0"/>
    <n v="24"/>
    <x v="29"/>
    <n v="0.04"/>
    <m/>
    <x v="24"/>
    <n v="3.6"/>
    <n v="0"/>
    <x v="1"/>
    <n v="0"/>
    <x v="1"/>
    <s v="Activo"/>
    <n v="21.6"/>
    <n v="0"/>
    <n v="0"/>
    <n v="0"/>
    <x v="1"/>
    <x v="2"/>
    <x v="0"/>
  </r>
  <r>
    <x v="42"/>
    <x v="25"/>
    <s v="XXL"/>
    <n v="25"/>
    <n v="0"/>
    <x v="21"/>
    <n v="0.04"/>
    <m/>
    <x v="35"/>
    <n v="3.6"/>
    <n v="0"/>
    <x v="1"/>
    <n v="0"/>
    <x v="3"/>
    <s v="Activo"/>
    <n v="18.899999999999999"/>
    <n v="0"/>
    <n v="0"/>
    <n v="0"/>
    <x v="4"/>
    <x v="18"/>
    <x v="0"/>
  </r>
  <r>
    <x v="43"/>
    <x v="33"/>
    <s v="XL"/>
    <n v="4"/>
    <n v="24"/>
    <x v="30"/>
    <n v="0.04"/>
    <m/>
    <x v="36"/>
    <n v="3.6"/>
    <n v="0"/>
    <x v="1"/>
    <n v="0"/>
    <x v="0"/>
    <s v="Activo"/>
    <n v="16.75"/>
    <n v="0"/>
    <n v="0"/>
    <n v="0"/>
    <x v="2"/>
    <x v="21"/>
    <x v="0"/>
  </r>
  <r>
    <x v="44"/>
    <x v="34"/>
    <s v="XXL"/>
    <n v="5"/>
    <n v="24"/>
    <x v="31"/>
    <n v="0.04"/>
    <m/>
    <x v="37"/>
    <n v="3.6"/>
    <n v="0"/>
    <x v="1"/>
    <n v="0"/>
    <x v="0"/>
    <s v="Activo"/>
    <n v="13.25"/>
    <n v="0"/>
    <n v="0"/>
    <n v="0"/>
    <x v="9"/>
    <x v="0"/>
    <x v="0"/>
  </r>
  <r>
    <x v="45"/>
    <x v="2"/>
    <s v="XS"/>
    <n v="54"/>
    <n v="0"/>
    <x v="32"/>
    <n v="0.04"/>
    <m/>
    <x v="38"/>
    <n v="3.6"/>
    <n v="0"/>
    <x v="1"/>
    <n v="0"/>
    <x v="1"/>
    <s v="Activo"/>
    <n v="21.6"/>
    <n v="0"/>
    <n v="0"/>
    <n v="0"/>
    <x v="0"/>
    <x v="2"/>
    <x v="0"/>
  </r>
  <r>
    <x v="46"/>
    <x v="35"/>
    <s v="XXL"/>
    <n v="72"/>
    <n v="0"/>
    <x v="33"/>
    <n v="0.04"/>
    <m/>
    <x v="39"/>
    <n v="3.6"/>
    <n v="0"/>
    <x v="1"/>
    <n v="0"/>
    <x v="1"/>
    <s v="Activo"/>
    <n v="15.7"/>
    <n v="0"/>
    <n v="0"/>
    <n v="0"/>
    <x v="0"/>
    <x v="22"/>
    <x v="2"/>
  </r>
  <r>
    <x v="47"/>
    <x v="36"/>
    <s v="XL"/>
    <n v="74"/>
    <n v="0"/>
    <x v="34"/>
    <n v="0.04"/>
    <m/>
    <x v="40"/>
    <n v="3.6"/>
    <n v="0"/>
    <x v="1"/>
    <n v="0"/>
    <x v="0"/>
    <s v="Activo"/>
    <n v="28.1"/>
    <n v="0"/>
    <n v="0"/>
    <n v="0"/>
    <x v="4"/>
    <x v="23"/>
    <x v="1"/>
  </r>
  <r>
    <x v="48"/>
    <x v="29"/>
    <s v="S"/>
    <n v="83"/>
    <n v="0"/>
    <x v="35"/>
    <n v="0.04"/>
    <m/>
    <x v="41"/>
    <n v="3.6"/>
    <n v="0"/>
    <x v="1"/>
    <n v="0"/>
    <x v="2"/>
    <s v="Activo"/>
    <n v="4.6500000000000004"/>
    <n v="0"/>
    <n v="0"/>
    <n v="0"/>
    <x v="4"/>
    <x v="6"/>
    <x v="0"/>
  </r>
  <r>
    <x v="49"/>
    <x v="37"/>
    <s v="XS"/>
    <n v="5"/>
    <n v="0"/>
    <x v="18"/>
    <n v="0.05"/>
    <m/>
    <x v="12"/>
    <n v="4.5"/>
    <n v="0"/>
    <x v="1"/>
    <n v="0"/>
    <x v="0"/>
    <s v="Activo"/>
    <n v="11.05"/>
    <n v="0"/>
    <n v="0"/>
    <n v="0"/>
    <x v="0"/>
    <x v="24"/>
    <x v="0"/>
  </r>
  <r>
    <x v="50"/>
    <x v="38"/>
    <s v="XXL"/>
    <n v="8"/>
    <n v="0"/>
    <x v="19"/>
    <n v="0.05"/>
    <m/>
    <x v="42"/>
    <n v="4.5"/>
    <n v="0"/>
    <x v="1"/>
    <n v="0"/>
    <x v="1"/>
    <s v="Activo"/>
    <n v="19.25"/>
    <n v="0"/>
    <n v="0"/>
    <n v="0"/>
    <x v="4"/>
    <x v="25"/>
    <x v="2"/>
  </r>
  <r>
    <x v="51"/>
    <x v="39"/>
    <s v="XXL"/>
    <n v="10"/>
    <n v="0"/>
    <x v="36"/>
    <n v="0.05"/>
    <m/>
    <x v="1"/>
    <n v="4.5"/>
    <n v="0"/>
    <x v="1"/>
    <n v="0"/>
    <x v="0"/>
    <s v="Activo"/>
    <n v="22.15"/>
    <n v="1"/>
    <n v="0"/>
    <n v="0"/>
    <x v="4"/>
    <x v="26"/>
    <x v="2"/>
  </r>
  <r>
    <x v="52"/>
    <x v="4"/>
    <s v="XL"/>
    <n v="18"/>
    <n v="0"/>
    <x v="20"/>
    <n v="0.05"/>
    <m/>
    <x v="43"/>
    <n v="4.5"/>
    <n v="0"/>
    <x v="1"/>
    <n v="0"/>
    <x v="1"/>
    <s v="Activo"/>
    <n v="13.95"/>
    <n v="0"/>
    <n v="0"/>
    <n v="0"/>
    <x v="1"/>
    <x v="4"/>
    <x v="0"/>
  </r>
  <r>
    <x v="53"/>
    <x v="40"/>
    <s v="XL"/>
    <n v="23"/>
    <n v="0"/>
    <x v="8"/>
    <n v="0.05"/>
    <m/>
    <x v="44"/>
    <n v="4.5"/>
    <n v="0"/>
    <x v="1"/>
    <n v="0"/>
    <x v="0"/>
    <s v="Activo"/>
    <n v="28.1"/>
    <n v="0"/>
    <n v="0"/>
    <n v="0"/>
    <x v="7"/>
    <x v="23"/>
    <x v="1"/>
  </r>
  <r>
    <x v="54"/>
    <x v="41"/>
    <s v="XL"/>
    <n v="23"/>
    <n v="0"/>
    <x v="8"/>
    <n v="0.05"/>
    <m/>
    <x v="44"/>
    <n v="4.5"/>
    <n v="0"/>
    <x v="1"/>
    <n v="0"/>
    <x v="0"/>
    <s v="Activo"/>
    <n v="23.75"/>
    <n v="0"/>
    <n v="0"/>
    <n v="0"/>
    <x v="0"/>
    <x v="19"/>
    <x v="1"/>
  </r>
  <r>
    <x v="55"/>
    <x v="41"/>
    <s v="XXL"/>
    <n v="23"/>
    <n v="0"/>
    <x v="8"/>
    <n v="0.05"/>
    <m/>
    <x v="44"/>
    <n v="4.5"/>
    <n v="0"/>
    <x v="1"/>
    <n v="0"/>
    <x v="0"/>
    <s v="Activo"/>
    <n v="23.75"/>
    <n v="0"/>
    <n v="0"/>
    <n v="0"/>
    <x v="0"/>
    <x v="19"/>
    <x v="1"/>
  </r>
  <r>
    <x v="56"/>
    <x v="42"/>
    <s v="XXL"/>
    <n v="0"/>
    <n v="24"/>
    <x v="29"/>
    <n v="0.05"/>
    <m/>
    <x v="45"/>
    <n v="4.5"/>
    <n v="0"/>
    <x v="1"/>
    <n v="0"/>
    <x v="0"/>
    <s v="Activo"/>
    <n v="23.75"/>
    <n v="0"/>
    <n v="0"/>
    <n v="0"/>
    <x v="3"/>
    <x v="19"/>
    <x v="1"/>
  </r>
  <r>
    <x v="57"/>
    <x v="26"/>
    <s v="XL"/>
    <n v="1"/>
    <n v="24"/>
    <x v="21"/>
    <n v="0.05"/>
    <m/>
    <x v="46"/>
    <n v="4.5"/>
    <n v="0"/>
    <x v="1"/>
    <n v="0"/>
    <x v="0"/>
    <s v="Activo"/>
    <n v="17.55"/>
    <n v="0"/>
    <n v="0"/>
    <n v="0"/>
    <x v="1"/>
    <x v="3"/>
    <x v="0"/>
  </r>
  <r>
    <x v="58"/>
    <x v="43"/>
    <s v="XL"/>
    <n v="3"/>
    <n v="24"/>
    <x v="37"/>
    <n v="0.05"/>
    <m/>
    <x v="47"/>
    <n v="4.5"/>
    <n v="0"/>
    <x v="1"/>
    <n v="0"/>
    <x v="0"/>
    <s v="Activo"/>
    <n v="28.1"/>
    <n v="0"/>
    <n v="0"/>
    <n v="0"/>
    <x v="1"/>
    <x v="23"/>
    <x v="1"/>
  </r>
  <r>
    <x v="59"/>
    <x v="44"/>
    <s v="XXL"/>
    <n v="29"/>
    <n v="0"/>
    <x v="31"/>
    <n v="0.05"/>
    <m/>
    <x v="48"/>
    <n v="4.5"/>
    <n v="0"/>
    <x v="1"/>
    <n v="0"/>
    <x v="1"/>
    <s v="Activo"/>
    <n v="14.9"/>
    <n v="0"/>
    <n v="0"/>
    <n v="0"/>
    <x v="1"/>
    <x v="5"/>
    <x v="0"/>
  </r>
  <r>
    <x v="60"/>
    <x v="45"/>
    <s v="S"/>
    <n v="34"/>
    <n v="0"/>
    <x v="38"/>
    <n v="0.05"/>
    <m/>
    <x v="49"/>
    <n v="4.5"/>
    <n v="0"/>
    <x v="1"/>
    <n v="0"/>
    <x v="2"/>
    <s v="Activo"/>
    <n v="5.0999999999999996"/>
    <n v="0"/>
    <n v="0"/>
    <n v="0"/>
    <x v="1"/>
    <x v="10"/>
    <x v="0"/>
  </r>
  <r>
    <x v="61"/>
    <x v="13"/>
    <s v="XS"/>
    <n v="43"/>
    <n v="0"/>
    <x v="9"/>
    <n v="0.05"/>
    <m/>
    <x v="50"/>
    <n v="4.5"/>
    <n v="0"/>
    <x v="1"/>
    <n v="0"/>
    <x v="3"/>
    <s v="Activo"/>
    <n v="20.85"/>
    <n v="0"/>
    <n v="0"/>
    <n v="0"/>
    <x v="4"/>
    <x v="8"/>
    <x v="0"/>
  </r>
  <r>
    <x v="62"/>
    <x v="46"/>
    <s v="XXL"/>
    <n v="48"/>
    <n v="0"/>
    <x v="39"/>
    <n v="0.05"/>
    <m/>
    <x v="51"/>
    <n v="4.5"/>
    <n v="0"/>
    <x v="1"/>
    <n v="0"/>
    <x v="1"/>
    <s v="Activo"/>
    <n v="15.35"/>
    <n v="0"/>
    <n v="0"/>
    <n v="0"/>
    <x v="3"/>
    <x v="15"/>
    <x v="0"/>
  </r>
  <r>
    <x v="63"/>
    <x v="10"/>
    <s v="XS"/>
    <n v="49"/>
    <n v="0"/>
    <x v="40"/>
    <n v="0.05"/>
    <m/>
    <x v="52"/>
    <n v="4.5"/>
    <n v="0"/>
    <x v="1"/>
    <n v="0"/>
    <x v="1"/>
    <s v="Activo"/>
    <n v="21.6"/>
    <n v="0"/>
    <n v="0"/>
    <n v="0"/>
    <x v="3"/>
    <x v="2"/>
    <x v="0"/>
  </r>
  <r>
    <x v="64"/>
    <x v="28"/>
    <s v="S"/>
    <n v="51"/>
    <n v="0"/>
    <x v="41"/>
    <n v="0.05"/>
    <m/>
    <x v="53"/>
    <n v="4.5"/>
    <n v="0"/>
    <x v="1"/>
    <n v="0"/>
    <x v="1"/>
    <s v="Activo"/>
    <n v="17.55"/>
    <n v="0"/>
    <n v="0"/>
    <n v="0"/>
    <x v="4"/>
    <x v="14"/>
    <x v="2"/>
  </r>
  <r>
    <x v="65"/>
    <x v="4"/>
    <s v="XS"/>
    <n v="53"/>
    <n v="0"/>
    <x v="42"/>
    <n v="0.05"/>
    <m/>
    <x v="54"/>
    <n v="4.5"/>
    <n v="0"/>
    <x v="1"/>
    <n v="0"/>
    <x v="1"/>
    <s v="Activo"/>
    <n v="13.95"/>
    <n v="0"/>
    <n v="0"/>
    <n v="0"/>
    <x v="1"/>
    <x v="4"/>
    <x v="0"/>
  </r>
  <r>
    <x v="66"/>
    <x v="47"/>
    <s v="S"/>
    <n v="67"/>
    <n v="0"/>
    <x v="43"/>
    <n v="0.05"/>
    <m/>
    <x v="55"/>
    <n v="4.5"/>
    <n v="0"/>
    <x v="1"/>
    <n v="0"/>
    <x v="2"/>
    <s v="Activo"/>
    <n v="5.0999999999999996"/>
    <n v="0"/>
    <n v="0"/>
    <n v="0"/>
    <x v="0"/>
    <x v="10"/>
    <x v="0"/>
  </r>
  <r>
    <x v="67"/>
    <x v="48"/>
    <s v="XS"/>
    <n v="78"/>
    <n v="0"/>
    <x v="44"/>
    <n v="0.05"/>
    <m/>
    <x v="56"/>
    <n v="4.5"/>
    <n v="0"/>
    <x v="1"/>
    <n v="0"/>
    <x v="1"/>
    <s v="Activo"/>
    <n v="26.3"/>
    <n v="1"/>
    <n v="0"/>
    <n v="0"/>
    <x v="10"/>
    <x v="27"/>
    <x v="1"/>
  </r>
  <r>
    <x v="68"/>
    <x v="49"/>
    <s v="XL"/>
    <n v="5"/>
    <n v="0"/>
    <x v="18"/>
    <n v="0.06"/>
    <m/>
    <x v="57"/>
    <n v="5.3999999999999995"/>
    <n v="5.3999999999999995"/>
    <x v="0"/>
    <n v="400"/>
    <x v="0"/>
    <s v="Activo"/>
    <n v="28.1"/>
    <n v="0"/>
    <n v="11.240000000000002"/>
    <n v="0"/>
    <x v="1"/>
    <x v="23"/>
    <x v="1"/>
  </r>
  <r>
    <x v="69"/>
    <x v="37"/>
    <s v="L"/>
    <n v="12"/>
    <n v="0"/>
    <x v="6"/>
    <n v="0.06"/>
    <m/>
    <x v="1"/>
    <n v="5.3999999999999995"/>
    <n v="0"/>
    <x v="1"/>
    <n v="0"/>
    <x v="0"/>
    <s v="Activo"/>
    <n v="11.05"/>
    <n v="0"/>
    <n v="0"/>
    <n v="0"/>
    <x v="0"/>
    <x v="24"/>
    <x v="0"/>
  </r>
  <r>
    <x v="70"/>
    <x v="50"/>
    <s v="XXL"/>
    <n v="23"/>
    <n v="0"/>
    <x v="8"/>
    <n v="0.06"/>
    <m/>
    <x v="58"/>
    <n v="5.3999999999999995"/>
    <n v="0"/>
    <x v="1"/>
    <n v="0"/>
    <x v="0"/>
    <s v="Activo"/>
    <n v="17"/>
    <n v="0"/>
    <n v="0"/>
    <n v="0"/>
    <x v="0"/>
    <x v="28"/>
    <x v="0"/>
  </r>
  <r>
    <x v="71"/>
    <x v="51"/>
    <s v="XL"/>
    <n v="30"/>
    <n v="0"/>
    <x v="45"/>
    <n v="0.06"/>
    <m/>
    <x v="46"/>
    <n v="5.3999999999999995"/>
    <n v="0"/>
    <x v="1"/>
    <n v="0"/>
    <x v="0"/>
    <s v="Activo"/>
    <n v="28.1"/>
    <n v="0"/>
    <n v="0"/>
    <n v="0"/>
    <x v="0"/>
    <x v="23"/>
    <x v="1"/>
  </r>
  <r>
    <x v="72"/>
    <x v="52"/>
    <s v="XL"/>
    <n v="42"/>
    <n v="0"/>
    <x v="16"/>
    <n v="0.06"/>
    <m/>
    <x v="36"/>
    <n v="5.3999999999999995"/>
    <n v="0"/>
    <x v="1"/>
    <n v="0"/>
    <x v="0"/>
    <s v="Activo"/>
    <n v="15.6"/>
    <n v="0"/>
    <n v="0"/>
    <n v="0"/>
    <x v="1"/>
    <x v="29"/>
    <x v="0"/>
  </r>
  <r>
    <x v="73"/>
    <x v="12"/>
    <s v="XS"/>
    <n v="45"/>
    <n v="0"/>
    <x v="10"/>
    <n v="0.06"/>
    <m/>
    <x v="15"/>
    <n v="5.3999999999999995"/>
    <n v="0"/>
    <x v="1"/>
    <n v="0"/>
    <x v="1"/>
    <s v="Activo"/>
    <n v="13.95"/>
    <n v="0"/>
    <n v="0"/>
    <n v="0"/>
    <x v="0"/>
    <x v="4"/>
    <x v="0"/>
  </r>
  <r>
    <x v="74"/>
    <x v="53"/>
    <s v="XXL"/>
    <n v="45"/>
    <n v="0"/>
    <x v="10"/>
    <n v="0.06"/>
    <m/>
    <x v="15"/>
    <n v="5.3999999999999995"/>
    <n v="0"/>
    <x v="1"/>
    <n v="0"/>
    <x v="3"/>
    <s v="Activo"/>
    <n v="29.55"/>
    <n v="1"/>
    <n v="0"/>
    <n v="0"/>
    <x v="4"/>
    <x v="30"/>
    <x v="1"/>
  </r>
  <r>
    <x v="75"/>
    <x v="54"/>
    <s v="XXL"/>
    <n v="50"/>
    <n v="0"/>
    <x v="46"/>
    <n v="0.06"/>
    <m/>
    <x v="26"/>
    <n v="5.3999999999999995"/>
    <n v="0"/>
    <x v="1"/>
    <n v="0"/>
    <x v="1"/>
    <s v="Activo"/>
    <n v="17.600000000000001"/>
    <n v="0"/>
    <n v="0"/>
    <n v="0"/>
    <x v="3"/>
    <x v="13"/>
    <x v="2"/>
  </r>
  <r>
    <x v="76"/>
    <x v="50"/>
    <s v="XS"/>
    <n v="62"/>
    <n v="0"/>
    <x v="47"/>
    <n v="0.06"/>
    <m/>
    <x v="59"/>
    <n v="5.3999999999999995"/>
    <n v="0"/>
    <x v="1"/>
    <n v="0"/>
    <x v="0"/>
    <s v="Activo"/>
    <n v="17"/>
    <n v="0"/>
    <n v="0"/>
    <n v="0"/>
    <x v="0"/>
    <x v="28"/>
    <x v="0"/>
  </r>
  <r>
    <x v="77"/>
    <x v="13"/>
    <s v="XL"/>
    <n v="0"/>
    <n v="0"/>
    <x v="0"/>
    <n v="7.0000000000000007E-2"/>
    <m/>
    <x v="0"/>
    <n v="6.3000000000000007"/>
    <n v="6.3000000000000007"/>
    <x v="0"/>
    <n v="342.85714285714283"/>
    <x v="3"/>
    <s v="Activo"/>
    <n v="20.85"/>
    <n v="0"/>
    <n v="8.34"/>
    <n v="0"/>
    <x v="4"/>
    <x v="8"/>
    <x v="0"/>
  </r>
  <r>
    <x v="78"/>
    <x v="9"/>
    <s v="XS"/>
    <n v="1"/>
    <n v="0"/>
    <x v="48"/>
    <n v="7.0000000000000007E-2"/>
    <m/>
    <x v="60"/>
    <n v="6.3000000000000007"/>
    <n v="6.3000000000000007"/>
    <x v="0"/>
    <n v="342.85714285714283"/>
    <x v="1"/>
    <s v="Activo"/>
    <n v="12.45"/>
    <n v="0"/>
    <n v="4.9799999999999995"/>
    <n v="0"/>
    <x v="0"/>
    <x v="7"/>
    <x v="0"/>
  </r>
  <r>
    <x v="79"/>
    <x v="37"/>
    <s v="M"/>
    <n v="3"/>
    <n v="0"/>
    <x v="2"/>
    <n v="7.0000000000000007E-2"/>
    <m/>
    <x v="61"/>
    <n v="6.3000000000000007"/>
    <n v="6.3000000000000007"/>
    <x v="0"/>
    <n v="342.85714285714283"/>
    <x v="0"/>
    <s v="Activo"/>
    <n v="11.05"/>
    <n v="0"/>
    <n v="4.4200000000000008"/>
    <n v="0"/>
    <x v="0"/>
    <x v="24"/>
    <x v="0"/>
  </r>
  <r>
    <x v="80"/>
    <x v="55"/>
    <s v="XL"/>
    <n v="13"/>
    <n v="0"/>
    <x v="49"/>
    <n v="7.0000000000000007E-2"/>
    <m/>
    <x v="62"/>
    <n v="6.3000000000000007"/>
    <n v="0"/>
    <x v="1"/>
    <n v="0"/>
    <x v="0"/>
    <s v="Activo"/>
    <n v="17"/>
    <n v="0"/>
    <n v="0"/>
    <n v="0"/>
    <x v="8"/>
    <x v="28"/>
    <x v="0"/>
  </r>
  <r>
    <x v="81"/>
    <x v="17"/>
    <s v="XL"/>
    <n v="22"/>
    <n v="0"/>
    <x v="50"/>
    <n v="7.0000000000000007E-2"/>
    <m/>
    <x v="63"/>
    <n v="6.3000000000000007"/>
    <n v="0"/>
    <x v="1"/>
    <n v="0"/>
    <x v="0"/>
    <s v="Activo"/>
    <n v="17.5"/>
    <n v="0"/>
    <n v="0"/>
    <n v="0"/>
    <x v="0"/>
    <x v="11"/>
    <x v="2"/>
  </r>
  <r>
    <x v="82"/>
    <x v="56"/>
    <s v="XL"/>
    <n v="0"/>
    <n v="24"/>
    <x v="29"/>
    <n v="7.0000000000000007E-2"/>
    <m/>
    <x v="64"/>
    <n v="6.3000000000000007"/>
    <n v="0"/>
    <x v="1"/>
    <n v="0"/>
    <x v="0"/>
    <s v="Activo"/>
    <n v="16.75"/>
    <n v="0"/>
    <n v="0"/>
    <n v="0"/>
    <x v="1"/>
    <x v="21"/>
    <x v="0"/>
  </r>
  <r>
    <x v="83"/>
    <x v="57"/>
    <s v="XL"/>
    <n v="27"/>
    <n v="0"/>
    <x v="37"/>
    <n v="7.0000000000000007E-2"/>
    <m/>
    <x v="65"/>
    <n v="6.3000000000000007"/>
    <n v="0"/>
    <x v="1"/>
    <n v="0"/>
    <x v="0"/>
    <s v="Activo"/>
    <n v="15.6"/>
    <n v="0"/>
    <n v="0"/>
    <n v="0"/>
    <x v="2"/>
    <x v="29"/>
    <x v="0"/>
  </r>
  <r>
    <x v="84"/>
    <x v="39"/>
    <s v="XL"/>
    <n v="28"/>
    <n v="0"/>
    <x v="30"/>
    <n v="7.0000000000000007E-2"/>
    <m/>
    <x v="66"/>
    <n v="6.3000000000000007"/>
    <n v="0"/>
    <x v="1"/>
    <n v="0"/>
    <x v="0"/>
    <s v="Activo"/>
    <n v="22.15"/>
    <n v="1"/>
    <n v="0"/>
    <n v="0"/>
    <x v="4"/>
    <x v="26"/>
    <x v="2"/>
  </r>
  <r>
    <x v="85"/>
    <x v="58"/>
    <s v="XXL"/>
    <n v="38"/>
    <n v="0"/>
    <x v="51"/>
    <n v="7.0000000000000007E-2"/>
    <m/>
    <x v="67"/>
    <n v="6.3000000000000007"/>
    <n v="0"/>
    <x v="1"/>
    <n v="0"/>
    <x v="1"/>
    <s v="Activo"/>
    <n v="13.7"/>
    <n v="0"/>
    <n v="0"/>
    <n v="0"/>
    <x v="3"/>
    <x v="16"/>
    <x v="0"/>
  </r>
  <r>
    <x v="86"/>
    <x v="11"/>
    <s v="XS"/>
    <n v="41"/>
    <n v="0"/>
    <x v="52"/>
    <n v="7.0000000000000007E-2"/>
    <m/>
    <x v="68"/>
    <n v="6.3000000000000007"/>
    <n v="0"/>
    <x v="1"/>
    <n v="0"/>
    <x v="0"/>
    <s v="Activo"/>
    <n v="17.55"/>
    <n v="0"/>
    <n v="0"/>
    <n v="0"/>
    <x v="3"/>
    <x v="3"/>
    <x v="0"/>
  </r>
  <r>
    <x v="87"/>
    <x v="3"/>
    <s v="XS"/>
    <n v="48"/>
    <n v="0"/>
    <x v="39"/>
    <n v="7.0000000000000007E-2"/>
    <m/>
    <x v="69"/>
    <n v="6.3000000000000007"/>
    <n v="0"/>
    <x v="1"/>
    <n v="0"/>
    <x v="0"/>
    <s v="Activo"/>
    <n v="17.55"/>
    <n v="0"/>
    <n v="0"/>
    <n v="0"/>
    <x v="0"/>
    <x v="3"/>
    <x v="0"/>
  </r>
  <r>
    <x v="88"/>
    <x v="59"/>
    <s v="XS"/>
    <n v="49"/>
    <n v="0"/>
    <x v="40"/>
    <n v="7.0000000000000007E-2"/>
    <m/>
    <x v="70"/>
    <n v="6.3000000000000007"/>
    <n v="0"/>
    <x v="1"/>
    <n v="0"/>
    <x v="0"/>
    <s v="Activo"/>
    <n v="17"/>
    <n v="0"/>
    <n v="0"/>
    <n v="0"/>
    <x v="1"/>
    <x v="28"/>
    <x v="0"/>
  </r>
  <r>
    <x v="89"/>
    <x v="20"/>
    <s v="XS"/>
    <n v="66"/>
    <n v="0"/>
    <x v="25"/>
    <n v="7.0000000000000007E-2"/>
    <m/>
    <x v="71"/>
    <n v="6.3000000000000007"/>
    <n v="0"/>
    <x v="1"/>
    <n v="0"/>
    <x v="1"/>
    <s v="Activo"/>
    <n v="17.55"/>
    <n v="0"/>
    <n v="0"/>
    <n v="0"/>
    <x v="2"/>
    <x v="14"/>
    <x v="2"/>
  </r>
  <r>
    <x v="90"/>
    <x v="14"/>
    <s v="L"/>
    <n v="67"/>
    <n v="0"/>
    <x v="43"/>
    <n v="7.0000000000000007E-2"/>
    <m/>
    <x v="72"/>
    <n v="6.3000000000000007"/>
    <n v="0"/>
    <x v="1"/>
    <n v="0"/>
    <x v="1"/>
    <s v="Activo"/>
    <n v="9.6"/>
    <n v="0"/>
    <n v="0"/>
    <n v="0"/>
    <x v="5"/>
    <x v="1"/>
    <x v="0"/>
  </r>
  <r>
    <x v="91"/>
    <x v="60"/>
    <s v="XL"/>
    <n v="69"/>
    <n v="0"/>
    <x v="53"/>
    <n v="7.0000000000000007E-2"/>
    <m/>
    <x v="73"/>
    <n v="6.3000000000000007"/>
    <n v="0"/>
    <x v="1"/>
    <n v="0"/>
    <x v="1"/>
    <s v="Activo"/>
    <n v="17.600000000000001"/>
    <n v="0"/>
    <n v="0"/>
    <n v="0"/>
    <x v="0"/>
    <x v="13"/>
    <x v="2"/>
  </r>
  <r>
    <x v="92"/>
    <x v="61"/>
    <s v="L"/>
    <n v="77"/>
    <n v="0"/>
    <x v="54"/>
    <n v="7.0000000000000007E-2"/>
    <m/>
    <x v="5"/>
    <n v="6.3000000000000007"/>
    <n v="0"/>
    <x v="1"/>
    <n v="0"/>
    <x v="2"/>
    <s v="Activo"/>
    <n v="4.6500000000000004"/>
    <n v="0"/>
    <n v="0"/>
    <n v="0"/>
    <x v="3"/>
    <x v="6"/>
    <x v="0"/>
  </r>
  <r>
    <x v="93"/>
    <x v="27"/>
    <s v="S"/>
    <n v="79"/>
    <n v="0"/>
    <x v="55"/>
    <n v="7.0000000000000007E-2"/>
    <m/>
    <x v="74"/>
    <n v="6.3000000000000007"/>
    <n v="0"/>
    <x v="1"/>
    <n v="0"/>
    <x v="1"/>
    <s v="Activo"/>
    <n v="21.6"/>
    <n v="0"/>
    <n v="0"/>
    <n v="0"/>
    <x v="1"/>
    <x v="2"/>
    <x v="0"/>
  </r>
  <r>
    <x v="94"/>
    <x v="62"/>
    <s v="XL"/>
    <n v="0"/>
    <n v="0"/>
    <x v="0"/>
    <n v="0.08"/>
    <m/>
    <x v="0"/>
    <n v="7.2"/>
    <n v="7.2"/>
    <x v="0"/>
    <n v="300"/>
    <x v="0"/>
    <s v="Activo"/>
    <n v="28.1"/>
    <n v="0"/>
    <n v="11.240000000000002"/>
    <n v="0"/>
    <x v="3"/>
    <x v="23"/>
    <x v="1"/>
  </r>
  <r>
    <x v="95"/>
    <x v="9"/>
    <s v="L"/>
    <n v="5"/>
    <n v="0"/>
    <x v="18"/>
    <n v="0.08"/>
    <m/>
    <x v="75"/>
    <n v="7.2"/>
    <n v="7.2"/>
    <x v="0"/>
    <n v="300"/>
    <x v="1"/>
    <s v="Activo"/>
    <n v="12.45"/>
    <n v="0"/>
    <n v="4.9799999999999995"/>
    <n v="0"/>
    <x v="0"/>
    <x v="7"/>
    <x v="0"/>
  </r>
  <r>
    <x v="96"/>
    <x v="35"/>
    <s v="XL"/>
    <n v="17"/>
    <n v="0"/>
    <x v="56"/>
    <n v="0.08"/>
    <m/>
    <x v="76"/>
    <n v="7.2"/>
    <n v="0"/>
    <x v="1"/>
    <n v="0"/>
    <x v="1"/>
    <s v="Activo"/>
    <n v="15.7"/>
    <n v="0"/>
    <n v="0"/>
    <n v="0"/>
    <x v="0"/>
    <x v="22"/>
    <x v="2"/>
  </r>
  <r>
    <x v="97"/>
    <x v="26"/>
    <s v="L"/>
    <n v="22"/>
    <n v="0"/>
    <x v="50"/>
    <n v="0.08"/>
    <m/>
    <x v="77"/>
    <n v="7.2"/>
    <n v="0"/>
    <x v="1"/>
    <n v="0"/>
    <x v="0"/>
    <s v="Activo"/>
    <n v="17.55"/>
    <n v="0"/>
    <n v="0"/>
    <n v="0"/>
    <x v="1"/>
    <x v="3"/>
    <x v="0"/>
  </r>
  <r>
    <x v="98"/>
    <x v="63"/>
    <s v="XXL"/>
    <n v="25"/>
    <n v="0"/>
    <x v="21"/>
    <n v="0.08"/>
    <m/>
    <x v="78"/>
    <n v="7.2"/>
    <n v="0"/>
    <x v="1"/>
    <n v="0"/>
    <x v="0"/>
    <s v="Activo"/>
    <n v="16.75"/>
    <n v="0"/>
    <n v="0"/>
    <n v="0"/>
    <x v="3"/>
    <x v="21"/>
    <x v="0"/>
  </r>
  <r>
    <x v="99"/>
    <x v="32"/>
    <s v="XL"/>
    <n v="25"/>
    <n v="0"/>
    <x v="21"/>
    <n v="0.08"/>
    <m/>
    <x v="78"/>
    <n v="7.2"/>
    <n v="0"/>
    <x v="1"/>
    <n v="0"/>
    <x v="3"/>
    <s v="Activo"/>
    <n v="14.95"/>
    <n v="0"/>
    <n v="0"/>
    <n v="0"/>
    <x v="4"/>
    <x v="20"/>
    <x v="0"/>
  </r>
  <r>
    <x v="100"/>
    <x v="38"/>
    <s v="L"/>
    <n v="27"/>
    <n v="0"/>
    <x v="37"/>
    <n v="0.08"/>
    <m/>
    <x v="79"/>
    <n v="7.2"/>
    <n v="0"/>
    <x v="1"/>
    <n v="0"/>
    <x v="1"/>
    <s v="Activo"/>
    <n v="19.25"/>
    <n v="0"/>
    <n v="0"/>
    <n v="0"/>
    <x v="4"/>
    <x v="25"/>
    <x v="2"/>
  </r>
  <r>
    <x v="101"/>
    <x v="64"/>
    <s v="XL"/>
    <n v="27"/>
    <n v="0"/>
    <x v="37"/>
    <n v="0.08"/>
    <m/>
    <x v="79"/>
    <n v="7.2"/>
    <n v="0"/>
    <x v="1"/>
    <n v="0"/>
    <x v="1"/>
    <s v="Activo"/>
    <n v="14.9"/>
    <n v="0"/>
    <n v="0"/>
    <n v="0"/>
    <x v="8"/>
    <x v="5"/>
    <x v="0"/>
  </r>
  <r>
    <x v="102"/>
    <x v="18"/>
    <s v="L"/>
    <n v="29"/>
    <n v="0"/>
    <x v="31"/>
    <n v="0.08"/>
    <m/>
    <x v="80"/>
    <n v="7.2"/>
    <n v="0"/>
    <x v="1"/>
    <n v="0"/>
    <x v="1"/>
    <s v="Activo"/>
    <n v="20.8"/>
    <n v="0"/>
    <n v="0"/>
    <n v="0"/>
    <x v="3"/>
    <x v="12"/>
    <x v="2"/>
  </r>
  <r>
    <x v="103"/>
    <x v="38"/>
    <s v="XL"/>
    <n v="33"/>
    <n v="0"/>
    <x v="22"/>
    <n v="0.08"/>
    <m/>
    <x v="81"/>
    <n v="7.2"/>
    <n v="0"/>
    <x v="1"/>
    <n v="0"/>
    <x v="1"/>
    <s v="Activo"/>
    <n v="19.25"/>
    <n v="0"/>
    <n v="0"/>
    <n v="0"/>
    <x v="4"/>
    <x v="25"/>
    <x v="2"/>
  </r>
  <r>
    <x v="104"/>
    <x v="59"/>
    <s v="XL"/>
    <n v="71"/>
    <n v="0"/>
    <x v="57"/>
    <n v="0.08"/>
    <m/>
    <x v="82"/>
    <n v="7.2"/>
    <n v="0"/>
    <x v="1"/>
    <n v="0"/>
    <x v="0"/>
    <s v="Activo"/>
    <n v="17"/>
    <n v="0"/>
    <n v="0"/>
    <n v="0"/>
    <x v="1"/>
    <x v="28"/>
    <x v="0"/>
  </r>
  <r>
    <x v="105"/>
    <x v="65"/>
    <s v="S"/>
    <n v="74"/>
    <n v="0"/>
    <x v="34"/>
    <n v="0.08"/>
    <m/>
    <x v="83"/>
    <n v="7.2"/>
    <n v="0"/>
    <x v="1"/>
    <n v="0"/>
    <x v="2"/>
    <s v="Activo"/>
    <n v="5.0999999999999996"/>
    <n v="0"/>
    <n v="0"/>
    <n v="0"/>
    <x v="3"/>
    <x v="10"/>
    <x v="0"/>
  </r>
  <r>
    <x v="106"/>
    <x v="26"/>
    <s v="S"/>
    <n v="77"/>
    <n v="0"/>
    <x v="54"/>
    <n v="0.08"/>
    <m/>
    <x v="84"/>
    <n v="7.2"/>
    <n v="0"/>
    <x v="1"/>
    <n v="0"/>
    <x v="0"/>
    <s v="Activo"/>
    <n v="17.55"/>
    <n v="0"/>
    <n v="0"/>
    <n v="0"/>
    <x v="1"/>
    <x v="3"/>
    <x v="0"/>
  </r>
  <r>
    <x v="107"/>
    <x v="48"/>
    <s v="S"/>
    <n v="81"/>
    <n v="0"/>
    <x v="58"/>
    <n v="0.08"/>
    <m/>
    <x v="85"/>
    <n v="7.2"/>
    <n v="0"/>
    <x v="1"/>
    <n v="0"/>
    <x v="1"/>
    <s v="Activo"/>
    <n v="26.3"/>
    <n v="1"/>
    <n v="0"/>
    <n v="0"/>
    <x v="10"/>
    <x v="27"/>
    <x v="1"/>
  </r>
  <r>
    <x v="108"/>
    <x v="55"/>
    <s v="XS"/>
    <n v="81"/>
    <n v="0"/>
    <x v="58"/>
    <n v="0.08"/>
    <m/>
    <x v="85"/>
    <n v="7.2"/>
    <n v="0"/>
    <x v="1"/>
    <n v="0"/>
    <x v="0"/>
    <s v="Activo"/>
    <n v="17"/>
    <n v="0"/>
    <n v="0"/>
    <n v="0"/>
    <x v="8"/>
    <x v="28"/>
    <x v="0"/>
  </r>
  <r>
    <x v="109"/>
    <x v="66"/>
    <s v="XXL"/>
    <n v="109"/>
    <n v="0"/>
    <x v="59"/>
    <n v="0.08"/>
    <m/>
    <x v="86"/>
    <n v="7.2"/>
    <n v="0"/>
    <x v="1"/>
    <n v="0"/>
    <x v="1"/>
    <s v="Activo"/>
    <n v="20.8"/>
    <n v="0"/>
    <n v="0"/>
    <n v="0"/>
    <x v="0"/>
    <x v="12"/>
    <x v="2"/>
  </r>
  <r>
    <x v="110"/>
    <x v="23"/>
    <s v="XL"/>
    <n v="144"/>
    <n v="0"/>
    <x v="60"/>
    <n v="0.08"/>
    <m/>
    <x v="39"/>
    <n v="7.2"/>
    <n v="0"/>
    <x v="1"/>
    <n v="0"/>
    <x v="1"/>
    <s v="Activo"/>
    <n v="13.7"/>
    <n v="0"/>
    <n v="0"/>
    <n v="0"/>
    <x v="1"/>
    <x v="16"/>
    <x v="0"/>
  </r>
  <r>
    <x v="111"/>
    <x v="67"/>
    <s v="XL"/>
    <n v="0"/>
    <n v="0"/>
    <x v="0"/>
    <n v="0.09"/>
    <m/>
    <x v="0"/>
    <n v="8.1"/>
    <n v="8.1"/>
    <x v="0"/>
    <n v="266.66666666666669"/>
    <x v="1"/>
    <s v="Activo"/>
    <n v="13.7"/>
    <n v="0"/>
    <n v="5.4799999999999995"/>
    <n v="0"/>
    <x v="8"/>
    <x v="16"/>
    <x v="0"/>
  </r>
  <r>
    <x v="112"/>
    <x v="9"/>
    <s v="M"/>
    <n v="0"/>
    <n v="0"/>
    <x v="0"/>
    <n v="0.09"/>
    <m/>
    <x v="0"/>
    <n v="8.1"/>
    <n v="8.1"/>
    <x v="0"/>
    <n v="266.66666666666669"/>
    <x v="1"/>
    <s v="Activo"/>
    <n v="12.45"/>
    <n v="0"/>
    <n v="4.9799999999999995"/>
    <n v="0"/>
    <x v="0"/>
    <x v="7"/>
    <x v="0"/>
  </r>
  <r>
    <x v="113"/>
    <x v="3"/>
    <s v="XL"/>
    <n v="4"/>
    <n v="0"/>
    <x v="3"/>
    <n v="0.09"/>
    <m/>
    <x v="87"/>
    <n v="8.1"/>
    <n v="8.1"/>
    <x v="0"/>
    <n v="266.66666666666669"/>
    <x v="0"/>
    <s v="Activo"/>
    <n v="17.55"/>
    <n v="0"/>
    <n v="7.0200000000000005"/>
    <n v="0"/>
    <x v="0"/>
    <x v="3"/>
    <x v="0"/>
  </r>
  <r>
    <x v="114"/>
    <x v="17"/>
    <s v="XS"/>
    <n v="7"/>
    <n v="0"/>
    <x v="12"/>
    <n v="0.09"/>
    <m/>
    <x v="88"/>
    <n v="8.1"/>
    <n v="8.1"/>
    <x v="0"/>
    <n v="266.66666666666669"/>
    <x v="0"/>
    <s v="Activo"/>
    <n v="17.5"/>
    <n v="0"/>
    <n v="7"/>
    <n v="0"/>
    <x v="0"/>
    <x v="11"/>
    <x v="2"/>
  </r>
  <r>
    <x v="115"/>
    <x v="25"/>
    <s v="XL"/>
    <n v="10"/>
    <n v="0"/>
    <x v="36"/>
    <n v="0.09"/>
    <m/>
    <x v="89"/>
    <n v="8.1"/>
    <n v="0"/>
    <x v="1"/>
    <n v="0"/>
    <x v="3"/>
    <s v="Activo"/>
    <n v="18.899999999999999"/>
    <n v="0"/>
    <n v="0"/>
    <n v="0"/>
    <x v="4"/>
    <x v="18"/>
    <x v="0"/>
  </r>
  <r>
    <x v="116"/>
    <x v="68"/>
    <s v="XXL"/>
    <n v="17"/>
    <n v="0"/>
    <x v="56"/>
    <n v="0.09"/>
    <m/>
    <x v="90"/>
    <n v="8.1"/>
    <n v="0"/>
    <x v="1"/>
    <n v="0"/>
    <x v="1"/>
    <s v="Activo"/>
    <n v="13.7"/>
    <n v="0"/>
    <n v="0"/>
    <n v="0"/>
    <x v="0"/>
    <x v="16"/>
    <x v="0"/>
  </r>
  <r>
    <x v="117"/>
    <x v="27"/>
    <s v="L"/>
    <n v="22"/>
    <n v="0"/>
    <x v="50"/>
    <n v="0.09"/>
    <m/>
    <x v="91"/>
    <n v="8.1"/>
    <n v="0"/>
    <x v="1"/>
    <n v="0"/>
    <x v="1"/>
    <s v="Activo"/>
    <n v="21.6"/>
    <n v="0"/>
    <n v="0"/>
    <n v="0"/>
    <x v="1"/>
    <x v="2"/>
    <x v="0"/>
  </r>
  <r>
    <x v="118"/>
    <x v="50"/>
    <s v="L"/>
    <n v="25"/>
    <n v="0"/>
    <x v="21"/>
    <n v="0.09"/>
    <m/>
    <x v="92"/>
    <n v="8.1"/>
    <n v="0"/>
    <x v="1"/>
    <n v="0"/>
    <x v="0"/>
    <s v="Activo"/>
    <n v="17"/>
    <n v="0"/>
    <n v="0"/>
    <n v="0"/>
    <x v="0"/>
    <x v="28"/>
    <x v="0"/>
  </r>
  <r>
    <x v="119"/>
    <x v="35"/>
    <s v="XS"/>
    <n v="27"/>
    <n v="0"/>
    <x v="37"/>
    <n v="0.09"/>
    <m/>
    <x v="2"/>
    <n v="8.1"/>
    <n v="0"/>
    <x v="1"/>
    <n v="0"/>
    <x v="1"/>
    <s v="Activo"/>
    <n v="15.7"/>
    <n v="0"/>
    <n v="0"/>
    <n v="0"/>
    <x v="0"/>
    <x v="22"/>
    <x v="2"/>
  </r>
  <r>
    <x v="120"/>
    <x v="24"/>
    <s v="XL"/>
    <n v="32"/>
    <n v="0"/>
    <x v="61"/>
    <n v="0.09"/>
    <m/>
    <x v="93"/>
    <n v="8.1"/>
    <n v="0"/>
    <x v="1"/>
    <n v="0"/>
    <x v="3"/>
    <s v="Activo"/>
    <n v="18.75"/>
    <n v="0"/>
    <n v="0"/>
    <n v="0"/>
    <x v="4"/>
    <x v="17"/>
    <x v="0"/>
  </r>
  <r>
    <x v="121"/>
    <x v="69"/>
    <s v="XXL"/>
    <n v="52"/>
    <n v="0"/>
    <x v="62"/>
    <n v="0.09"/>
    <m/>
    <x v="94"/>
    <n v="8.1"/>
    <n v="0"/>
    <x v="1"/>
    <n v="0"/>
    <x v="3"/>
    <s v="Activo"/>
    <n v="20.7"/>
    <n v="0"/>
    <n v="0"/>
    <n v="0"/>
    <x v="4"/>
    <x v="31"/>
    <x v="0"/>
  </r>
  <r>
    <x v="122"/>
    <x v="8"/>
    <s v="S"/>
    <n v="69"/>
    <n v="0"/>
    <x v="53"/>
    <n v="0.09"/>
    <m/>
    <x v="95"/>
    <n v="8.1"/>
    <n v="0"/>
    <x v="1"/>
    <n v="0"/>
    <x v="2"/>
    <s v="Activo"/>
    <n v="4.6500000000000004"/>
    <n v="0"/>
    <n v="0"/>
    <n v="0"/>
    <x v="0"/>
    <x v="6"/>
    <x v="0"/>
  </r>
  <r>
    <x v="123"/>
    <x v="42"/>
    <s v="XL"/>
    <n v="142"/>
    <n v="0"/>
    <x v="63"/>
    <n v="0.09"/>
    <m/>
    <x v="96"/>
    <n v="8.1"/>
    <n v="0"/>
    <x v="1"/>
    <n v="0"/>
    <x v="0"/>
    <s v="Activo"/>
    <n v="23.75"/>
    <n v="0"/>
    <n v="0"/>
    <n v="0"/>
    <x v="3"/>
    <x v="19"/>
    <x v="1"/>
  </r>
  <r>
    <x v="124"/>
    <x v="70"/>
    <s v="XL"/>
    <n v="1"/>
    <n v="0"/>
    <x v="48"/>
    <n v="0.1"/>
    <m/>
    <x v="97"/>
    <n v="9"/>
    <n v="9"/>
    <x v="0"/>
    <n v="240"/>
    <x v="1"/>
    <s v="Activo"/>
    <n v="13.7"/>
    <n v="0"/>
    <n v="5.4799999999999995"/>
    <n v="0"/>
    <x v="4"/>
    <x v="16"/>
    <x v="0"/>
  </r>
  <r>
    <x v="125"/>
    <x v="71"/>
    <s v="XXL"/>
    <n v="3"/>
    <n v="0"/>
    <x v="2"/>
    <n v="0.1"/>
    <m/>
    <x v="98"/>
    <n v="9"/>
    <n v="9"/>
    <x v="0"/>
    <n v="240"/>
    <x v="0"/>
    <s v="Activo"/>
    <n v="23.75"/>
    <n v="0"/>
    <n v="9.5"/>
    <n v="0"/>
    <x v="4"/>
    <x v="19"/>
    <x v="1"/>
  </r>
  <r>
    <x v="126"/>
    <x v="72"/>
    <s v="XL"/>
    <n v="3"/>
    <n v="0"/>
    <x v="2"/>
    <n v="0.1"/>
    <m/>
    <x v="98"/>
    <n v="9"/>
    <n v="9"/>
    <x v="0"/>
    <n v="240"/>
    <x v="0"/>
    <s v="Activo"/>
    <n v="13.25"/>
    <n v="0"/>
    <n v="5.3"/>
    <n v="0"/>
    <x v="11"/>
    <x v="0"/>
    <x v="0"/>
  </r>
  <r>
    <x v="127"/>
    <x v="14"/>
    <s v="XS"/>
    <n v="5"/>
    <n v="0"/>
    <x v="18"/>
    <n v="0.1"/>
    <m/>
    <x v="99"/>
    <n v="9"/>
    <n v="9"/>
    <x v="0"/>
    <n v="240"/>
    <x v="1"/>
    <s v="Activo"/>
    <n v="9.6"/>
    <n v="0"/>
    <n v="3.8399999999999994"/>
    <n v="0"/>
    <x v="5"/>
    <x v="1"/>
    <x v="0"/>
  </r>
  <r>
    <x v="128"/>
    <x v="24"/>
    <s v="XXS"/>
    <n v="27"/>
    <n v="0"/>
    <x v="37"/>
    <n v="0.1"/>
    <m/>
    <x v="100"/>
    <n v="9"/>
    <n v="0"/>
    <x v="1"/>
    <n v="0"/>
    <x v="3"/>
    <s v="Activo"/>
    <n v="18.75"/>
    <n v="0"/>
    <n v="0"/>
    <n v="0"/>
    <x v="4"/>
    <x v="17"/>
    <x v="0"/>
  </r>
  <r>
    <x v="129"/>
    <x v="73"/>
    <s v="XL"/>
    <n v="4"/>
    <n v="24"/>
    <x v="30"/>
    <n v="0.1"/>
    <m/>
    <x v="101"/>
    <n v="9"/>
    <n v="0"/>
    <x v="1"/>
    <n v="0"/>
    <x v="1"/>
    <s v="Activo"/>
    <n v="19.25"/>
    <n v="0"/>
    <n v="0"/>
    <n v="0"/>
    <x v="2"/>
    <x v="25"/>
    <x v="2"/>
  </r>
  <r>
    <x v="130"/>
    <x v="74"/>
    <s v="XL"/>
    <n v="7"/>
    <n v="24"/>
    <x v="64"/>
    <n v="0.1"/>
    <m/>
    <x v="102"/>
    <n v="9"/>
    <n v="0"/>
    <x v="1"/>
    <n v="0"/>
    <x v="1"/>
    <s v="Activo"/>
    <n v="15.7"/>
    <n v="0"/>
    <n v="0"/>
    <n v="0"/>
    <x v="9"/>
    <x v="22"/>
    <x v="2"/>
  </r>
  <r>
    <x v="131"/>
    <x v="19"/>
    <s v="XL"/>
    <n v="43"/>
    <n v="0"/>
    <x v="9"/>
    <n v="0.1"/>
    <m/>
    <x v="103"/>
    <n v="9"/>
    <n v="0"/>
    <x v="1"/>
    <n v="0"/>
    <x v="1"/>
    <s v="Activo"/>
    <n v="17.600000000000001"/>
    <n v="0"/>
    <n v="0"/>
    <n v="0"/>
    <x v="4"/>
    <x v="13"/>
    <x v="2"/>
  </r>
  <r>
    <x v="132"/>
    <x v="14"/>
    <s v="M"/>
    <n v="48"/>
    <n v="0"/>
    <x v="39"/>
    <n v="0.1"/>
    <m/>
    <x v="45"/>
    <n v="9"/>
    <n v="0"/>
    <x v="1"/>
    <n v="0"/>
    <x v="1"/>
    <s v="Activo"/>
    <n v="9.6"/>
    <n v="0"/>
    <n v="0"/>
    <n v="0"/>
    <x v="5"/>
    <x v="1"/>
    <x v="0"/>
  </r>
  <r>
    <x v="133"/>
    <x v="28"/>
    <s v="XS"/>
    <n v="65"/>
    <n v="0"/>
    <x v="65"/>
    <n v="0.1"/>
    <m/>
    <x v="104"/>
    <n v="9"/>
    <n v="0"/>
    <x v="1"/>
    <n v="0"/>
    <x v="1"/>
    <s v="Activo"/>
    <n v="17.55"/>
    <n v="0"/>
    <n v="0"/>
    <n v="0"/>
    <x v="4"/>
    <x v="14"/>
    <x v="2"/>
  </r>
  <r>
    <x v="134"/>
    <x v="18"/>
    <s v="M"/>
    <n v="67"/>
    <n v="0"/>
    <x v="43"/>
    <n v="0.1"/>
    <m/>
    <x v="105"/>
    <n v="9"/>
    <n v="0"/>
    <x v="1"/>
    <n v="0"/>
    <x v="1"/>
    <s v="Activo"/>
    <n v="20.8"/>
    <n v="0"/>
    <n v="0"/>
    <n v="0"/>
    <x v="3"/>
    <x v="12"/>
    <x v="2"/>
  </r>
  <r>
    <x v="135"/>
    <x v="20"/>
    <s v="L"/>
    <n v="70"/>
    <n v="0"/>
    <x v="66"/>
    <n v="0.1"/>
    <m/>
    <x v="36"/>
    <n v="9"/>
    <n v="0"/>
    <x v="1"/>
    <n v="0"/>
    <x v="1"/>
    <s v="Activo"/>
    <n v="17.55"/>
    <n v="0"/>
    <n v="0"/>
    <n v="0"/>
    <x v="2"/>
    <x v="14"/>
    <x v="2"/>
  </r>
  <r>
    <x v="136"/>
    <x v="2"/>
    <s v="XL"/>
    <n v="74"/>
    <n v="0"/>
    <x v="34"/>
    <n v="0.1"/>
    <m/>
    <x v="106"/>
    <n v="9"/>
    <n v="0"/>
    <x v="1"/>
    <n v="0"/>
    <x v="1"/>
    <s v="Activo"/>
    <n v="21.6"/>
    <n v="0"/>
    <n v="0"/>
    <n v="0"/>
    <x v="0"/>
    <x v="2"/>
    <x v="0"/>
  </r>
  <r>
    <x v="137"/>
    <x v="48"/>
    <s v="M"/>
    <n v="80"/>
    <n v="0"/>
    <x v="67"/>
    <n v="0.1"/>
    <m/>
    <x v="107"/>
    <n v="9"/>
    <n v="0"/>
    <x v="1"/>
    <n v="0"/>
    <x v="1"/>
    <s v="Activo"/>
    <n v="26.3"/>
    <n v="1"/>
    <n v="0"/>
    <n v="0"/>
    <x v="10"/>
    <x v="27"/>
    <x v="1"/>
  </r>
  <r>
    <x v="138"/>
    <x v="54"/>
    <s v="XL"/>
    <n v="151"/>
    <n v="0"/>
    <x v="68"/>
    <n v="0.1"/>
    <m/>
    <x v="108"/>
    <n v="9"/>
    <n v="0"/>
    <x v="1"/>
    <n v="0"/>
    <x v="1"/>
    <s v="Activo"/>
    <n v="17.600000000000001"/>
    <n v="0"/>
    <n v="0"/>
    <n v="0"/>
    <x v="3"/>
    <x v="13"/>
    <x v="2"/>
  </r>
  <r>
    <x v="139"/>
    <x v="75"/>
    <s v="XL"/>
    <n v="1"/>
    <n v="0"/>
    <x v="48"/>
    <n v="0.11"/>
    <m/>
    <x v="109"/>
    <n v="9.9"/>
    <n v="9.9"/>
    <x v="0"/>
    <n v="218.18181818181819"/>
    <x v="0"/>
    <s v="Activo"/>
    <n v="28.1"/>
    <n v="0"/>
    <n v="11.240000000000002"/>
    <n v="0"/>
    <x v="7"/>
    <x v="23"/>
    <x v="1"/>
  </r>
  <r>
    <x v="140"/>
    <x v="11"/>
    <s v="XL"/>
    <n v="1"/>
    <n v="0"/>
    <x v="48"/>
    <n v="0.11"/>
    <m/>
    <x v="109"/>
    <n v="9.9"/>
    <n v="9.9"/>
    <x v="0"/>
    <n v="218.18181818181819"/>
    <x v="0"/>
    <s v="Activo"/>
    <n v="17.55"/>
    <n v="0"/>
    <n v="7.0200000000000005"/>
    <n v="0"/>
    <x v="3"/>
    <x v="3"/>
    <x v="0"/>
  </r>
  <r>
    <x v="141"/>
    <x v="31"/>
    <s v="XS"/>
    <n v="18"/>
    <n v="0"/>
    <x v="20"/>
    <n v="0.11"/>
    <m/>
    <x v="110"/>
    <n v="9.9"/>
    <n v="0"/>
    <x v="1"/>
    <n v="0"/>
    <x v="0"/>
    <s v="Activo"/>
    <n v="23.75"/>
    <n v="0"/>
    <n v="0"/>
    <n v="0"/>
    <x v="8"/>
    <x v="19"/>
    <x v="1"/>
  </r>
  <r>
    <x v="142"/>
    <x v="76"/>
    <s v="XL"/>
    <n v="19"/>
    <n v="0"/>
    <x v="69"/>
    <n v="0.11"/>
    <m/>
    <x v="111"/>
    <n v="9.9"/>
    <n v="0"/>
    <x v="1"/>
    <n v="0"/>
    <x v="1"/>
    <s v="Activo"/>
    <n v="17.55"/>
    <n v="0"/>
    <n v="0"/>
    <n v="0"/>
    <x v="0"/>
    <x v="14"/>
    <x v="2"/>
  </r>
  <r>
    <x v="143"/>
    <x v="27"/>
    <s v="M"/>
    <n v="21"/>
    <n v="0"/>
    <x v="70"/>
    <n v="0.11"/>
    <m/>
    <x v="112"/>
    <n v="9.9"/>
    <n v="0"/>
    <x v="1"/>
    <n v="0"/>
    <x v="1"/>
    <s v="Activo"/>
    <n v="21.6"/>
    <n v="0"/>
    <n v="0"/>
    <n v="0"/>
    <x v="1"/>
    <x v="2"/>
    <x v="0"/>
  </r>
  <r>
    <x v="144"/>
    <x v="12"/>
    <s v="XL"/>
    <n v="24"/>
    <n v="0"/>
    <x v="29"/>
    <n v="0.11"/>
    <m/>
    <x v="113"/>
    <n v="9.9"/>
    <n v="0"/>
    <x v="1"/>
    <n v="0"/>
    <x v="1"/>
    <s v="Activo"/>
    <n v="13.95"/>
    <n v="0"/>
    <n v="0"/>
    <n v="0"/>
    <x v="0"/>
    <x v="4"/>
    <x v="0"/>
  </r>
  <r>
    <x v="145"/>
    <x v="45"/>
    <s v="L"/>
    <n v="27"/>
    <n v="0"/>
    <x v="37"/>
    <n v="0.11"/>
    <m/>
    <x v="114"/>
    <n v="9.9"/>
    <n v="0"/>
    <x v="1"/>
    <n v="0"/>
    <x v="2"/>
    <s v="Activo"/>
    <n v="5.0999999999999996"/>
    <n v="0"/>
    <n v="0"/>
    <n v="0"/>
    <x v="1"/>
    <x v="10"/>
    <x v="0"/>
  </r>
  <r>
    <x v="146"/>
    <x v="32"/>
    <s v="L"/>
    <n v="29"/>
    <n v="0"/>
    <x v="31"/>
    <n v="0.11"/>
    <m/>
    <x v="115"/>
    <n v="9.9"/>
    <n v="0"/>
    <x v="1"/>
    <n v="0"/>
    <x v="3"/>
    <s v="Activo"/>
    <n v="14.95"/>
    <n v="0"/>
    <n v="0"/>
    <n v="0"/>
    <x v="4"/>
    <x v="20"/>
    <x v="0"/>
  </r>
  <r>
    <x v="147"/>
    <x v="70"/>
    <s v="XXL"/>
    <n v="73"/>
    <n v="0"/>
    <x v="71"/>
    <n v="0.11"/>
    <m/>
    <x v="116"/>
    <n v="9.9"/>
    <n v="0"/>
    <x v="1"/>
    <n v="0"/>
    <x v="1"/>
    <s v="Activo"/>
    <n v="13.7"/>
    <n v="0"/>
    <n v="0"/>
    <n v="0"/>
    <x v="4"/>
    <x v="16"/>
    <x v="0"/>
  </r>
  <r>
    <x v="148"/>
    <x v="77"/>
    <s v="XXL"/>
    <n v="172"/>
    <n v="0"/>
    <x v="72"/>
    <n v="0.11"/>
    <m/>
    <x v="117"/>
    <n v="9.9"/>
    <n v="0"/>
    <x v="1"/>
    <n v="0"/>
    <x v="0"/>
    <s v="Activo"/>
    <n v="17"/>
    <n v="0"/>
    <n v="0"/>
    <n v="0"/>
    <x v="3"/>
    <x v="28"/>
    <x v="0"/>
  </r>
  <r>
    <x v="149"/>
    <x v="49"/>
    <s v="XS"/>
    <n v="202"/>
    <n v="0"/>
    <x v="73"/>
    <n v="0.11"/>
    <m/>
    <x v="118"/>
    <n v="9.9"/>
    <n v="0"/>
    <x v="1"/>
    <n v="0"/>
    <x v="0"/>
    <s v="Activo"/>
    <n v="28.1"/>
    <n v="0"/>
    <n v="0"/>
    <n v="0"/>
    <x v="1"/>
    <x v="23"/>
    <x v="1"/>
  </r>
  <r>
    <x v="150"/>
    <x v="10"/>
    <s v="XL"/>
    <n v="0"/>
    <n v="0"/>
    <x v="0"/>
    <n v="0.12"/>
    <m/>
    <x v="0"/>
    <n v="10.799999999999999"/>
    <n v="10.799999999999999"/>
    <x v="0"/>
    <n v="200"/>
    <x v="1"/>
    <s v="Activo"/>
    <n v="21.6"/>
    <n v="0"/>
    <n v="8.6400000000000023"/>
    <n v="0"/>
    <x v="3"/>
    <x v="2"/>
    <x v="0"/>
  </r>
  <r>
    <x v="151"/>
    <x v="78"/>
    <s v="XL"/>
    <n v="2"/>
    <n v="0"/>
    <x v="1"/>
    <n v="0.12"/>
    <m/>
    <x v="119"/>
    <n v="10.799999999999999"/>
    <n v="10.799999999999999"/>
    <x v="0"/>
    <n v="200"/>
    <x v="0"/>
    <s v="Activo"/>
    <n v="28.1"/>
    <n v="0"/>
    <n v="11.240000000000002"/>
    <n v="0"/>
    <x v="3"/>
    <x v="23"/>
    <x v="1"/>
  </r>
  <r>
    <x v="152"/>
    <x v="26"/>
    <s v="M"/>
    <n v="18"/>
    <n v="0"/>
    <x v="20"/>
    <n v="0.12"/>
    <m/>
    <x v="13"/>
    <n v="10.799999999999999"/>
    <n v="0"/>
    <x v="1"/>
    <n v="0"/>
    <x v="0"/>
    <s v="Activo"/>
    <n v="17.55"/>
    <n v="0"/>
    <n v="0"/>
    <n v="0"/>
    <x v="1"/>
    <x v="3"/>
    <x v="0"/>
  </r>
  <r>
    <x v="153"/>
    <x v="79"/>
    <s v="XL"/>
    <n v="26"/>
    <n v="0"/>
    <x v="74"/>
    <n v="0.12"/>
    <m/>
    <x v="120"/>
    <n v="10.799999999999999"/>
    <n v="0"/>
    <x v="1"/>
    <n v="0"/>
    <x v="0"/>
    <s v="Activo"/>
    <n v="23.75"/>
    <n v="0"/>
    <n v="0"/>
    <n v="0"/>
    <x v="1"/>
    <x v="19"/>
    <x v="1"/>
  </r>
  <r>
    <x v="154"/>
    <x v="32"/>
    <s v="XXS"/>
    <n v="27"/>
    <n v="0"/>
    <x v="37"/>
    <n v="0.12"/>
    <m/>
    <x v="121"/>
    <n v="10.799999999999999"/>
    <n v="0"/>
    <x v="1"/>
    <n v="0"/>
    <x v="3"/>
    <s v="Activo"/>
    <n v="14.95"/>
    <n v="0"/>
    <n v="0"/>
    <n v="0"/>
    <x v="4"/>
    <x v="20"/>
    <x v="0"/>
  </r>
  <r>
    <x v="155"/>
    <x v="80"/>
    <s v="XL"/>
    <n v="0"/>
    <n v="0"/>
    <x v="0"/>
    <n v="0.13"/>
    <m/>
    <x v="0"/>
    <n v="11.700000000000001"/>
    <n v="11.700000000000001"/>
    <x v="0"/>
    <n v="184.61538461538461"/>
    <x v="1"/>
    <s v="Activo"/>
    <n v="26.3"/>
    <n v="1"/>
    <n v="10.520000000000001"/>
    <n v="24"/>
    <x v="7"/>
    <x v="27"/>
    <x v="1"/>
  </r>
  <r>
    <x v="156"/>
    <x v="81"/>
    <s v="XXL"/>
    <n v="2"/>
    <n v="0"/>
    <x v="1"/>
    <n v="0.13"/>
    <m/>
    <x v="122"/>
    <n v="11.700000000000001"/>
    <n v="11.700000000000001"/>
    <x v="0"/>
    <n v="184.61538461538461"/>
    <x v="1"/>
    <s v="Activo"/>
    <n v="19.25"/>
    <n v="0"/>
    <n v="7.7"/>
    <n v="0"/>
    <x v="3"/>
    <x v="25"/>
    <x v="2"/>
  </r>
  <r>
    <x v="157"/>
    <x v="82"/>
    <s v="XL"/>
    <n v="8"/>
    <n v="0"/>
    <x v="19"/>
    <n v="0.13"/>
    <m/>
    <x v="123"/>
    <n v="11.700000000000001"/>
    <n v="11.700000000000001"/>
    <x v="0"/>
    <n v="184.61538461538461"/>
    <x v="0"/>
    <s v="Activo"/>
    <n v="15.6"/>
    <n v="0"/>
    <n v="6.2399999999999993"/>
    <n v="0"/>
    <x v="7"/>
    <x v="29"/>
    <x v="0"/>
  </r>
  <r>
    <x v="158"/>
    <x v="37"/>
    <s v="S"/>
    <n v="12"/>
    <n v="0"/>
    <x v="6"/>
    <n v="0.13"/>
    <m/>
    <x v="124"/>
    <n v="11.700000000000001"/>
    <n v="11.700000000000001"/>
    <x v="0"/>
    <n v="184.61538461538461"/>
    <x v="0"/>
    <s v="Activo"/>
    <n v="11.05"/>
    <n v="0"/>
    <n v="4.4200000000000008"/>
    <n v="0"/>
    <x v="0"/>
    <x v="24"/>
    <x v="0"/>
  </r>
  <r>
    <x v="159"/>
    <x v="83"/>
    <s v="XXL"/>
    <n v="15"/>
    <n v="0"/>
    <x v="13"/>
    <n v="0.13"/>
    <m/>
    <x v="125"/>
    <n v="11.700000000000001"/>
    <n v="0"/>
    <x v="1"/>
    <n v="0"/>
    <x v="0"/>
    <s v="Activo"/>
    <n v="15.6"/>
    <n v="0"/>
    <n v="0"/>
    <n v="0"/>
    <x v="0"/>
    <x v="29"/>
    <x v="0"/>
  </r>
  <r>
    <x v="160"/>
    <x v="84"/>
    <s v="XXL"/>
    <n v="16"/>
    <n v="0"/>
    <x v="75"/>
    <n v="0.13"/>
    <m/>
    <x v="126"/>
    <n v="11.700000000000001"/>
    <n v="0"/>
    <x v="1"/>
    <n v="0"/>
    <x v="0"/>
    <s v="Activo"/>
    <n v="16.75"/>
    <n v="0"/>
    <n v="0"/>
    <n v="0"/>
    <x v="0"/>
    <x v="21"/>
    <x v="0"/>
  </r>
  <r>
    <x v="161"/>
    <x v="44"/>
    <s v="XL"/>
    <n v="20"/>
    <n v="0"/>
    <x v="7"/>
    <n v="0.13"/>
    <m/>
    <x v="127"/>
    <n v="11.700000000000001"/>
    <n v="0"/>
    <x v="1"/>
    <n v="0"/>
    <x v="1"/>
    <s v="Activo"/>
    <n v="14.9"/>
    <n v="0"/>
    <n v="0"/>
    <n v="0"/>
    <x v="1"/>
    <x v="5"/>
    <x v="0"/>
  </r>
  <r>
    <x v="162"/>
    <x v="85"/>
    <s v="XL"/>
    <n v="25"/>
    <n v="0"/>
    <x v="21"/>
    <n v="0.13"/>
    <m/>
    <x v="128"/>
    <n v="11.700000000000001"/>
    <n v="0"/>
    <x v="1"/>
    <n v="0"/>
    <x v="0"/>
    <s v="Activo"/>
    <n v="28.1"/>
    <n v="0"/>
    <n v="0"/>
    <n v="0"/>
    <x v="4"/>
    <x v="23"/>
    <x v="1"/>
  </r>
  <r>
    <x v="163"/>
    <x v="86"/>
    <s v="XL"/>
    <n v="4"/>
    <n v="24"/>
    <x v="30"/>
    <n v="0.13"/>
    <m/>
    <x v="129"/>
    <n v="11.700000000000001"/>
    <n v="0"/>
    <x v="1"/>
    <n v="0"/>
    <x v="0"/>
    <s v="Activo"/>
    <n v="17.5"/>
    <n v="0"/>
    <n v="0"/>
    <n v="0"/>
    <x v="9"/>
    <x v="11"/>
    <x v="2"/>
  </r>
  <r>
    <x v="164"/>
    <x v="44"/>
    <s v="XS"/>
    <n v="30"/>
    <n v="0"/>
    <x v="45"/>
    <n v="0.13"/>
    <m/>
    <x v="130"/>
    <n v="11.700000000000001"/>
    <n v="0"/>
    <x v="1"/>
    <n v="0"/>
    <x v="1"/>
    <s v="Activo"/>
    <n v="14.9"/>
    <n v="0"/>
    <n v="0"/>
    <n v="0"/>
    <x v="1"/>
    <x v="5"/>
    <x v="0"/>
  </r>
  <r>
    <x v="165"/>
    <x v="87"/>
    <s v="XL"/>
    <n v="7"/>
    <n v="24"/>
    <x v="64"/>
    <n v="0.13"/>
    <m/>
    <x v="131"/>
    <n v="11.700000000000001"/>
    <n v="0"/>
    <x v="1"/>
    <n v="0"/>
    <x v="1"/>
    <s v="Activo"/>
    <n v="17.55"/>
    <n v="0"/>
    <n v="0"/>
    <n v="0"/>
    <x v="1"/>
    <x v="14"/>
    <x v="2"/>
  </r>
  <r>
    <x v="166"/>
    <x v="18"/>
    <s v="XL"/>
    <n v="33"/>
    <n v="0"/>
    <x v="22"/>
    <n v="0.13"/>
    <m/>
    <x v="132"/>
    <n v="11.700000000000001"/>
    <n v="0"/>
    <x v="1"/>
    <n v="0"/>
    <x v="1"/>
    <s v="Activo"/>
    <n v="20.8"/>
    <n v="0"/>
    <n v="0"/>
    <n v="0"/>
    <x v="3"/>
    <x v="12"/>
    <x v="2"/>
  </r>
  <r>
    <x v="167"/>
    <x v="46"/>
    <s v="XL"/>
    <n v="36"/>
    <n v="0"/>
    <x v="76"/>
    <n v="0.13"/>
    <m/>
    <x v="133"/>
    <n v="11.700000000000001"/>
    <n v="0"/>
    <x v="1"/>
    <n v="0"/>
    <x v="1"/>
    <s v="Activo"/>
    <n v="15.35"/>
    <n v="0"/>
    <n v="0"/>
    <n v="0"/>
    <x v="3"/>
    <x v="15"/>
    <x v="0"/>
  </r>
  <r>
    <x v="168"/>
    <x v="19"/>
    <s v="L"/>
    <n v="37"/>
    <n v="0"/>
    <x v="23"/>
    <n v="0.13"/>
    <m/>
    <x v="134"/>
    <n v="11.700000000000001"/>
    <n v="0"/>
    <x v="1"/>
    <n v="0"/>
    <x v="1"/>
    <s v="Activo"/>
    <n v="17.600000000000001"/>
    <n v="0"/>
    <n v="0"/>
    <n v="0"/>
    <x v="4"/>
    <x v="13"/>
    <x v="2"/>
  </r>
  <r>
    <x v="169"/>
    <x v="5"/>
    <s v="XS"/>
    <n v="40"/>
    <n v="0"/>
    <x v="77"/>
    <n v="0.13"/>
    <m/>
    <x v="135"/>
    <n v="11.700000000000001"/>
    <n v="0"/>
    <x v="1"/>
    <n v="0"/>
    <x v="1"/>
    <s v="Activo"/>
    <n v="14.9"/>
    <n v="0"/>
    <n v="0"/>
    <n v="0"/>
    <x v="0"/>
    <x v="5"/>
    <x v="0"/>
  </r>
  <r>
    <x v="170"/>
    <x v="88"/>
    <s v="L"/>
    <n v="45"/>
    <n v="0"/>
    <x v="10"/>
    <n v="0.13"/>
    <m/>
    <x v="136"/>
    <n v="11.700000000000001"/>
    <n v="0"/>
    <x v="1"/>
    <n v="0"/>
    <x v="1"/>
    <s v="Activo"/>
    <n v="17.600000000000001"/>
    <n v="0"/>
    <n v="0"/>
    <n v="0"/>
    <x v="8"/>
    <x v="13"/>
    <x v="2"/>
  </r>
  <r>
    <x v="171"/>
    <x v="28"/>
    <s v="M"/>
    <n v="68"/>
    <n v="0"/>
    <x v="78"/>
    <n v="0.13"/>
    <m/>
    <x v="137"/>
    <n v="11.700000000000001"/>
    <n v="0"/>
    <x v="1"/>
    <n v="0"/>
    <x v="1"/>
    <s v="Activo"/>
    <n v="17.55"/>
    <n v="0"/>
    <n v="0"/>
    <n v="0"/>
    <x v="4"/>
    <x v="14"/>
    <x v="2"/>
  </r>
  <r>
    <x v="172"/>
    <x v="15"/>
    <s v="M"/>
    <n v="79"/>
    <n v="0"/>
    <x v="55"/>
    <n v="0.13"/>
    <m/>
    <x v="138"/>
    <n v="11.700000000000001"/>
    <n v="0"/>
    <x v="1"/>
    <n v="0"/>
    <x v="1"/>
    <s v="Activo"/>
    <n v="27.95"/>
    <n v="3"/>
    <n v="0"/>
    <n v="0"/>
    <x v="3"/>
    <x v="9"/>
    <x v="1"/>
  </r>
  <r>
    <x v="173"/>
    <x v="89"/>
    <s v="L"/>
    <n v="86"/>
    <n v="0"/>
    <x v="26"/>
    <n v="0.13"/>
    <m/>
    <x v="139"/>
    <n v="11.700000000000001"/>
    <n v="0"/>
    <x v="1"/>
    <n v="0"/>
    <x v="1"/>
    <s v="Activo"/>
    <n v="17.600000000000001"/>
    <n v="0"/>
    <n v="0"/>
    <n v="0"/>
    <x v="1"/>
    <x v="13"/>
    <x v="2"/>
  </r>
  <r>
    <x v="174"/>
    <x v="88"/>
    <s v="M"/>
    <n v="86"/>
    <n v="0"/>
    <x v="26"/>
    <n v="0.13"/>
    <m/>
    <x v="139"/>
    <n v="11.700000000000001"/>
    <n v="0"/>
    <x v="1"/>
    <n v="0"/>
    <x v="1"/>
    <s v="Activo"/>
    <n v="17.600000000000001"/>
    <n v="0"/>
    <n v="0"/>
    <n v="0"/>
    <x v="8"/>
    <x v="13"/>
    <x v="2"/>
  </r>
  <r>
    <x v="175"/>
    <x v="88"/>
    <s v="XS"/>
    <n v="90"/>
    <n v="0"/>
    <x v="11"/>
    <n v="0.13"/>
    <m/>
    <x v="140"/>
    <n v="11.700000000000001"/>
    <n v="0"/>
    <x v="1"/>
    <n v="0"/>
    <x v="1"/>
    <s v="Activo"/>
    <n v="17.600000000000001"/>
    <n v="0"/>
    <n v="0"/>
    <n v="0"/>
    <x v="8"/>
    <x v="13"/>
    <x v="2"/>
  </r>
  <r>
    <x v="176"/>
    <x v="22"/>
    <s v="XL"/>
    <n v="5"/>
    <n v="0"/>
    <x v="18"/>
    <n v="0.14000000000000001"/>
    <m/>
    <x v="141"/>
    <n v="12.600000000000001"/>
    <n v="12.600000000000001"/>
    <x v="0"/>
    <n v="171.42857142857142"/>
    <x v="1"/>
    <s v="Activo"/>
    <n v="15.35"/>
    <n v="0"/>
    <n v="6.14"/>
    <n v="0"/>
    <x v="0"/>
    <x v="15"/>
    <x v="0"/>
  </r>
  <r>
    <x v="177"/>
    <x v="50"/>
    <s v="XL"/>
    <n v="14"/>
    <n v="0"/>
    <x v="79"/>
    <n v="0.14000000000000001"/>
    <m/>
    <x v="142"/>
    <n v="12.600000000000001"/>
    <n v="0"/>
    <x v="1"/>
    <n v="0"/>
    <x v="0"/>
    <s v="Activo"/>
    <n v="17"/>
    <n v="0"/>
    <n v="0"/>
    <n v="0"/>
    <x v="0"/>
    <x v="28"/>
    <x v="0"/>
  </r>
  <r>
    <x v="178"/>
    <x v="11"/>
    <s v="L"/>
    <n v="15"/>
    <n v="0"/>
    <x v="13"/>
    <n v="0.14000000000000001"/>
    <m/>
    <x v="143"/>
    <n v="12.600000000000001"/>
    <n v="0"/>
    <x v="1"/>
    <n v="0"/>
    <x v="0"/>
    <s v="Activo"/>
    <n v="17.55"/>
    <n v="0"/>
    <n v="0"/>
    <n v="0"/>
    <x v="3"/>
    <x v="3"/>
    <x v="0"/>
  </r>
  <r>
    <x v="179"/>
    <x v="10"/>
    <s v="L"/>
    <n v="16"/>
    <n v="0"/>
    <x v="75"/>
    <n v="0.14000000000000001"/>
    <m/>
    <x v="144"/>
    <n v="12.600000000000001"/>
    <n v="0"/>
    <x v="1"/>
    <n v="0"/>
    <x v="1"/>
    <s v="Activo"/>
    <n v="21.6"/>
    <n v="0"/>
    <n v="0"/>
    <n v="0"/>
    <x v="3"/>
    <x v="2"/>
    <x v="0"/>
  </r>
  <r>
    <x v="180"/>
    <x v="5"/>
    <s v="XL"/>
    <n v="17"/>
    <n v="0"/>
    <x v="56"/>
    <n v="0.14000000000000001"/>
    <m/>
    <x v="145"/>
    <n v="12.600000000000001"/>
    <n v="0"/>
    <x v="1"/>
    <n v="0"/>
    <x v="1"/>
    <s v="Activo"/>
    <n v="14.9"/>
    <n v="0"/>
    <n v="0"/>
    <n v="0"/>
    <x v="0"/>
    <x v="5"/>
    <x v="0"/>
  </r>
  <r>
    <x v="181"/>
    <x v="34"/>
    <s v="XL"/>
    <n v="18"/>
    <n v="0"/>
    <x v="20"/>
    <n v="0.14000000000000001"/>
    <m/>
    <x v="146"/>
    <n v="12.600000000000001"/>
    <n v="0"/>
    <x v="1"/>
    <n v="0"/>
    <x v="0"/>
    <s v="Activo"/>
    <n v="13.25"/>
    <n v="0"/>
    <n v="0"/>
    <n v="0"/>
    <x v="9"/>
    <x v="0"/>
    <x v="0"/>
  </r>
  <r>
    <x v="182"/>
    <x v="90"/>
    <s v="XL"/>
    <n v="25"/>
    <n v="0"/>
    <x v="21"/>
    <n v="0.14000000000000001"/>
    <m/>
    <x v="147"/>
    <n v="12.600000000000001"/>
    <n v="0"/>
    <x v="1"/>
    <n v="0"/>
    <x v="1"/>
    <s v="Activo"/>
    <n v="13.7"/>
    <n v="0"/>
    <n v="0"/>
    <n v="0"/>
    <x v="7"/>
    <x v="16"/>
    <x v="0"/>
  </r>
  <r>
    <x v="183"/>
    <x v="33"/>
    <s v="L"/>
    <n v="3"/>
    <n v="24"/>
    <x v="37"/>
    <n v="0.14000000000000001"/>
    <m/>
    <x v="148"/>
    <n v="12.600000000000001"/>
    <n v="0"/>
    <x v="1"/>
    <n v="0"/>
    <x v="0"/>
    <s v="Activo"/>
    <n v="16.75"/>
    <n v="0"/>
    <n v="0"/>
    <n v="0"/>
    <x v="2"/>
    <x v="21"/>
    <x v="0"/>
  </r>
  <r>
    <x v="184"/>
    <x v="60"/>
    <s v="XXL"/>
    <n v="28"/>
    <n v="0"/>
    <x v="30"/>
    <n v="0.14000000000000001"/>
    <m/>
    <x v="149"/>
    <n v="12.600000000000001"/>
    <n v="0"/>
    <x v="1"/>
    <n v="0"/>
    <x v="1"/>
    <s v="Activo"/>
    <n v="17.600000000000001"/>
    <n v="0"/>
    <n v="0"/>
    <n v="0"/>
    <x v="0"/>
    <x v="13"/>
    <x v="2"/>
  </r>
  <r>
    <x v="185"/>
    <x v="47"/>
    <s v="L"/>
    <n v="66"/>
    <n v="0"/>
    <x v="25"/>
    <n v="0.14000000000000001"/>
    <m/>
    <x v="150"/>
    <n v="12.600000000000001"/>
    <n v="0"/>
    <x v="1"/>
    <n v="0"/>
    <x v="2"/>
    <s v="Activo"/>
    <n v="5.0999999999999996"/>
    <n v="0"/>
    <n v="0"/>
    <n v="0"/>
    <x v="0"/>
    <x v="10"/>
    <x v="0"/>
  </r>
  <r>
    <x v="186"/>
    <x v="91"/>
    <s v="XL"/>
    <n v="72"/>
    <n v="0"/>
    <x v="33"/>
    <n v="0.14000000000000001"/>
    <m/>
    <x v="151"/>
    <n v="12.600000000000001"/>
    <n v="0"/>
    <x v="1"/>
    <n v="0"/>
    <x v="0"/>
    <s v="Activo"/>
    <n v="16.75"/>
    <n v="0"/>
    <n v="0"/>
    <n v="0"/>
    <x v="7"/>
    <x v="21"/>
    <x v="0"/>
  </r>
  <r>
    <x v="187"/>
    <x v="39"/>
    <s v="XS"/>
    <n v="77"/>
    <n v="0"/>
    <x v="54"/>
    <n v="0.14000000000000001"/>
    <m/>
    <x v="152"/>
    <n v="12.600000000000001"/>
    <n v="0"/>
    <x v="1"/>
    <n v="0"/>
    <x v="0"/>
    <s v="Activo"/>
    <n v="22.15"/>
    <n v="1"/>
    <n v="0"/>
    <n v="0"/>
    <x v="4"/>
    <x v="26"/>
    <x v="2"/>
  </r>
  <r>
    <x v="188"/>
    <x v="76"/>
    <s v="XS"/>
    <n v="126"/>
    <n v="0"/>
    <x v="80"/>
    <n v="0.14000000000000001"/>
    <m/>
    <x v="153"/>
    <n v="12.600000000000001"/>
    <n v="0"/>
    <x v="1"/>
    <n v="0"/>
    <x v="1"/>
    <s v="Activo"/>
    <n v="17.55"/>
    <n v="0"/>
    <n v="0"/>
    <n v="0"/>
    <x v="0"/>
    <x v="14"/>
    <x v="2"/>
  </r>
  <r>
    <x v="189"/>
    <x v="77"/>
    <s v="XL"/>
    <n v="152"/>
    <n v="0"/>
    <x v="81"/>
    <n v="0.14000000000000001"/>
    <m/>
    <x v="154"/>
    <n v="12.600000000000001"/>
    <n v="0"/>
    <x v="1"/>
    <n v="0"/>
    <x v="0"/>
    <s v="Activo"/>
    <n v="17"/>
    <n v="0"/>
    <n v="0"/>
    <n v="0"/>
    <x v="3"/>
    <x v="28"/>
    <x v="0"/>
  </r>
  <r>
    <x v="190"/>
    <x v="20"/>
    <s v="S"/>
    <n v="128"/>
    <n v="72"/>
    <x v="82"/>
    <n v="0.14000000000000001"/>
    <m/>
    <x v="155"/>
    <n v="12.600000000000001"/>
    <n v="0"/>
    <x v="1"/>
    <n v="0"/>
    <x v="1"/>
    <s v="Activo"/>
    <n v="17.55"/>
    <n v="0"/>
    <n v="0"/>
    <n v="0"/>
    <x v="2"/>
    <x v="14"/>
    <x v="2"/>
  </r>
  <r>
    <x v="191"/>
    <x v="67"/>
    <s v="XS"/>
    <n v="5"/>
    <n v="0"/>
    <x v="18"/>
    <n v="0.15"/>
    <m/>
    <x v="156"/>
    <n v="13.5"/>
    <n v="13.5"/>
    <x v="0"/>
    <n v="160"/>
    <x v="1"/>
    <s v="Activo"/>
    <n v="13.7"/>
    <n v="0"/>
    <n v="5.4799999999999995"/>
    <n v="0"/>
    <x v="8"/>
    <x v="16"/>
    <x v="0"/>
  </r>
  <r>
    <x v="192"/>
    <x v="69"/>
    <s v="XL"/>
    <n v="11"/>
    <n v="0"/>
    <x v="5"/>
    <n v="0.15"/>
    <m/>
    <x v="157"/>
    <n v="13.5"/>
    <n v="13.5"/>
    <x v="0"/>
    <n v="160"/>
    <x v="3"/>
    <s v="Activo"/>
    <n v="20.7"/>
    <n v="0"/>
    <n v="8.2799999999999994"/>
    <n v="0"/>
    <x v="4"/>
    <x v="31"/>
    <x v="0"/>
  </r>
  <r>
    <x v="193"/>
    <x v="92"/>
    <s v="XL"/>
    <n v="13"/>
    <n v="0"/>
    <x v="49"/>
    <n v="0.15"/>
    <m/>
    <x v="158"/>
    <n v="13.5"/>
    <n v="13.5"/>
    <x v="0"/>
    <n v="160"/>
    <x v="1"/>
    <s v="Activo"/>
    <n v="19.25"/>
    <n v="0"/>
    <n v="7.7"/>
    <n v="0"/>
    <x v="7"/>
    <x v="25"/>
    <x v="2"/>
  </r>
  <r>
    <x v="194"/>
    <x v="24"/>
    <s v="L"/>
    <n v="27"/>
    <n v="0"/>
    <x v="37"/>
    <n v="0.15"/>
    <m/>
    <x v="159"/>
    <n v="13.5"/>
    <n v="0"/>
    <x v="1"/>
    <n v="0"/>
    <x v="3"/>
    <s v="Activo"/>
    <n v="18.75"/>
    <n v="0"/>
    <n v="0"/>
    <n v="0"/>
    <x v="4"/>
    <x v="17"/>
    <x v="0"/>
  </r>
  <r>
    <x v="195"/>
    <x v="93"/>
    <s v="XS"/>
    <n v="45"/>
    <n v="0"/>
    <x v="10"/>
    <n v="0.15"/>
    <m/>
    <x v="2"/>
    <n v="13.5"/>
    <n v="0"/>
    <x v="1"/>
    <n v="0"/>
    <x v="0"/>
    <s v="Activo"/>
    <n v="17"/>
    <n v="0"/>
    <n v="0"/>
    <n v="0"/>
    <x v="7"/>
    <x v="28"/>
    <x v="0"/>
  </r>
  <r>
    <x v="196"/>
    <x v="57"/>
    <s v="L"/>
    <n v="48"/>
    <n v="0"/>
    <x v="39"/>
    <n v="0.15"/>
    <m/>
    <x v="160"/>
    <n v="13.5"/>
    <n v="0"/>
    <x v="1"/>
    <n v="0"/>
    <x v="0"/>
    <s v="Activo"/>
    <n v="15.6"/>
    <n v="0"/>
    <n v="0"/>
    <n v="0"/>
    <x v="2"/>
    <x v="29"/>
    <x v="0"/>
  </r>
  <r>
    <x v="197"/>
    <x v="10"/>
    <s v="S"/>
    <n v="53"/>
    <n v="0"/>
    <x v="42"/>
    <n v="0.15"/>
    <m/>
    <x v="161"/>
    <n v="13.5"/>
    <n v="0"/>
    <x v="1"/>
    <n v="0"/>
    <x v="1"/>
    <s v="Activo"/>
    <n v="21.6"/>
    <n v="0"/>
    <n v="0"/>
    <n v="0"/>
    <x v="3"/>
    <x v="2"/>
    <x v="0"/>
  </r>
  <r>
    <x v="198"/>
    <x v="55"/>
    <s v="S"/>
    <n v="54"/>
    <n v="0"/>
    <x v="32"/>
    <n v="0.15"/>
    <m/>
    <x v="43"/>
    <n v="13.5"/>
    <n v="0"/>
    <x v="1"/>
    <n v="0"/>
    <x v="0"/>
    <s v="Activo"/>
    <n v="17"/>
    <n v="0"/>
    <n v="0"/>
    <n v="0"/>
    <x v="8"/>
    <x v="28"/>
    <x v="0"/>
  </r>
  <r>
    <x v="199"/>
    <x v="93"/>
    <s v="XL"/>
    <n v="66"/>
    <n v="0"/>
    <x v="25"/>
    <n v="0.15"/>
    <m/>
    <x v="162"/>
    <n v="13.5"/>
    <n v="0"/>
    <x v="1"/>
    <n v="0"/>
    <x v="0"/>
    <s v="Activo"/>
    <n v="17"/>
    <n v="0"/>
    <n v="0"/>
    <n v="0"/>
    <x v="7"/>
    <x v="28"/>
    <x v="0"/>
  </r>
  <r>
    <x v="200"/>
    <x v="21"/>
    <s v="XL"/>
    <n v="71"/>
    <n v="0"/>
    <x v="57"/>
    <n v="0.15"/>
    <m/>
    <x v="163"/>
    <n v="13.5"/>
    <n v="0"/>
    <x v="1"/>
    <n v="0"/>
    <x v="1"/>
    <s v="Activo"/>
    <n v="17.600000000000001"/>
    <n v="0"/>
    <n v="0"/>
    <n v="0"/>
    <x v="7"/>
    <x v="13"/>
    <x v="2"/>
  </r>
  <r>
    <x v="201"/>
    <x v="94"/>
    <s v="XL"/>
    <n v="72"/>
    <n v="0"/>
    <x v="33"/>
    <n v="0.15"/>
    <m/>
    <x v="45"/>
    <n v="13.5"/>
    <n v="0"/>
    <x v="1"/>
    <n v="0"/>
    <x v="0"/>
    <s v="Activo"/>
    <n v="23.75"/>
    <n v="0"/>
    <n v="0"/>
    <n v="0"/>
    <x v="7"/>
    <x v="19"/>
    <x v="1"/>
  </r>
  <r>
    <x v="202"/>
    <x v="19"/>
    <s v="S"/>
    <n v="76"/>
    <n v="0"/>
    <x v="83"/>
    <n v="0.15"/>
    <m/>
    <x v="164"/>
    <n v="13.5"/>
    <n v="0"/>
    <x v="1"/>
    <n v="0"/>
    <x v="1"/>
    <s v="Activo"/>
    <n v="17.600000000000001"/>
    <n v="0"/>
    <n v="0"/>
    <n v="0"/>
    <x v="4"/>
    <x v="13"/>
    <x v="2"/>
  </r>
  <r>
    <x v="203"/>
    <x v="56"/>
    <s v="XS"/>
    <n v="190"/>
    <n v="0"/>
    <x v="84"/>
    <n v="0.15"/>
    <m/>
    <x v="165"/>
    <n v="13.5"/>
    <n v="0"/>
    <x v="1"/>
    <n v="0"/>
    <x v="0"/>
    <s v="Activo"/>
    <n v="16.75"/>
    <n v="0"/>
    <n v="0"/>
    <n v="0"/>
    <x v="1"/>
    <x v="21"/>
    <x v="0"/>
  </r>
  <r>
    <x v="204"/>
    <x v="95"/>
    <s v="XL"/>
    <n v="3"/>
    <n v="0"/>
    <x v="2"/>
    <n v="0.16"/>
    <m/>
    <x v="166"/>
    <n v="14.4"/>
    <n v="14.4"/>
    <x v="0"/>
    <n v="150"/>
    <x v="1"/>
    <s v="Activo"/>
    <n v="20.8"/>
    <n v="0"/>
    <n v="8.32"/>
    <n v="0"/>
    <x v="4"/>
    <x v="12"/>
    <x v="2"/>
  </r>
  <r>
    <x v="205"/>
    <x v="71"/>
    <s v="XL"/>
    <n v="13"/>
    <n v="0"/>
    <x v="49"/>
    <n v="0.16"/>
    <m/>
    <x v="167"/>
    <n v="14.4"/>
    <n v="14.4"/>
    <x v="0"/>
    <n v="150"/>
    <x v="0"/>
    <s v="Activo"/>
    <n v="23.75"/>
    <n v="0"/>
    <n v="9.5"/>
    <n v="0"/>
    <x v="4"/>
    <x v="19"/>
    <x v="1"/>
  </r>
  <r>
    <x v="206"/>
    <x v="79"/>
    <s v="XS"/>
    <n v="15"/>
    <n v="0"/>
    <x v="13"/>
    <n v="0.16"/>
    <m/>
    <x v="168"/>
    <n v="14.4"/>
    <n v="14.4"/>
    <x v="0"/>
    <n v="150"/>
    <x v="0"/>
    <s v="Activo"/>
    <n v="23.75"/>
    <n v="0"/>
    <n v="9.5"/>
    <n v="0"/>
    <x v="1"/>
    <x v="19"/>
    <x v="1"/>
  </r>
  <r>
    <x v="207"/>
    <x v="96"/>
    <s v="XL"/>
    <n v="26"/>
    <n v="0"/>
    <x v="74"/>
    <n v="0.16"/>
    <m/>
    <x v="169"/>
    <n v="14.4"/>
    <n v="0"/>
    <x v="1"/>
    <n v="0"/>
    <x v="0"/>
    <s v="Activo"/>
    <n v="28.1"/>
    <n v="0"/>
    <n v="0"/>
    <n v="0"/>
    <x v="0"/>
    <x v="23"/>
    <x v="1"/>
  </r>
  <r>
    <x v="208"/>
    <x v="14"/>
    <s v="S"/>
    <n v="32"/>
    <n v="0"/>
    <x v="61"/>
    <n v="0.16"/>
    <m/>
    <x v="1"/>
    <n v="14.4"/>
    <n v="0"/>
    <x v="1"/>
    <n v="0"/>
    <x v="1"/>
    <s v="Activo"/>
    <n v="9.6"/>
    <n v="0"/>
    <n v="0"/>
    <n v="0"/>
    <x v="5"/>
    <x v="1"/>
    <x v="0"/>
  </r>
  <r>
    <x v="209"/>
    <x v="43"/>
    <s v="L"/>
    <n v="36"/>
    <n v="0"/>
    <x v="76"/>
    <n v="0.16"/>
    <m/>
    <x v="121"/>
    <n v="14.4"/>
    <n v="0"/>
    <x v="1"/>
    <n v="0"/>
    <x v="0"/>
    <s v="Activo"/>
    <n v="28.1"/>
    <n v="0"/>
    <n v="0"/>
    <n v="0"/>
    <x v="1"/>
    <x v="23"/>
    <x v="1"/>
  </r>
  <r>
    <x v="210"/>
    <x v="2"/>
    <s v="L"/>
    <n v="38"/>
    <n v="0"/>
    <x v="51"/>
    <n v="0.16"/>
    <m/>
    <x v="170"/>
    <n v="14.4"/>
    <n v="0"/>
    <x v="1"/>
    <n v="0"/>
    <x v="1"/>
    <s v="Activo"/>
    <n v="21.6"/>
    <n v="0"/>
    <n v="0"/>
    <n v="0"/>
    <x v="0"/>
    <x v="2"/>
    <x v="0"/>
  </r>
  <r>
    <x v="211"/>
    <x v="40"/>
    <s v="L"/>
    <n v="44"/>
    <n v="0"/>
    <x v="85"/>
    <n v="0.16"/>
    <m/>
    <x v="77"/>
    <n v="14.4"/>
    <n v="0"/>
    <x v="1"/>
    <n v="0"/>
    <x v="0"/>
    <s v="Activo"/>
    <n v="28.1"/>
    <n v="0"/>
    <n v="0"/>
    <n v="0"/>
    <x v="7"/>
    <x v="23"/>
    <x v="1"/>
  </r>
  <r>
    <x v="212"/>
    <x v="4"/>
    <s v="L"/>
    <n v="51"/>
    <n v="0"/>
    <x v="41"/>
    <n v="0.16"/>
    <m/>
    <x v="171"/>
    <n v="14.4"/>
    <n v="0"/>
    <x v="1"/>
    <n v="0"/>
    <x v="1"/>
    <s v="Activo"/>
    <n v="13.95"/>
    <n v="0"/>
    <n v="0"/>
    <n v="0"/>
    <x v="1"/>
    <x v="4"/>
    <x v="0"/>
  </r>
  <r>
    <x v="213"/>
    <x v="56"/>
    <s v="L"/>
    <n v="69"/>
    <n v="0"/>
    <x v="53"/>
    <n v="0.16"/>
    <m/>
    <x v="172"/>
    <n v="14.4"/>
    <n v="0"/>
    <x v="1"/>
    <n v="0"/>
    <x v="0"/>
    <s v="Activo"/>
    <n v="16.75"/>
    <n v="0"/>
    <n v="0"/>
    <n v="0"/>
    <x v="1"/>
    <x v="21"/>
    <x v="0"/>
  </r>
  <r>
    <x v="214"/>
    <x v="64"/>
    <s v="XS"/>
    <n v="124"/>
    <n v="0"/>
    <x v="86"/>
    <n v="0.16"/>
    <m/>
    <x v="173"/>
    <n v="14.4"/>
    <n v="0"/>
    <x v="1"/>
    <n v="0"/>
    <x v="1"/>
    <s v="Activo"/>
    <n v="14.9"/>
    <n v="0"/>
    <n v="0"/>
    <n v="0"/>
    <x v="8"/>
    <x v="5"/>
    <x v="0"/>
  </r>
  <r>
    <x v="215"/>
    <x v="73"/>
    <s v="L"/>
    <n v="31"/>
    <n v="144"/>
    <x v="87"/>
    <n v="0.16"/>
    <m/>
    <x v="174"/>
    <n v="14.4"/>
    <n v="0"/>
    <x v="1"/>
    <n v="0"/>
    <x v="1"/>
    <s v="Activo"/>
    <n v="19.25"/>
    <n v="0"/>
    <n v="0"/>
    <n v="0"/>
    <x v="2"/>
    <x v="25"/>
    <x v="2"/>
  </r>
  <r>
    <x v="216"/>
    <x v="53"/>
    <s v="XL"/>
    <n v="2"/>
    <n v="0"/>
    <x v="1"/>
    <n v="0.17"/>
    <m/>
    <x v="175"/>
    <n v="15.3"/>
    <n v="15.3"/>
    <x v="0"/>
    <n v="141.17647058823528"/>
    <x v="3"/>
    <s v="Activo"/>
    <n v="29.55"/>
    <n v="1"/>
    <n v="11.82"/>
    <n v="24"/>
    <x v="4"/>
    <x v="30"/>
    <x v="1"/>
  </r>
  <r>
    <x v="217"/>
    <x v="97"/>
    <s v="XXL"/>
    <n v="6"/>
    <n v="0"/>
    <x v="88"/>
    <n v="0.17"/>
    <m/>
    <x v="176"/>
    <n v="15.3"/>
    <n v="15.3"/>
    <x v="0"/>
    <n v="141.17647058823528"/>
    <x v="1"/>
    <s v="Activo"/>
    <n v="26.3"/>
    <n v="1"/>
    <n v="10.520000000000001"/>
    <n v="24"/>
    <x v="4"/>
    <x v="27"/>
    <x v="1"/>
  </r>
  <r>
    <x v="218"/>
    <x v="68"/>
    <s v="XL"/>
    <n v="7"/>
    <n v="0"/>
    <x v="12"/>
    <n v="0.17"/>
    <m/>
    <x v="177"/>
    <n v="15.3"/>
    <n v="15.3"/>
    <x v="0"/>
    <n v="141.17647058823528"/>
    <x v="1"/>
    <s v="Activo"/>
    <n v="13.7"/>
    <n v="0"/>
    <n v="5.4799999999999995"/>
    <n v="0"/>
    <x v="0"/>
    <x v="16"/>
    <x v="0"/>
  </r>
  <r>
    <x v="219"/>
    <x v="98"/>
    <s v="XXL"/>
    <n v="12"/>
    <n v="0"/>
    <x v="6"/>
    <n v="0.17"/>
    <m/>
    <x v="178"/>
    <n v="15.3"/>
    <n v="15.3"/>
    <x v="0"/>
    <n v="141.17647058823528"/>
    <x v="0"/>
    <s v="Activo"/>
    <n v="15.6"/>
    <n v="0"/>
    <n v="6.2399999999999993"/>
    <n v="0"/>
    <x v="3"/>
    <x v="29"/>
    <x v="0"/>
  </r>
  <r>
    <x v="220"/>
    <x v="99"/>
    <s v="XXL"/>
    <n v="27"/>
    <n v="0"/>
    <x v="37"/>
    <n v="0.17"/>
    <m/>
    <x v="179"/>
    <n v="15.3"/>
    <n v="0"/>
    <x v="1"/>
    <n v="0"/>
    <x v="1"/>
    <s v="Activo"/>
    <n v="27.95"/>
    <n v="3"/>
    <n v="0"/>
    <n v="0"/>
    <x v="0"/>
    <x v="9"/>
    <x v="1"/>
  </r>
  <r>
    <x v="221"/>
    <x v="51"/>
    <s v="L"/>
    <n v="27"/>
    <n v="0"/>
    <x v="37"/>
    <n v="0.17"/>
    <m/>
    <x v="179"/>
    <n v="15.3"/>
    <n v="0"/>
    <x v="1"/>
    <n v="0"/>
    <x v="0"/>
    <s v="Activo"/>
    <n v="28.1"/>
    <n v="0"/>
    <n v="0"/>
    <n v="0"/>
    <x v="0"/>
    <x v="23"/>
    <x v="1"/>
  </r>
  <r>
    <x v="222"/>
    <x v="100"/>
    <s v="XL"/>
    <n v="8"/>
    <n v="24"/>
    <x v="61"/>
    <n v="0.17"/>
    <m/>
    <x v="180"/>
    <n v="15.3"/>
    <n v="0"/>
    <x v="1"/>
    <n v="0"/>
    <x v="1"/>
    <s v="Activo"/>
    <n v="12.45"/>
    <n v="0"/>
    <n v="0"/>
    <n v="0"/>
    <x v="9"/>
    <x v="7"/>
    <x v="0"/>
  </r>
  <r>
    <x v="223"/>
    <x v="36"/>
    <s v="L"/>
    <n v="35"/>
    <n v="0"/>
    <x v="14"/>
    <n v="0.17"/>
    <m/>
    <x v="181"/>
    <n v="15.3"/>
    <n v="0"/>
    <x v="1"/>
    <n v="0"/>
    <x v="0"/>
    <s v="Activo"/>
    <n v="28.1"/>
    <n v="0"/>
    <n v="0"/>
    <n v="0"/>
    <x v="4"/>
    <x v="23"/>
    <x v="1"/>
  </r>
  <r>
    <x v="224"/>
    <x v="3"/>
    <s v="S"/>
    <n v="47"/>
    <n v="0"/>
    <x v="89"/>
    <n v="0.17"/>
    <m/>
    <x v="182"/>
    <n v="15.3"/>
    <n v="0"/>
    <x v="1"/>
    <n v="0"/>
    <x v="0"/>
    <s v="Activo"/>
    <n v="17.55"/>
    <n v="0"/>
    <n v="0"/>
    <n v="0"/>
    <x v="0"/>
    <x v="3"/>
    <x v="0"/>
  </r>
  <r>
    <x v="225"/>
    <x v="31"/>
    <s v="L"/>
    <n v="57"/>
    <n v="0"/>
    <x v="90"/>
    <n v="0.17"/>
    <m/>
    <x v="183"/>
    <n v="15.3"/>
    <n v="0"/>
    <x v="1"/>
    <n v="0"/>
    <x v="0"/>
    <s v="Activo"/>
    <n v="23.75"/>
    <n v="0"/>
    <n v="0"/>
    <n v="0"/>
    <x v="8"/>
    <x v="19"/>
    <x v="1"/>
  </r>
  <r>
    <x v="226"/>
    <x v="65"/>
    <s v="L"/>
    <n v="70"/>
    <n v="0"/>
    <x v="66"/>
    <n v="0.17"/>
    <m/>
    <x v="184"/>
    <n v="15.3"/>
    <n v="0"/>
    <x v="1"/>
    <n v="0"/>
    <x v="2"/>
    <s v="Activo"/>
    <n v="5.0999999999999996"/>
    <n v="0"/>
    <n v="0"/>
    <n v="0"/>
    <x v="3"/>
    <x v="10"/>
    <x v="0"/>
  </r>
  <r>
    <x v="227"/>
    <x v="43"/>
    <s v="M"/>
    <n v="93"/>
    <n v="48"/>
    <x v="91"/>
    <n v="0.17"/>
    <m/>
    <x v="185"/>
    <n v="15.3"/>
    <n v="0"/>
    <x v="1"/>
    <n v="0"/>
    <x v="0"/>
    <s v="Activo"/>
    <n v="28.1"/>
    <n v="0"/>
    <n v="0"/>
    <n v="0"/>
    <x v="1"/>
    <x v="23"/>
    <x v="1"/>
  </r>
  <r>
    <x v="228"/>
    <x v="9"/>
    <s v="S"/>
    <n v="0"/>
    <n v="0"/>
    <x v="0"/>
    <n v="0.18"/>
    <m/>
    <x v="0"/>
    <n v="16.2"/>
    <n v="16.2"/>
    <x v="0"/>
    <n v="133.33333333333334"/>
    <x v="1"/>
    <s v="Activo"/>
    <n v="12.45"/>
    <n v="0"/>
    <n v="4.9799999999999995"/>
    <n v="0"/>
    <x v="0"/>
    <x v="7"/>
    <x v="0"/>
  </r>
  <r>
    <x v="229"/>
    <x v="61"/>
    <s v="S"/>
    <n v="66"/>
    <n v="0"/>
    <x v="25"/>
    <n v="0.18"/>
    <m/>
    <x v="23"/>
    <n v="16.2"/>
    <n v="0"/>
    <x v="1"/>
    <n v="0"/>
    <x v="2"/>
    <s v="Activo"/>
    <n v="4.6500000000000004"/>
    <n v="0"/>
    <n v="0"/>
    <n v="0"/>
    <x v="3"/>
    <x v="6"/>
    <x v="0"/>
  </r>
  <r>
    <x v="230"/>
    <x v="86"/>
    <s v="XS"/>
    <n v="45"/>
    <n v="24"/>
    <x v="53"/>
    <n v="0.18"/>
    <m/>
    <x v="58"/>
    <n v="16.2"/>
    <n v="0"/>
    <x v="1"/>
    <n v="0"/>
    <x v="0"/>
    <s v="Activo"/>
    <n v="17.5"/>
    <n v="0"/>
    <n v="0"/>
    <n v="0"/>
    <x v="9"/>
    <x v="11"/>
    <x v="2"/>
  </r>
  <r>
    <x v="231"/>
    <x v="19"/>
    <s v="M"/>
    <n v="77"/>
    <n v="0"/>
    <x v="54"/>
    <n v="0.18"/>
    <m/>
    <x v="186"/>
    <n v="16.2"/>
    <n v="0"/>
    <x v="1"/>
    <n v="0"/>
    <x v="1"/>
    <s v="Activo"/>
    <n v="17.600000000000001"/>
    <n v="0"/>
    <n v="0"/>
    <n v="0"/>
    <x v="4"/>
    <x v="13"/>
    <x v="2"/>
  </r>
  <r>
    <x v="232"/>
    <x v="53"/>
    <s v="M"/>
    <n v="0"/>
    <n v="0"/>
    <x v="0"/>
    <n v="0.19"/>
    <m/>
    <x v="0"/>
    <n v="17.100000000000001"/>
    <n v="17.100000000000001"/>
    <x v="0"/>
    <n v="126.31578947368421"/>
    <x v="3"/>
    <s v="Activo"/>
    <n v="29.55"/>
    <n v="1"/>
    <n v="11.82"/>
    <n v="24"/>
    <x v="4"/>
    <x v="30"/>
    <x v="1"/>
  </r>
  <r>
    <x v="233"/>
    <x v="76"/>
    <s v="L"/>
    <n v="22"/>
    <n v="0"/>
    <x v="50"/>
    <n v="0.19"/>
    <m/>
    <x v="187"/>
    <n v="17.100000000000001"/>
    <n v="0"/>
    <x v="1"/>
    <n v="0"/>
    <x v="1"/>
    <s v="Activo"/>
    <n v="17.55"/>
    <n v="0"/>
    <n v="0"/>
    <n v="0"/>
    <x v="0"/>
    <x v="14"/>
    <x v="2"/>
  </r>
  <r>
    <x v="234"/>
    <x v="25"/>
    <s v="L"/>
    <n v="26"/>
    <n v="0"/>
    <x v="74"/>
    <n v="0.19"/>
    <m/>
    <x v="188"/>
    <n v="17.100000000000001"/>
    <n v="0"/>
    <x v="1"/>
    <n v="0"/>
    <x v="3"/>
    <s v="Activo"/>
    <n v="18.899999999999999"/>
    <n v="0"/>
    <n v="0"/>
    <n v="0"/>
    <x v="4"/>
    <x v="18"/>
    <x v="0"/>
  </r>
  <r>
    <x v="235"/>
    <x v="13"/>
    <s v="L"/>
    <n v="28"/>
    <n v="0"/>
    <x v="30"/>
    <n v="0.19"/>
    <m/>
    <x v="189"/>
    <n v="17.100000000000001"/>
    <n v="0"/>
    <x v="1"/>
    <n v="0"/>
    <x v="3"/>
    <s v="Activo"/>
    <n v="20.85"/>
    <n v="0"/>
    <n v="0"/>
    <n v="0"/>
    <x v="4"/>
    <x v="8"/>
    <x v="0"/>
  </r>
  <r>
    <x v="236"/>
    <x v="63"/>
    <s v="XL"/>
    <n v="6"/>
    <n v="24"/>
    <x v="45"/>
    <n v="0.19"/>
    <m/>
    <x v="190"/>
    <n v="17.100000000000001"/>
    <n v="0"/>
    <x v="1"/>
    <n v="0"/>
    <x v="0"/>
    <s v="Activo"/>
    <n v="16.75"/>
    <n v="0"/>
    <n v="0"/>
    <n v="0"/>
    <x v="3"/>
    <x v="21"/>
    <x v="0"/>
  </r>
  <r>
    <x v="237"/>
    <x v="4"/>
    <s v="S"/>
    <n v="37"/>
    <n v="0"/>
    <x v="23"/>
    <n v="0.19"/>
    <m/>
    <x v="191"/>
    <n v="17.100000000000001"/>
    <n v="0"/>
    <x v="1"/>
    <n v="0"/>
    <x v="1"/>
    <s v="Activo"/>
    <n v="13.95"/>
    <n v="0"/>
    <n v="0"/>
    <n v="0"/>
    <x v="1"/>
    <x v="4"/>
    <x v="0"/>
  </r>
  <r>
    <x v="238"/>
    <x v="2"/>
    <s v="S"/>
    <n v="53"/>
    <n v="0"/>
    <x v="42"/>
    <n v="0.19"/>
    <m/>
    <x v="192"/>
    <n v="17.100000000000001"/>
    <n v="0"/>
    <x v="1"/>
    <n v="0"/>
    <x v="1"/>
    <s v="Activo"/>
    <n v="21.6"/>
    <n v="0"/>
    <n v="0"/>
    <n v="0"/>
    <x v="0"/>
    <x v="2"/>
    <x v="0"/>
  </r>
  <r>
    <x v="239"/>
    <x v="44"/>
    <s v="L"/>
    <n v="73"/>
    <n v="0"/>
    <x v="71"/>
    <n v="0.19"/>
    <m/>
    <x v="193"/>
    <n v="17.100000000000001"/>
    <n v="0"/>
    <x v="1"/>
    <n v="0"/>
    <x v="1"/>
    <s v="Activo"/>
    <n v="14.9"/>
    <n v="0"/>
    <n v="0"/>
    <n v="0"/>
    <x v="1"/>
    <x v="5"/>
    <x v="0"/>
  </r>
  <r>
    <x v="240"/>
    <x v="25"/>
    <s v="S"/>
    <n v="75"/>
    <n v="0"/>
    <x v="92"/>
    <n v="0.19"/>
    <m/>
    <x v="194"/>
    <n v="17.100000000000001"/>
    <n v="0"/>
    <x v="1"/>
    <n v="0"/>
    <x v="3"/>
    <s v="Activo"/>
    <n v="18.899999999999999"/>
    <n v="0"/>
    <n v="0"/>
    <n v="0"/>
    <x v="4"/>
    <x v="18"/>
    <x v="0"/>
  </r>
  <r>
    <x v="241"/>
    <x v="20"/>
    <s v="M"/>
    <n v="86"/>
    <n v="72"/>
    <x v="93"/>
    <n v="0.19"/>
    <m/>
    <x v="195"/>
    <n v="17.100000000000001"/>
    <n v="0"/>
    <x v="1"/>
    <n v="0"/>
    <x v="1"/>
    <s v="Activo"/>
    <n v="17.55"/>
    <n v="0"/>
    <n v="0"/>
    <n v="0"/>
    <x v="2"/>
    <x v="14"/>
    <x v="2"/>
  </r>
  <r>
    <x v="242"/>
    <x v="98"/>
    <s v="XL"/>
    <n v="7"/>
    <n v="0"/>
    <x v="12"/>
    <n v="0.2"/>
    <m/>
    <x v="196"/>
    <n v="18"/>
    <n v="18"/>
    <x v="0"/>
    <n v="120"/>
    <x v="0"/>
    <s v="Activo"/>
    <n v="15.6"/>
    <n v="0"/>
    <n v="6.2399999999999993"/>
    <n v="0"/>
    <x v="3"/>
    <x v="29"/>
    <x v="0"/>
  </r>
  <r>
    <x v="243"/>
    <x v="101"/>
    <s v="XXL"/>
    <n v="3"/>
    <n v="0"/>
    <x v="2"/>
    <n v="0.21"/>
    <m/>
    <x v="197"/>
    <n v="18.899999999999999"/>
    <n v="18.899999999999999"/>
    <x v="0"/>
    <n v="114.28571428571429"/>
    <x v="0"/>
    <s v="Activo"/>
    <n v="16.75"/>
    <n v="0"/>
    <n v="6.7"/>
    <n v="0"/>
    <x v="4"/>
    <x v="21"/>
    <x v="0"/>
  </r>
  <r>
    <x v="244"/>
    <x v="3"/>
    <s v="L"/>
    <n v="10"/>
    <n v="0"/>
    <x v="36"/>
    <n v="0.21"/>
    <m/>
    <x v="198"/>
    <n v="18.899999999999999"/>
    <n v="18.899999999999999"/>
    <x v="0"/>
    <n v="114.28571428571429"/>
    <x v="0"/>
    <s v="Activo"/>
    <n v="17.55"/>
    <n v="0"/>
    <n v="7.0200000000000005"/>
    <n v="0"/>
    <x v="0"/>
    <x v="3"/>
    <x v="0"/>
  </r>
  <r>
    <x v="245"/>
    <x v="12"/>
    <s v="S"/>
    <n v="25"/>
    <n v="0"/>
    <x v="21"/>
    <n v="0.21"/>
    <m/>
    <x v="199"/>
    <n v="18.899999999999999"/>
    <n v="0"/>
    <x v="1"/>
    <n v="0"/>
    <x v="1"/>
    <s v="Activo"/>
    <n v="13.95"/>
    <n v="0"/>
    <n v="0"/>
    <n v="0"/>
    <x v="0"/>
    <x v="4"/>
    <x v="0"/>
  </r>
  <r>
    <x v="246"/>
    <x v="4"/>
    <s v="M"/>
    <n v="26"/>
    <n v="0"/>
    <x v="74"/>
    <n v="0.21"/>
    <m/>
    <x v="200"/>
    <n v="18.899999999999999"/>
    <n v="0"/>
    <x v="1"/>
    <n v="0"/>
    <x v="1"/>
    <s v="Activo"/>
    <n v="13.95"/>
    <n v="0"/>
    <n v="0"/>
    <n v="0"/>
    <x v="1"/>
    <x v="4"/>
    <x v="0"/>
  </r>
  <r>
    <x v="247"/>
    <x v="18"/>
    <s v="XS"/>
    <n v="33"/>
    <n v="0"/>
    <x v="22"/>
    <n v="0.21"/>
    <m/>
    <x v="201"/>
    <n v="18.899999999999999"/>
    <n v="0"/>
    <x v="1"/>
    <n v="0"/>
    <x v="1"/>
    <s v="Activo"/>
    <n v="20.8"/>
    <n v="0"/>
    <n v="0"/>
    <n v="0"/>
    <x v="3"/>
    <x v="12"/>
    <x v="2"/>
  </r>
  <r>
    <x v="248"/>
    <x v="19"/>
    <s v="XS"/>
    <n v="81"/>
    <n v="0"/>
    <x v="58"/>
    <n v="0.21"/>
    <m/>
    <x v="202"/>
    <n v="18.899999999999999"/>
    <n v="0"/>
    <x v="1"/>
    <n v="0"/>
    <x v="1"/>
    <s v="Activo"/>
    <n v="17.600000000000001"/>
    <n v="0"/>
    <n v="0"/>
    <n v="0"/>
    <x v="4"/>
    <x v="13"/>
    <x v="2"/>
  </r>
  <r>
    <x v="249"/>
    <x v="57"/>
    <s v="XS"/>
    <n v="90"/>
    <n v="0"/>
    <x v="11"/>
    <n v="0.21"/>
    <m/>
    <x v="203"/>
    <n v="18.899999999999999"/>
    <n v="0"/>
    <x v="1"/>
    <n v="0"/>
    <x v="0"/>
    <s v="Activo"/>
    <n v="15.6"/>
    <n v="0"/>
    <n v="0"/>
    <n v="0"/>
    <x v="2"/>
    <x v="29"/>
    <x v="0"/>
  </r>
  <r>
    <x v="250"/>
    <x v="23"/>
    <s v="XS"/>
    <n v="20"/>
    <n v="0"/>
    <x v="7"/>
    <n v="0.22"/>
    <m/>
    <x v="204"/>
    <n v="19.8"/>
    <n v="19.8"/>
    <x v="0"/>
    <n v="109.09090909090909"/>
    <x v="1"/>
    <s v="Activo"/>
    <n v="13.7"/>
    <n v="0"/>
    <n v="5.4799999999999995"/>
    <n v="0"/>
    <x v="1"/>
    <x v="16"/>
    <x v="0"/>
  </r>
  <r>
    <x v="251"/>
    <x v="74"/>
    <s v="XS"/>
    <n v="6"/>
    <n v="24"/>
    <x v="45"/>
    <n v="0.22"/>
    <m/>
    <x v="205"/>
    <n v="19.8"/>
    <n v="0"/>
    <x v="1"/>
    <n v="0"/>
    <x v="1"/>
    <s v="Activo"/>
    <n v="15.7"/>
    <n v="0"/>
    <n v="0"/>
    <n v="0"/>
    <x v="9"/>
    <x v="22"/>
    <x v="2"/>
  </r>
  <r>
    <x v="252"/>
    <x v="97"/>
    <s v="XL"/>
    <n v="34"/>
    <n v="0"/>
    <x v="38"/>
    <n v="0.22"/>
    <m/>
    <x v="206"/>
    <n v="19.8"/>
    <n v="0"/>
    <x v="1"/>
    <n v="0"/>
    <x v="1"/>
    <s v="Activo"/>
    <n v="26.3"/>
    <n v="1"/>
    <n v="0"/>
    <n v="0"/>
    <x v="4"/>
    <x v="27"/>
    <x v="1"/>
  </r>
  <r>
    <x v="253"/>
    <x v="11"/>
    <s v="S"/>
    <n v="40"/>
    <n v="0"/>
    <x v="77"/>
    <n v="0.22"/>
    <m/>
    <x v="207"/>
    <n v="19.8"/>
    <n v="0"/>
    <x v="1"/>
    <n v="0"/>
    <x v="0"/>
    <s v="Activo"/>
    <n v="17.55"/>
    <n v="0"/>
    <n v="0"/>
    <n v="0"/>
    <x v="3"/>
    <x v="3"/>
    <x v="0"/>
  </r>
  <r>
    <x v="254"/>
    <x v="55"/>
    <s v="L"/>
    <n v="98"/>
    <n v="0"/>
    <x v="94"/>
    <n v="0.22"/>
    <m/>
    <x v="208"/>
    <n v="19.8"/>
    <n v="0"/>
    <x v="1"/>
    <n v="0"/>
    <x v="0"/>
    <s v="Activo"/>
    <n v="17"/>
    <n v="0"/>
    <n v="0"/>
    <n v="0"/>
    <x v="8"/>
    <x v="28"/>
    <x v="0"/>
  </r>
  <r>
    <x v="255"/>
    <x v="33"/>
    <s v="XS"/>
    <n v="104"/>
    <n v="0"/>
    <x v="95"/>
    <n v="0.22"/>
    <m/>
    <x v="209"/>
    <n v="19.8"/>
    <n v="0"/>
    <x v="1"/>
    <n v="0"/>
    <x v="0"/>
    <s v="Activo"/>
    <n v="16.75"/>
    <n v="0"/>
    <n v="0"/>
    <n v="0"/>
    <x v="2"/>
    <x v="21"/>
    <x v="0"/>
  </r>
  <r>
    <x v="256"/>
    <x v="5"/>
    <s v="L"/>
    <n v="46"/>
    <n v="0"/>
    <x v="96"/>
    <n v="0.23"/>
    <m/>
    <x v="1"/>
    <n v="20.7"/>
    <n v="0"/>
    <x v="1"/>
    <n v="0"/>
    <x v="1"/>
    <s v="Activo"/>
    <n v="14.9"/>
    <n v="0"/>
    <n v="0"/>
    <n v="0"/>
    <x v="0"/>
    <x v="5"/>
    <x v="0"/>
  </r>
  <r>
    <x v="257"/>
    <x v="64"/>
    <s v="L"/>
    <n v="80"/>
    <n v="0"/>
    <x v="67"/>
    <n v="0.23"/>
    <m/>
    <x v="210"/>
    <n v="20.7"/>
    <n v="0"/>
    <x v="1"/>
    <n v="0"/>
    <x v="1"/>
    <s v="Activo"/>
    <n v="14.9"/>
    <n v="0"/>
    <n v="0"/>
    <n v="0"/>
    <x v="8"/>
    <x v="5"/>
    <x v="0"/>
  </r>
  <r>
    <x v="258"/>
    <x v="44"/>
    <s v="S"/>
    <n v="98"/>
    <n v="0"/>
    <x v="94"/>
    <n v="0.23"/>
    <m/>
    <x v="211"/>
    <n v="20.7"/>
    <n v="0"/>
    <x v="1"/>
    <n v="0"/>
    <x v="1"/>
    <s v="Activo"/>
    <n v="14.9"/>
    <n v="0"/>
    <n v="0"/>
    <n v="0"/>
    <x v="1"/>
    <x v="5"/>
    <x v="0"/>
  </r>
  <r>
    <x v="259"/>
    <x v="36"/>
    <s v="XS"/>
    <n v="47"/>
    <n v="0"/>
    <x v="89"/>
    <n v="0.24"/>
    <m/>
    <x v="212"/>
    <n v="21.599999999999998"/>
    <n v="0"/>
    <x v="1"/>
    <n v="0"/>
    <x v="0"/>
    <s v="Activo"/>
    <n v="28.1"/>
    <n v="0"/>
    <n v="0"/>
    <n v="0"/>
    <x v="4"/>
    <x v="23"/>
    <x v="1"/>
  </r>
  <r>
    <x v="260"/>
    <x v="76"/>
    <s v="S"/>
    <n v="70"/>
    <n v="0"/>
    <x v="66"/>
    <n v="0.24"/>
    <m/>
    <x v="213"/>
    <n v="21.599999999999998"/>
    <n v="0"/>
    <x v="1"/>
    <n v="0"/>
    <x v="1"/>
    <s v="Activo"/>
    <n v="17.55"/>
    <n v="0"/>
    <n v="0"/>
    <n v="0"/>
    <x v="0"/>
    <x v="14"/>
    <x v="2"/>
  </r>
  <r>
    <x v="261"/>
    <x v="102"/>
    <s v="XL"/>
    <n v="85"/>
    <n v="0"/>
    <x v="97"/>
    <n v="0.24"/>
    <m/>
    <x v="214"/>
    <n v="21.599999999999998"/>
    <n v="0"/>
    <x v="1"/>
    <n v="0"/>
    <x v="1"/>
    <s v="Activo"/>
    <n v="20.8"/>
    <n v="0"/>
    <n v="0"/>
    <n v="0"/>
    <x v="7"/>
    <x v="12"/>
    <x v="2"/>
  </r>
  <r>
    <x v="262"/>
    <x v="83"/>
    <s v="XL"/>
    <n v="89"/>
    <n v="0"/>
    <x v="98"/>
    <n v="0.24"/>
    <m/>
    <x v="215"/>
    <n v="21.599999999999998"/>
    <n v="0"/>
    <x v="1"/>
    <n v="0"/>
    <x v="0"/>
    <s v="Activo"/>
    <n v="15.6"/>
    <n v="0"/>
    <n v="0"/>
    <n v="0"/>
    <x v="0"/>
    <x v="29"/>
    <x v="0"/>
  </r>
  <r>
    <x v="263"/>
    <x v="100"/>
    <s v="L"/>
    <n v="17"/>
    <n v="72"/>
    <x v="98"/>
    <n v="0.24"/>
    <m/>
    <x v="215"/>
    <n v="21.599999999999998"/>
    <n v="0"/>
    <x v="1"/>
    <n v="0"/>
    <x v="1"/>
    <s v="Activo"/>
    <n v="12.45"/>
    <n v="0"/>
    <n v="0"/>
    <n v="0"/>
    <x v="9"/>
    <x v="7"/>
    <x v="0"/>
  </r>
  <r>
    <x v="264"/>
    <x v="13"/>
    <s v="S"/>
    <n v="2"/>
    <n v="0"/>
    <x v="1"/>
    <n v="0.25"/>
    <m/>
    <x v="216"/>
    <n v="22.5"/>
    <n v="22.5"/>
    <x v="0"/>
    <n v="96"/>
    <x v="3"/>
    <s v="Activo"/>
    <n v="20.85"/>
    <n v="0"/>
    <n v="8.34"/>
    <n v="0"/>
    <x v="4"/>
    <x v="8"/>
    <x v="0"/>
  </r>
  <r>
    <x v="265"/>
    <x v="103"/>
    <s v="XXL"/>
    <n v="19"/>
    <n v="0"/>
    <x v="69"/>
    <n v="0.25"/>
    <m/>
    <x v="217"/>
    <n v="22.5"/>
    <n v="22.5"/>
    <x v="0"/>
    <n v="96"/>
    <x v="0"/>
    <s v="Activo"/>
    <n v="15.6"/>
    <n v="0"/>
    <n v="6.2399999999999993"/>
    <n v="0"/>
    <x v="4"/>
    <x v="29"/>
    <x v="0"/>
  </r>
  <r>
    <x v="266"/>
    <x v="25"/>
    <s v="M"/>
    <n v="21"/>
    <n v="0"/>
    <x v="70"/>
    <n v="0.25"/>
    <m/>
    <x v="218"/>
    <n v="22.5"/>
    <n v="22.5"/>
    <x v="0"/>
    <n v="96"/>
    <x v="3"/>
    <s v="Activo"/>
    <n v="18.899999999999999"/>
    <n v="0"/>
    <n v="7.56"/>
    <n v="0"/>
    <x v="4"/>
    <x v="18"/>
    <x v="0"/>
  </r>
  <r>
    <x v="267"/>
    <x v="94"/>
    <s v="XS"/>
    <n v="32"/>
    <n v="0"/>
    <x v="61"/>
    <n v="0.25"/>
    <m/>
    <x v="219"/>
    <n v="22.5"/>
    <n v="0"/>
    <x v="1"/>
    <n v="0"/>
    <x v="0"/>
    <s v="Activo"/>
    <n v="23.75"/>
    <n v="0"/>
    <n v="0"/>
    <n v="0"/>
    <x v="7"/>
    <x v="19"/>
    <x v="1"/>
  </r>
  <r>
    <x v="268"/>
    <x v="15"/>
    <s v="L"/>
    <n v="36"/>
    <n v="0"/>
    <x v="76"/>
    <n v="0.25"/>
    <m/>
    <x v="220"/>
    <n v="22.5"/>
    <n v="0"/>
    <x v="1"/>
    <n v="0"/>
    <x v="1"/>
    <s v="Activo"/>
    <n v="27.95"/>
    <n v="3"/>
    <n v="0"/>
    <n v="0"/>
    <x v="3"/>
    <x v="9"/>
    <x v="1"/>
  </r>
  <r>
    <x v="269"/>
    <x v="77"/>
    <s v="XS"/>
    <n v="44"/>
    <n v="0"/>
    <x v="85"/>
    <n v="0.25"/>
    <m/>
    <x v="221"/>
    <n v="22.5"/>
    <n v="0"/>
    <x v="1"/>
    <n v="0"/>
    <x v="0"/>
    <s v="Activo"/>
    <n v="17"/>
    <n v="0"/>
    <n v="0"/>
    <n v="0"/>
    <x v="3"/>
    <x v="28"/>
    <x v="0"/>
  </r>
  <r>
    <x v="270"/>
    <x v="64"/>
    <s v="S"/>
    <n v="57"/>
    <n v="0"/>
    <x v="90"/>
    <n v="0.25"/>
    <m/>
    <x v="222"/>
    <n v="22.5"/>
    <n v="0"/>
    <x v="1"/>
    <n v="0"/>
    <x v="1"/>
    <s v="Activo"/>
    <n v="14.9"/>
    <n v="0"/>
    <n v="0"/>
    <n v="0"/>
    <x v="8"/>
    <x v="5"/>
    <x v="0"/>
  </r>
  <r>
    <x v="271"/>
    <x v="43"/>
    <s v="XS"/>
    <n v="70"/>
    <n v="0"/>
    <x v="66"/>
    <n v="0.25"/>
    <m/>
    <x v="101"/>
    <n v="22.5"/>
    <n v="0"/>
    <x v="1"/>
    <n v="0"/>
    <x v="0"/>
    <s v="Activo"/>
    <n v="28.1"/>
    <n v="0"/>
    <n v="0"/>
    <n v="0"/>
    <x v="1"/>
    <x v="23"/>
    <x v="1"/>
  </r>
  <r>
    <x v="272"/>
    <x v="85"/>
    <s v="XS"/>
    <n v="78"/>
    <n v="0"/>
    <x v="44"/>
    <n v="0.25"/>
    <m/>
    <x v="223"/>
    <n v="22.5"/>
    <n v="0"/>
    <x v="1"/>
    <n v="0"/>
    <x v="0"/>
    <s v="Activo"/>
    <n v="28.1"/>
    <n v="0"/>
    <n v="0"/>
    <n v="0"/>
    <x v="4"/>
    <x v="23"/>
    <x v="1"/>
  </r>
  <r>
    <x v="273"/>
    <x v="49"/>
    <s v="L"/>
    <n v="80"/>
    <n v="0"/>
    <x v="67"/>
    <n v="0.25"/>
    <m/>
    <x v="160"/>
    <n v="22.5"/>
    <n v="0"/>
    <x v="1"/>
    <n v="0"/>
    <x v="0"/>
    <s v="Activo"/>
    <n v="28.1"/>
    <n v="0"/>
    <n v="0"/>
    <n v="0"/>
    <x v="1"/>
    <x v="23"/>
    <x v="1"/>
  </r>
  <r>
    <x v="274"/>
    <x v="69"/>
    <s v="XS"/>
    <n v="18"/>
    <n v="0"/>
    <x v="20"/>
    <n v="0.26"/>
    <m/>
    <x v="224"/>
    <n v="23.400000000000002"/>
    <n v="23.400000000000002"/>
    <x v="0"/>
    <n v="92.307692307692307"/>
    <x v="3"/>
    <s v="Activo"/>
    <n v="20.7"/>
    <n v="0"/>
    <n v="8.2799999999999994"/>
    <n v="0"/>
    <x v="4"/>
    <x v="31"/>
    <x v="0"/>
  </r>
  <r>
    <x v="275"/>
    <x v="66"/>
    <s v="XL"/>
    <n v="26"/>
    <n v="0"/>
    <x v="74"/>
    <n v="0.26"/>
    <m/>
    <x v="12"/>
    <n v="23.400000000000002"/>
    <n v="0"/>
    <x v="1"/>
    <n v="0"/>
    <x v="1"/>
    <s v="Activo"/>
    <n v="20.8"/>
    <n v="0"/>
    <n v="0"/>
    <n v="0"/>
    <x v="0"/>
    <x v="12"/>
    <x v="2"/>
  </r>
  <r>
    <x v="276"/>
    <x v="38"/>
    <s v="XS"/>
    <n v="70"/>
    <n v="0"/>
    <x v="66"/>
    <n v="0.26"/>
    <m/>
    <x v="225"/>
    <n v="23.400000000000002"/>
    <n v="0"/>
    <x v="1"/>
    <n v="0"/>
    <x v="1"/>
    <s v="Activo"/>
    <n v="19.25"/>
    <n v="0"/>
    <n v="0"/>
    <n v="0"/>
    <x v="4"/>
    <x v="25"/>
    <x v="2"/>
  </r>
  <r>
    <x v="277"/>
    <x v="73"/>
    <s v="M"/>
    <n v="5"/>
    <n v="96"/>
    <x v="99"/>
    <n v="0.26"/>
    <m/>
    <x v="226"/>
    <n v="23.400000000000002"/>
    <n v="0"/>
    <x v="1"/>
    <n v="0"/>
    <x v="1"/>
    <s v="Activo"/>
    <n v="19.25"/>
    <n v="0"/>
    <n v="0"/>
    <n v="0"/>
    <x v="2"/>
    <x v="25"/>
    <x v="2"/>
  </r>
  <r>
    <x v="278"/>
    <x v="57"/>
    <s v="M"/>
    <n v="68"/>
    <n v="96"/>
    <x v="100"/>
    <n v="0.26"/>
    <m/>
    <x v="227"/>
    <n v="23.400000000000002"/>
    <n v="0"/>
    <x v="1"/>
    <n v="0"/>
    <x v="0"/>
    <s v="Activo"/>
    <n v="15.6"/>
    <n v="0"/>
    <n v="0"/>
    <n v="0"/>
    <x v="2"/>
    <x v="29"/>
    <x v="0"/>
  </r>
  <r>
    <x v="279"/>
    <x v="90"/>
    <s v="XS"/>
    <n v="7"/>
    <n v="0"/>
    <x v="12"/>
    <n v="0.27"/>
    <m/>
    <x v="228"/>
    <n v="24.3"/>
    <n v="24.3"/>
    <x v="2"/>
    <n v="177.77777777777777"/>
    <x v="1"/>
    <s v="Activo"/>
    <n v="13.7"/>
    <n v="0"/>
    <n v="10.959999999999999"/>
    <n v="0"/>
    <x v="7"/>
    <x v="16"/>
    <x v="0"/>
  </r>
  <r>
    <x v="280"/>
    <x v="95"/>
    <s v="XXL"/>
    <n v="11"/>
    <n v="0"/>
    <x v="5"/>
    <n v="0.27"/>
    <m/>
    <x v="229"/>
    <n v="24.3"/>
    <n v="24.3"/>
    <x v="2"/>
    <n v="177.77777777777777"/>
    <x v="1"/>
    <s v="Activo"/>
    <n v="20.8"/>
    <n v="0"/>
    <n v="16.64"/>
    <n v="0"/>
    <x v="4"/>
    <x v="12"/>
    <x v="2"/>
  </r>
  <r>
    <x v="281"/>
    <x v="103"/>
    <s v="XL"/>
    <n v="17"/>
    <n v="0"/>
    <x v="56"/>
    <n v="0.27"/>
    <m/>
    <x v="230"/>
    <n v="24.3"/>
    <n v="24.3"/>
    <x v="2"/>
    <n v="177.77777777777777"/>
    <x v="0"/>
    <s v="Activo"/>
    <n v="15.6"/>
    <n v="0"/>
    <n v="12.479999999999999"/>
    <n v="0"/>
    <x v="4"/>
    <x v="29"/>
    <x v="0"/>
  </r>
  <r>
    <x v="282"/>
    <x v="3"/>
    <s v="M"/>
    <n v="17"/>
    <n v="0"/>
    <x v="56"/>
    <n v="0.27"/>
    <m/>
    <x v="230"/>
    <n v="24.3"/>
    <n v="24.3"/>
    <x v="2"/>
    <n v="177.77777777777777"/>
    <x v="0"/>
    <s v="Activo"/>
    <n v="17.55"/>
    <n v="0"/>
    <n v="14.040000000000001"/>
    <n v="0"/>
    <x v="0"/>
    <x v="3"/>
    <x v="0"/>
  </r>
  <r>
    <x v="283"/>
    <x v="72"/>
    <s v="L"/>
    <n v="4"/>
    <n v="0"/>
    <x v="3"/>
    <n v="0.28000000000000003"/>
    <m/>
    <x v="60"/>
    <n v="25.200000000000003"/>
    <n v="25.200000000000003"/>
    <x v="2"/>
    <n v="171.42857142857142"/>
    <x v="0"/>
    <s v="Activo"/>
    <n v="13.25"/>
    <n v="0"/>
    <n v="10.6"/>
    <n v="0"/>
    <x v="11"/>
    <x v="0"/>
    <x v="0"/>
  </r>
  <r>
    <x v="284"/>
    <x v="21"/>
    <s v="XS"/>
    <n v="21"/>
    <n v="0"/>
    <x v="70"/>
    <n v="0.28000000000000003"/>
    <m/>
    <x v="231"/>
    <n v="25.200000000000003"/>
    <n v="25.200000000000003"/>
    <x v="2"/>
    <n v="171.42857142857142"/>
    <x v="1"/>
    <s v="Activo"/>
    <n v="17.600000000000001"/>
    <n v="0"/>
    <n v="14.080000000000002"/>
    <n v="0"/>
    <x v="7"/>
    <x v="13"/>
    <x v="2"/>
  </r>
  <r>
    <x v="285"/>
    <x v="36"/>
    <s v="M"/>
    <n v="54"/>
    <n v="0"/>
    <x v="32"/>
    <n v="0.28000000000000003"/>
    <m/>
    <x v="148"/>
    <n v="25.200000000000003"/>
    <n v="0"/>
    <x v="1"/>
    <n v="0"/>
    <x v="0"/>
    <s v="Activo"/>
    <n v="28.1"/>
    <n v="0"/>
    <n v="0"/>
    <n v="0"/>
    <x v="4"/>
    <x v="23"/>
    <x v="1"/>
  </r>
  <r>
    <x v="286"/>
    <x v="76"/>
    <s v="M"/>
    <n v="64"/>
    <n v="0"/>
    <x v="24"/>
    <n v="0.28000000000000003"/>
    <m/>
    <x v="232"/>
    <n v="25.200000000000003"/>
    <n v="0"/>
    <x v="1"/>
    <n v="0"/>
    <x v="1"/>
    <s v="Activo"/>
    <n v="17.55"/>
    <n v="0"/>
    <n v="0"/>
    <n v="0"/>
    <x v="0"/>
    <x v="14"/>
    <x v="2"/>
  </r>
  <r>
    <x v="287"/>
    <x v="2"/>
    <s v="M"/>
    <n v="67"/>
    <n v="0"/>
    <x v="43"/>
    <n v="0.28000000000000003"/>
    <m/>
    <x v="233"/>
    <n v="25.200000000000003"/>
    <n v="0"/>
    <x v="1"/>
    <n v="0"/>
    <x v="1"/>
    <s v="Activo"/>
    <n v="21.6"/>
    <n v="0"/>
    <n v="0"/>
    <n v="0"/>
    <x v="0"/>
    <x v="2"/>
    <x v="0"/>
  </r>
  <r>
    <x v="288"/>
    <x v="73"/>
    <s v="XS"/>
    <n v="93"/>
    <n v="0"/>
    <x v="101"/>
    <n v="0.28000000000000003"/>
    <m/>
    <x v="234"/>
    <n v="25.200000000000003"/>
    <n v="0"/>
    <x v="1"/>
    <n v="0"/>
    <x v="1"/>
    <s v="Activo"/>
    <n v="19.25"/>
    <n v="0"/>
    <n v="0"/>
    <n v="0"/>
    <x v="2"/>
    <x v="25"/>
    <x v="2"/>
  </r>
  <r>
    <x v="289"/>
    <x v="13"/>
    <s v="M"/>
    <n v="150"/>
    <n v="0"/>
    <x v="102"/>
    <n v="0.28000000000000003"/>
    <m/>
    <x v="235"/>
    <n v="25.200000000000003"/>
    <n v="0"/>
    <x v="1"/>
    <n v="0"/>
    <x v="3"/>
    <s v="Activo"/>
    <n v="20.85"/>
    <n v="0"/>
    <n v="0"/>
    <n v="0"/>
    <x v="4"/>
    <x v="8"/>
    <x v="0"/>
  </r>
  <r>
    <x v="290"/>
    <x v="59"/>
    <s v="L"/>
    <n v="214"/>
    <n v="0"/>
    <x v="103"/>
    <n v="0.28000000000000003"/>
    <m/>
    <x v="236"/>
    <n v="25.200000000000003"/>
    <n v="0"/>
    <x v="1"/>
    <n v="0"/>
    <x v="0"/>
    <s v="Activo"/>
    <n v="17"/>
    <n v="0"/>
    <n v="0"/>
    <n v="0"/>
    <x v="1"/>
    <x v="28"/>
    <x v="0"/>
  </r>
  <r>
    <x v="291"/>
    <x v="12"/>
    <s v="L"/>
    <n v="0"/>
    <n v="0"/>
    <x v="0"/>
    <n v="0.28999999999999998"/>
    <m/>
    <x v="0"/>
    <n v="26.099999999999998"/>
    <n v="26.099999999999998"/>
    <x v="2"/>
    <n v="165.51724137931035"/>
    <x v="1"/>
    <s v="Activo"/>
    <n v="13.95"/>
    <n v="0"/>
    <n v="11.159999999999998"/>
    <n v="0"/>
    <x v="0"/>
    <x v="4"/>
    <x v="0"/>
  </r>
  <r>
    <x v="292"/>
    <x v="101"/>
    <s v="XL"/>
    <n v="6"/>
    <n v="0"/>
    <x v="88"/>
    <n v="0.28999999999999998"/>
    <m/>
    <x v="237"/>
    <n v="26.099999999999998"/>
    <n v="26.099999999999998"/>
    <x v="2"/>
    <n v="165.51724137931035"/>
    <x v="0"/>
    <s v="Activo"/>
    <n v="16.75"/>
    <n v="0"/>
    <n v="13.4"/>
    <n v="0"/>
    <x v="4"/>
    <x v="21"/>
    <x v="0"/>
  </r>
  <r>
    <x v="293"/>
    <x v="24"/>
    <s v="XS"/>
    <n v="61"/>
    <n v="0"/>
    <x v="104"/>
    <n v="0.28999999999999998"/>
    <m/>
    <x v="238"/>
    <n v="26.099999999999998"/>
    <n v="0"/>
    <x v="1"/>
    <n v="0"/>
    <x v="3"/>
    <s v="Activo"/>
    <n v="18.75"/>
    <n v="0"/>
    <n v="0"/>
    <n v="0"/>
    <x v="4"/>
    <x v="17"/>
    <x v="0"/>
  </r>
  <r>
    <x v="294"/>
    <x v="10"/>
    <s v="M"/>
    <n v="69"/>
    <n v="0"/>
    <x v="53"/>
    <n v="0.28999999999999998"/>
    <m/>
    <x v="239"/>
    <n v="26.099999999999998"/>
    <n v="0"/>
    <x v="1"/>
    <n v="0"/>
    <x v="1"/>
    <s v="Activo"/>
    <n v="21.6"/>
    <n v="0"/>
    <n v="0"/>
    <n v="0"/>
    <x v="3"/>
    <x v="2"/>
    <x v="0"/>
  </r>
  <r>
    <x v="295"/>
    <x v="49"/>
    <s v="M"/>
    <n v="122"/>
    <n v="0"/>
    <x v="105"/>
    <n v="0.28999999999999998"/>
    <m/>
    <x v="240"/>
    <n v="26.099999999999998"/>
    <n v="0"/>
    <x v="1"/>
    <n v="0"/>
    <x v="0"/>
    <s v="Activo"/>
    <n v="28.1"/>
    <n v="0"/>
    <n v="0"/>
    <n v="0"/>
    <x v="1"/>
    <x v="23"/>
    <x v="1"/>
  </r>
  <r>
    <x v="296"/>
    <x v="81"/>
    <s v="XL"/>
    <n v="8"/>
    <n v="0"/>
    <x v="19"/>
    <n v="0.3"/>
    <m/>
    <x v="241"/>
    <n v="27"/>
    <n v="27"/>
    <x v="2"/>
    <n v="160"/>
    <x v="1"/>
    <s v="Activo"/>
    <n v="19.25"/>
    <n v="0"/>
    <n v="15.4"/>
    <n v="0"/>
    <x v="3"/>
    <x v="25"/>
    <x v="2"/>
  </r>
  <r>
    <x v="297"/>
    <x v="11"/>
    <s v="M"/>
    <n v="15"/>
    <n v="0"/>
    <x v="13"/>
    <n v="0.3"/>
    <m/>
    <x v="99"/>
    <n v="27"/>
    <n v="27"/>
    <x v="2"/>
    <n v="160"/>
    <x v="0"/>
    <s v="Activo"/>
    <n v="17.55"/>
    <n v="0"/>
    <n v="14.040000000000001"/>
    <n v="0"/>
    <x v="3"/>
    <x v="3"/>
    <x v="0"/>
  </r>
  <r>
    <x v="298"/>
    <x v="62"/>
    <s v="L"/>
    <n v="35"/>
    <n v="0"/>
    <x v="14"/>
    <n v="0.3"/>
    <m/>
    <x v="242"/>
    <n v="27"/>
    <n v="0"/>
    <x v="1"/>
    <n v="0"/>
    <x v="0"/>
    <s v="Activo"/>
    <n v="28.1"/>
    <n v="0"/>
    <n v="0"/>
    <n v="0"/>
    <x v="3"/>
    <x v="23"/>
    <x v="1"/>
  </r>
  <r>
    <x v="299"/>
    <x v="52"/>
    <s v="XS"/>
    <n v="61"/>
    <n v="0"/>
    <x v="104"/>
    <n v="0.3"/>
    <m/>
    <x v="243"/>
    <n v="27"/>
    <n v="0"/>
    <x v="1"/>
    <n v="0"/>
    <x v="0"/>
    <s v="Activo"/>
    <n v="15.6"/>
    <n v="0"/>
    <n v="0"/>
    <n v="0"/>
    <x v="1"/>
    <x v="29"/>
    <x v="0"/>
  </r>
  <r>
    <x v="300"/>
    <x v="58"/>
    <s v="XS"/>
    <n v="67"/>
    <n v="0"/>
    <x v="43"/>
    <n v="0.3"/>
    <m/>
    <x v="244"/>
    <n v="27"/>
    <n v="0"/>
    <x v="1"/>
    <n v="0"/>
    <x v="1"/>
    <s v="Activo"/>
    <n v="13.7"/>
    <n v="0"/>
    <n v="0"/>
    <n v="0"/>
    <x v="3"/>
    <x v="16"/>
    <x v="0"/>
  </r>
  <r>
    <x v="301"/>
    <x v="49"/>
    <s v="S"/>
    <n v="100"/>
    <n v="0"/>
    <x v="106"/>
    <n v="0.3"/>
    <m/>
    <x v="245"/>
    <n v="27"/>
    <n v="0"/>
    <x v="1"/>
    <n v="0"/>
    <x v="0"/>
    <s v="Activo"/>
    <n v="28.1"/>
    <n v="0"/>
    <n v="0"/>
    <n v="0"/>
    <x v="1"/>
    <x v="23"/>
    <x v="1"/>
  </r>
  <r>
    <x v="302"/>
    <x v="34"/>
    <s v="L"/>
    <n v="74"/>
    <n v="72"/>
    <x v="107"/>
    <n v="0.3"/>
    <m/>
    <x v="246"/>
    <n v="27"/>
    <n v="0"/>
    <x v="1"/>
    <n v="0"/>
    <x v="0"/>
    <s v="Activo"/>
    <n v="13.25"/>
    <n v="0"/>
    <n v="0"/>
    <n v="0"/>
    <x v="9"/>
    <x v="0"/>
    <x v="0"/>
  </r>
  <r>
    <x v="303"/>
    <x v="17"/>
    <s v="L"/>
    <n v="94"/>
    <n v="72"/>
    <x v="108"/>
    <n v="0.3"/>
    <m/>
    <x v="247"/>
    <n v="27"/>
    <n v="0"/>
    <x v="1"/>
    <n v="0"/>
    <x v="0"/>
    <s v="Activo"/>
    <n v="17.5"/>
    <n v="0"/>
    <n v="0"/>
    <n v="0"/>
    <x v="0"/>
    <x v="11"/>
    <x v="2"/>
  </r>
  <r>
    <x v="304"/>
    <x v="79"/>
    <s v="L"/>
    <n v="24"/>
    <n v="144"/>
    <x v="109"/>
    <n v="0.3"/>
    <m/>
    <x v="248"/>
    <n v="27"/>
    <n v="0"/>
    <x v="1"/>
    <n v="0"/>
    <x v="0"/>
    <s v="Activo"/>
    <n v="23.75"/>
    <n v="0"/>
    <n v="0"/>
    <n v="0"/>
    <x v="1"/>
    <x v="19"/>
    <x v="1"/>
  </r>
  <r>
    <x v="305"/>
    <x v="57"/>
    <s v="S"/>
    <n v="77"/>
    <n v="120"/>
    <x v="110"/>
    <n v="0.3"/>
    <m/>
    <x v="249"/>
    <n v="27"/>
    <n v="0"/>
    <x v="1"/>
    <n v="0"/>
    <x v="0"/>
    <s v="Activo"/>
    <n v="15.6"/>
    <n v="0"/>
    <n v="0"/>
    <n v="0"/>
    <x v="2"/>
    <x v="29"/>
    <x v="0"/>
  </r>
  <r>
    <x v="306"/>
    <x v="12"/>
    <s v="M"/>
    <n v="0"/>
    <n v="0"/>
    <x v="0"/>
    <n v="0.31"/>
    <m/>
    <x v="0"/>
    <n v="27.9"/>
    <n v="27.9"/>
    <x v="2"/>
    <n v="154.83870967741936"/>
    <x v="1"/>
    <s v="Activo"/>
    <n v="13.95"/>
    <n v="0"/>
    <n v="11.159999999999998"/>
    <n v="0"/>
    <x v="0"/>
    <x v="4"/>
    <x v="0"/>
  </r>
  <r>
    <x v="307"/>
    <x v="104"/>
    <s v="XXL"/>
    <n v="11"/>
    <n v="0"/>
    <x v="5"/>
    <n v="0.31"/>
    <m/>
    <x v="250"/>
    <n v="27.9"/>
    <n v="27.9"/>
    <x v="2"/>
    <n v="154.83870967741936"/>
    <x v="1"/>
    <s v="Activo"/>
    <n v="15.35"/>
    <n v="0"/>
    <n v="12.28"/>
    <n v="0"/>
    <x v="4"/>
    <x v="15"/>
    <x v="0"/>
  </r>
  <r>
    <x v="308"/>
    <x v="18"/>
    <s v="S"/>
    <n v="39"/>
    <n v="0"/>
    <x v="15"/>
    <n v="0.31"/>
    <m/>
    <x v="251"/>
    <n v="27.9"/>
    <n v="0"/>
    <x v="1"/>
    <n v="0"/>
    <x v="1"/>
    <s v="Activo"/>
    <n v="20.8"/>
    <n v="0"/>
    <n v="0"/>
    <n v="0"/>
    <x v="3"/>
    <x v="12"/>
    <x v="2"/>
  </r>
  <r>
    <x v="309"/>
    <x v="51"/>
    <s v="XS"/>
    <n v="60"/>
    <n v="0"/>
    <x v="111"/>
    <n v="0.31"/>
    <m/>
    <x v="252"/>
    <n v="27.9"/>
    <n v="0"/>
    <x v="1"/>
    <n v="0"/>
    <x v="0"/>
    <s v="Activo"/>
    <n v="28.1"/>
    <n v="0"/>
    <n v="0"/>
    <n v="0"/>
    <x v="0"/>
    <x v="23"/>
    <x v="1"/>
  </r>
  <r>
    <x v="310"/>
    <x v="82"/>
    <s v="L"/>
    <n v="67"/>
    <n v="0"/>
    <x v="43"/>
    <n v="0.32"/>
    <m/>
    <x v="253"/>
    <n v="28.8"/>
    <n v="0"/>
    <x v="1"/>
    <n v="0"/>
    <x v="0"/>
    <s v="Activo"/>
    <n v="15.6"/>
    <n v="0"/>
    <n v="0"/>
    <n v="0"/>
    <x v="7"/>
    <x v="29"/>
    <x v="0"/>
  </r>
  <r>
    <x v="311"/>
    <x v="38"/>
    <s v="S"/>
    <n v="53"/>
    <n v="0"/>
    <x v="42"/>
    <n v="0.33"/>
    <m/>
    <x v="254"/>
    <n v="29.700000000000003"/>
    <n v="0"/>
    <x v="1"/>
    <n v="0"/>
    <x v="1"/>
    <s v="Activo"/>
    <n v="19.25"/>
    <n v="0"/>
    <n v="0"/>
    <n v="0"/>
    <x v="4"/>
    <x v="25"/>
    <x v="2"/>
  </r>
  <r>
    <x v="312"/>
    <x v="33"/>
    <s v="M"/>
    <n v="17"/>
    <n v="72"/>
    <x v="98"/>
    <n v="0.33"/>
    <m/>
    <x v="255"/>
    <n v="29.700000000000003"/>
    <n v="0"/>
    <x v="1"/>
    <n v="0"/>
    <x v="0"/>
    <s v="Activo"/>
    <n v="16.75"/>
    <n v="0"/>
    <n v="0"/>
    <n v="0"/>
    <x v="2"/>
    <x v="21"/>
    <x v="0"/>
  </r>
  <r>
    <x v="313"/>
    <x v="50"/>
    <s v="S"/>
    <n v="93"/>
    <n v="0"/>
    <x v="101"/>
    <n v="0.33"/>
    <m/>
    <x v="256"/>
    <n v="29.700000000000003"/>
    <n v="0"/>
    <x v="1"/>
    <n v="0"/>
    <x v="0"/>
    <s v="Activo"/>
    <n v="17"/>
    <n v="0"/>
    <n v="0"/>
    <n v="0"/>
    <x v="0"/>
    <x v="28"/>
    <x v="0"/>
  </r>
  <r>
    <x v="314"/>
    <x v="82"/>
    <s v="XS"/>
    <n v="110"/>
    <n v="0"/>
    <x v="112"/>
    <n v="0.33"/>
    <m/>
    <x v="257"/>
    <n v="29.700000000000003"/>
    <n v="0"/>
    <x v="1"/>
    <n v="0"/>
    <x v="0"/>
    <s v="Activo"/>
    <n v="15.6"/>
    <n v="0"/>
    <n v="0"/>
    <n v="0"/>
    <x v="7"/>
    <x v="29"/>
    <x v="0"/>
  </r>
  <r>
    <x v="315"/>
    <x v="72"/>
    <s v="XS"/>
    <n v="5"/>
    <n v="0"/>
    <x v="18"/>
    <n v="0.34"/>
    <m/>
    <x v="258"/>
    <n v="30.6"/>
    <n v="30.6"/>
    <x v="2"/>
    <n v="141.17647058823528"/>
    <x v="0"/>
    <s v="Activo"/>
    <n v="13.25"/>
    <n v="0"/>
    <n v="10.6"/>
    <n v="0"/>
    <x v="11"/>
    <x v="0"/>
    <x v="0"/>
  </r>
  <r>
    <x v="316"/>
    <x v="32"/>
    <s v="XS"/>
    <n v="19"/>
    <n v="0"/>
    <x v="69"/>
    <n v="0.35"/>
    <m/>
    <x v="259"/>
    <n v="31.499999999999996"/>
    <n v="31.499999999999996"/>
    <x v="2"/>
    <n v="137.14285714285714"/>
    <x v="3"/>
    <s v="Activo"/>
    <n v="14.95"/>
    <n v="0"/>
    <n v="11.959999999999999"/>
    <n v="0"/>
    <x v="4"/>
    <x v="20"/>
    <x v="0"/>
  </r>
  <r>
    <x v="317"/>
    <x v="96"/>
    <s v="XS"/>
    <n v="23"/>
    <n v="0"/>
    <x v="8"/>
    <n v="0.35"/>
    <m/>
    <x v="260"/>
    <n v="31.499999999999996"/>
    <n v="31.499999999999996"/>
    <x v="2"/>
    <n v="137.14285714285714"/>
    <x v="0"/>
    <s v="Activo"/>
    <n v="28.1"/>
    <n v="0"/>
    <n v="22.480000000000004"/>
    <n v="0"/>
    <x v="0"/>
    <x v="23"/>
    <x v="1"/>
  </r>
  <r>
    <x v="318"/>
    <x v="84"/>
    <s v="XL"/>
    <n v="6"/>
    <n v="72"/>
    <x v="44"/>
    <n v="0.35"/>
    <m/>
    <x v="261"/>
    <n v="31.499999999999996"/>
    <n v="0"/>
    <x v="1"/>
    <n v="0"/>
    <x v="0"/>
    <s v="Activo"/>
    <n v="16.75"/>
    <n v="0"/>
    <n v="0"/>
    <n v="0"/>
    <x v="0"/>
    <x v="21"/>
    <x v="0"/>
  </r>
  <r>
    <x v="319"/>
    <x v="53"/>
    <s v="L"/>
    <n v="1"/>
    <n v="0"/>
    <x v="48"/>
    <n v="0.36"/>
    <m/>
    <x v="262"/>
    <n v="32.4"/>
    <n v="32.4"/>
    <x v="2"/>
    <n v="133.33333333333334"/>
    <x v="3"/>
    <s v="Activo"/>
    <n v="29.55"/>
    <n v="1"/>
    <n v="23.64"/>
    <n v="48"/>
    <x v="4"/>
    <x v="30"/>
    <x v="1"/>
  </r>
  <r>
    <x v="320"/>
    <x v="55"/>
    <s v="M"/>
    <n v="17"/>
    <n v="0"/>
    <x v="56"/>
    <n v="0.36"/>
    <m/>
    <x v="263"/>
    <n v="32.4"/>
    <n v="32.4"/>
    <x v="2"/>
    <n v="133.33333333333334"/>
    <x v="0"/>
    <s v="Activo"/>
    <n v="17"/>
    <n v="0"/>
    <n v="13.6"/>
    <n v="0"/>
    <x v="8"/>
    <x v="28"/>
    <x v="0"/>
  </r>
  <r>
    <x v="321"/>
    <x v="24"/>
    <s v="S"/>
    <n v="37"/>
    <n v="0"/>
    <x v="23"/>
    <n v="0.36"/>
    <m/>
    <x v="264"/>
    <n v="32.4"/>
    <n v="0"/>
    <x v="1"/>
    <n v="0"/>
    <x v="3"/>
    <s v="Activo"/>
    <n v="18.75"/>
    <n v="0"/>
    <n v="0"/>
    <n v="0"/>
    <x v="4"/>
    <x v="17"/>
    <x v="0"/>
  </r>
  <r>
    <x v="322"/>
    <x v="5"/>
    <s v="S"/>
    <n v="68"/>
    <n v="0"/>
    <x v="78"/>
    <n v="0.36"/>
    <m/>
    <x v="90"/>
    <n v="32.4"/>
    <n v="0"/>
    <x v="1"/>
    <n v="0"/>
    <x v="1"/>
    <s v="Activo"/>
    <n v="14.9"/>
    <n v="0"/>
    <n v="0"/>
    <n v="0"/>
    <x v="0"/>
    <x v="5"/>
    <x v="0"/>
  </r>
  <r>
    <x v="323"/>
    <x v="56"/>
    <s v="M"/>
    <n v="43"/>
    <n v="48"/>
    <x v="28"/>
    <n v="0.36"/>
    <m/>
    <x v="265"/>
    <n v="32.4"/>
    <n v="0"/>
    <x v="1"/>
    <n v="0"/>
    <x v="0"/>
    <s v="Activo"/>
    <n v="16.75"/>
    <n v="0"/>
    <n v="0"/>
    <n v="0"/>
    <x v="1"/>
    <x v="21"/>
    <x v="0"/>
  </r>
  <r>
    <x v="324"/>
    <x v="43"/>
    <s v="S"/>
    <n v="54"/>
    <n v="48"/>
    <x v="113"/>
    <n v="0.36"/>
    <m/>
    <x v="266"/>
    <n v="32.4"/>
    <n v="0"/>
    <x v="1"/>
    <n v="0"/>
    <x v="0"/>
    <s v="Activo"/>
    <n v="28.1"/>
    <n v="0"/>
    <n v="0"/>
    <n v="0"/>
    <x v="1"/>
    <x v="23"/>
    <x v="1"/>
  </r>
  <r>
    <x v="325"/>
    <x v="73"/>
    <s v="S"/>
    <n v="79"/>
    <n v="72"/>
    <x v="68"/>
    <n v="0.36"/>
    <m/>
    <x v="267"/>
    <n v="32.4"/>
    <n v="0"/>
    <x v="1"/>
    <n v="0"/>
    <x v="1"/>
    <s v="Activo"/>
    <n v="19.25"/>
    <n v="0"/>
    <n v="0"/>
    <n v="0"/>
    <x v="2"/>
    <x v="25"/>
    <x v="2"/>
  </r>
  <r>
    <x v="326"/>
    <x v="31"/>
    <s v="M"/>
    <n v="6"/>
    <n v="0"/>
    <x v="88"/>
    <n v="0.37"/>
    <m/>
    <x v="268"/>
    <n v="33.299999999999997"/>
    <n v="33.299999999999997"/>
    <x v="2"/>
    <n v="129.72972972972974"/>
    <x v="0"/>
    <s v="Activo"/>
    <n v="23.75"/>
    <n v="0"/>
    <n v="19"/>
    <n v="0"/>
    <x v="8"/>
    <x v="19"/>
    <x v="1"/>
  </r>
  <r>
    <x v="327"/>
    <x v="34"/>
    <s v="XS"/>
    <n v="9"/>
    <n v="24"/>
    <x v="22"/>
    <n v="0.37"/>
    <m/>
    <x v="269"/>
    <n v="33.299999999999997"/>
    <n v="33.299999999999997"/>
    <x v="2"/>
    <n v="129.72972972972974"/>
    <x v="0"/>
    <s v="Activo"/>
    <n v="13.25"/>
    <n v="0"/>
    <n v="10.6"/>
    <n v="0"/>
    <x v="9"/>
    <x v="0"/>
    <x v="0"/>
  </r>
  <r>
    <x v="328"/>
    <x v="85"/>
    <s v="L"/>
    <n v="34"/>
    <n v="0"/>
    <x v="38"/>
    <n v="0.37"/>
    <m/>
    <x v="270"/>
    <n v="33.299999999999997"/>
    <n v="33.299999999999997"/>
    <x v="2"/>
    <n v="129.72972972972974"/>
    <x v="0"/>
    <s v="Activo"/>
    <n v="28.1"/>
    <n v="0"/>
    <n v="22.480000000000004"/>
    <n v="0"/>
    <x v="4"/>
    <x v="23"/>
    <x v="1"/>
  </r>
  <r>
    <x v="329"/>
    <x v="42"/>
    <s v="XS"/>
    <n v="62"/>
    <n v="0"/>
    <x v="47"/>
    <n v="0.37"/>
    <m/>
    <x v="271"/>
    <n v="33.299999999999997"/>
    <n v="0"/>
    <x v="1"/>
    <n v="0"/>
    <x v="0"/>
    <s v="Activo"/>
    <n v="23.75"/>
    <n v="0"/>
    <n v="0"/>
    <n v="0"/>
    <x v="3"/>
    <x v="19"/>
    <x v="1"/>
  </r>
  <r>
    <x v="330"/>
    <x v="32"/>
    <s v="S"/>
    <n v="68"/>
    <n v="0"/>
    <x v="78"/>
    <n v="0.37"/>
    <m/>
    <x v="272"/>
    <n v="33.299999999999997"/>
    <n v="0"/>
    <x v="1"/>
    <n v="0"/>
    <x v="3"/>
    <s v="Activo"/>
    <n v="14.95"/>
    <n v="0"/>
    <n v="0"/>
    <n v="0"/>
    <x v="4"/>
    <x v="20"/>
    <x v="0"/>
  </r>
  <r>
    <x v="331"/>
    <x v="100"/>
    <s v="XS"/>
    <n v="106"/>
    <n v="72"/>
    <x v="17"/>
    <n v="0.37"/>
    <m/>
    <x v="273"/>
    <n v="33.299999999999997"/>
    <n v="0"/>
    <x v="1"/>
    <n v="0"/>
    <x v="1"/>
    <s v="Activo"/>
    <n v="12.45"/>
    <n v="0"/>
    <n v="0"/>
    <n v="0"/>
    <x v="9"/>
    <x v="7"/>
    <x v="0"/>
  </r>
  <r>
    <x v="332"/>
    <x v="35"/>
    <s v="L"/>
    <n v="108"/>
    <n v="72"/>
    <x v="114"/>
    <n v="0.37"/>
    <m/>
    <x v="274"/>
    <n v="33.299999999999997"/>
    <n v="0"/>
    <x v="1"/>
    <n v="0"/>
    <x v="1"/>
    <s v="Activo"/>
    <n v="15.7"/>
    <n v="0"/>
    <n v="0"/>
    <n v="0"/>
    <x v="0"/>
    <x v="22"/>
    <x v="2"/>
  </r>
  <r>
    <x v="333"/>
    <x v="72"/>
    <s v="M"/>
    <n v="10"/>
    <n v="0"/>
    <x v="36"/>
    <n v="0.38"/>
    <m/>
    <x v="275"/>
    <n v="34.200000000000003"/>
    <n v="34.200000000000003"/>
    <x v="2"/>
    <n v="126.31578947368421"/>
    <x v="0"/>
    <s v="Activo"/>
    <n v="13.25"/>
    <n v="0"/>
    <n v="10.6"/>
    <n v="0"/>
    <x v="11"/>
    <x v="0"/>
    <x v="0"/>
  </r>
  <r>
    <x v="334"/>
    <x v="67"/>
    <s v="L"/>
    <n v="11"/>
    <n v="0"/>
    <x v="5"/>
    <n v="0.38"/>
    <m/>
    <x v="276"/>
    <n v="34.200000000000003"/>
    <n v="34.200000000000003"/>
    <x v="2"/>
    <n v="126.31578947368421"/>
    <x v="1"/>
    <s v="Activo"/>
    <n v="13.7"/>
    <n v="0"/>
    <n v="10.959999999999999"/>
    <n v="0"/>
    <x v="8"/>
    <x v="16"/>
    <x v="0"/>
  </r>
  <r>
    <x v="335"/>
    <x v="67"/>
    <s v="M"/>
    <n v="15"/>
    <n v="0"/>
    <x v="13"/>
    <n v="0.38"/>
    <m/>
    <x v="277"/>
    <n v="34.200000000000003"/>
    <n v="34.200000000000003"/>
    <x v="2"/>
    <n v="126.31578947368421"/>
    <x v="1"/>
    <s v="Activo"/>
    <n v="13.7"/>
    <n v="0"/>
    <n v="10.959999999999999"/>
    <n v="0"/>
    <x v="8"/>
    <x v="16"/>
    <x v="0"/>
  </r>
  <r>
    <x v="336"/>
    <x v="68"/>
    <s v="XS"/>
    <n v="37"/>
    <n v="0"/>
    <x v="23"/>
    <n v="0.38"/>
    <m/>
    <x v="278"/>
    <n v="34.200000000000003"/>
    <n v="34.200000000000003"/>
    <x v="2"/>
    <n v="126.31578947368421"/>
    <x v="1"/>
    <s v="Activo"/>
    <n v="13.7"/>
    <n v="0"/>
    <n v="10.959999999999999"/>
    <n v="0"/>
    <x v="0"/>
    <x v="16"/>
    <x v="0"/>
  </r>
  <r>
    <x v="337"/>
    <x v="99"/>
    <s v="XL"/>
    <n v="76"/>
    <n v="0"/>
    <x v="83"/>
    <n v="0.38"/>
    <m/>
    <x v="1"/>
    <n v="34.200000000000003"/>
    <n v="0"/>
    <x v="1"/>
    <n v="0"/>
    <x v="1"/>
    <s v="Activo"/>
    <n v="27.95"/>
    <n v="3"/>
    <n v="0"/>
    <n v="0"/>
    <x v="0"/>
    <x v="9"/>
    <x v="1"/>
  </r>
  <r>
    <x v="338"/>
    <x v="40"/>
    <s v="XS"/>
    <n v="90"/>
    <n v="0"/>
    <x v="11"/>
    <n v="0.38"/>
    <m/>
    <x v="279"/>
    <n v="34.200000000000003"/>
    <n v="0"/>
    <x v="1"/>
    <n v="0"/>
    <x v="0"/>
    <s v="Activo"/>
    <n v="28.1"/>
    <n v="0"/>
    <n v="0"/>
    <n v="0"/>
    <x v="7"/>
    <x v="23"/>
    <x v="1"/>
  </r>
  <r>
    <x v="339"/>
    <x v="51"/>
    <s v="S"/>
    <n v="58"/>
    <n v="0"/>
    <x v="115"/>
    <n v="0.39"/>
    <m/>
    <x v="280"/>
    <n v="35.1"/>
    <n v="0"/>
    <x v="1"/>
    <n v="0"/>
    <x v="0"/>
    <s v="Activo"/>
    <n v="28.1"/>
    <n v="0"/>
    <n v="0"/>
    <n v="0"/>
    <x v="0"/>
    <x v="23"/>
    <x v="1"/>
  </r>
  <r>
    <x v="340"/>
    <x v="75"/>
    <s v="L"/>
    <n v="79"/>
    <n v="0"/>
    <x v="55"/>
    <n v="0.39"/>
    <m/>
    <x v="281"/>
    <n v="35.1"/>
    <n v="0"/>
    <x v="1"/>
    <n v="0"/>
    <x v="0"/>
    <s v="Activo"/>
    <n v="28.1"/>
    <n v="0"/>
    <n v="0"/>
    <n v="0"/>
    <x v="7"/>
    <x v="23"/>
    <x v="1"/>
  </r>
  <r>
    <x v="341"/>
    <x v="75"/>
    <s v="XS"/>
    <n v="99"/>
    <n v="0"/>
    <x v="116"/>
    <n v="0.39"/>
    <m/>
    <x v="132"/>
    <n v="35.1"/>
    <n v="0"/>
    <x v="1"/>
    <n v="0"/>
    <x v="0"/>
    <s v="Activo"/>
    <n v="28.1"/>
    <n v="0"/>
    <n v="0"/>
    <n v="0"/>
    <x v="7"/>
    <x v="23"/>
    <x v="1"/>
  </r>
  <r>
    <x v="342"/>
    <x v="31"/>
    <s v="S"/>
    <n v="6"/>
    <n v="0"/>
    <x v="88"/>
    <n v="0.4"/>
    <m/>
    <x v="282"/>
    <n v="36"/>
    <n v="36"/>
    <x v="2"/>
    <n v="120"/>
    <x v="0"/>
    <s v="Activo"/>
    <n v="23.75"/>
    <n v="0"/>
    <n v="19"/>
    <n v="0"/>
    <x v="8"/>
    <x v="19"/>
    <x v="1"/>
  </r>
  <r>
    <x v="343"/>
    <x v="41"/>
    <s v="XS"/>
    <n v="72"/>
    <n v="0"/>
    <x v="33"/>
    <n v="0.4"/>
    <m/>
    <x v="159"/>
    <n v="36"/>
    <n v="0"/>
    <x v="1"/>
    <n v="0"/>
    <x v="0"/>
    <s v="Activo"/>
    <n v="23.75"/>
    <n v="0"/>
    <n v="0"/>
    <n v="0"/>
    <x v="0"/>
    <x v="19"/>
    <x v="1"/>
  </r>
  <r>
    <x v="344"/>
    <x v="52"/>
    <s v="S"/>
    <n v="82"/>
    <n v="0"/>
    <x v="117"/>
    <n v="0.4"/>
    <m/>
    <x v="283"/>
    <n v="36"/>
    <n v="0"/>
    <x v="1"/>
    <n v="0"/>
    <x v="0"/>
    <s v="Activo"/>
    <n v="15.6"/>
    <n v="0"/>
    <n v="0"/>
    <n v="0"/>
    <x v="1"/>
    <x v="29"/>
    <x v="0"/>
  </r>
  <r>
    <x v="345"/>
    <x v="71"/>
    <s v="XS"/>
    <n v="84"/>
    <n v="0"/>
    <x v="118"/>
    <n v="0.4"/>
    <m/>
    <x v="284"/>
    <n v="36"/>
    <n v="0"/>
    <x v="1"/>
    <n v="0"/>
    <x v="0"/>
    <s v="Activo"/>
    <n v="23.75"/>
    <n v="0"/>
    <n v="0"/>
    <n v="0"/>
    <x v="4"/>
    <x v="19"/>
    <x v="1"/>
  </r>
  <r>
    <x v="346"/>
    <x v="44"/>
    <s v="M"/>
    <n v="94"/>
    <n v="0"/>
    <x v="119"/>
    <n v="0.4"/>
    <m/>
    <x v="285"/>
    <n v="36"/>
    <n v="0"/>
    <x v="1"/>
    <n v="0"/>
    <x v="1"/>
    <s v="Activo"/>
    <n v="14.9"/>
    <n v="0"/>
    <n v="0"/>
    <n v="0"/>
    <x v="1"/>
    <x v="5"/>
    <x v="0"/>
  </r>
  <r>
    <x v="347"/>
    <x v="17"/>
    <s v="S"/>
    <n v="143"/>
    <n v="72"/>
    <x v="120"/>
    <n v="0.42"/>
    <m/>
    <x v="286"/>
    <n v="37.799999999999997"/>
    <n v="0"/>
    <x v="1"/>
    <n v="0"/>
    <x v="0"/>
    <s v="Activo"/>
    <n v="17.5"/>
    <n v="0"/>
    <n v="0"/>
    <n v="0"/>
    <x v="0"/>
    <x v="11"/>
    <x v="2"/>
  </r>
  <r>
    <x v="348"/>
    <x v="87"/>
    <s v="XS"/>
    <n v="26"/>
    <n v="0"/>
    <x v="74"/>
    <n v="0.43"/>
    <m/>
    <x v="287"/>
    <n v="38.700000000000003"/>
    <n v="38.700000000000003"/>
    <x v="2"/>
    <n v="111.62790697674419"/>
    <x v="1"/>
    <s v="Activo"/>
    <n v="17.55"/>
    <n v="0"/>
    <n v="14.040000000000001"/>
    <n v="0"/>
    <x v="1"/>
    <x v="14"/>
    <x v="2"/>
  </r>
  <r>
    <x v="349"/>
    <x v="36"/>
    <s v="S"/>
    <n v="32"/>
    <n v="0"/>
    <x v="61"/>
    <n v="0.43"/>
    <m/>
    <x v="288"/>
    <n v="38.700000000000003"/>
    <n v="38.700000000000003"/>
    <x v="2"/>
    <n v="111.62790697674419"/>
    <x v="0"/>
    <s v="Activo"/>
    <n v="28.1"/>
    <n v="0"/>
    <n v="22.480000000000004"/>
    <n v="0"/>
    <x v="4"/>
    <x v="23"/>
    <x v="1"/>
  </r>
  <r>
    <x v="350"/>
    <x v="80"/>
    <s v="L"/>
    <n v="40"/>
    <n v="0"/>
    <x v="77"/>
    <n v="0.43"/>
    <m/>
    <x v="289"/>
    <n v="38.700000000000003"/>
    <n v="38.700000000000003"/>
    <x v="2"/>
    <n v="111.62790697674419"/>
    <x v="1"/>
    <s v="Activo"/>
    <n v="26.3"/>
    <n v="1"/>
    <n v="21.040000000000003"/>
    <n v="48"/>
    <x v="7"/>
    <x v="27"/>
    <x v="1"/>
  </r>
  <r>
    <x v="351"/>
    <x v="39"/>
    <s v="L"/>
    <n v="160"/>
    <n v="0"/>
    <x v="121"/>
    <n v="0.43"/>
    <m/>
    <x v="290"/>
    <n v="38.700000000000003"/>
    <n v="0"/>
    <x v="1"/>
    <n v="0"/>
    <x v="0"/>
    <s v="Activo"/>
    <n v="22.15"/>
    <n v="1"/>
    <n v="0"/>
    <n v="0"/>
    <x v="4"/>
    <x v="26"/>
    <x v="2"/>
  </r>
  <r>
    <x v="352"/>
    <x v="102"/>
    <s v="L"/>
    <n v="32"/>
    <n v="0"/>
    <x v="61"/>
    <n v="0.44"/>
    <m/>
    <x v="291"/>
    <n v="39.6"/>
    <n v="39.6"/>
    <x v="2"/>
    <n v="109.09090909090909"/>
    <x v="1"/>
    <s v="Activo"/>
    <n v="20.8"/>
    <n v="0"/>
    <n v="16.64"/>
    <n v="0"/>
    <x v="7"/>
    <x v="12"/>
    <x v="2"/>
  </r>
  <r>
    <x v="353"/>
    <x v="87"/>
    <s v="L"/>
    <n v="58"/>
    <n v="0"/>
    <x v="115"/>
    <n v="0.44"/>
    <m/>
    <x v="292"/>
    <n v="39.6"/>
    <n v="0"/>
    <x v="1"/>
    <n v="0"/>
    <x v="1"/>
    <s v="Activo"/>
    <n v="17.55"/>
    <n v="0"/>
    <n v="0"/>
    <n v="0"/>
    <x v="1"/>
    <x v="14"/>
    <x v="2"/>
  </r>
  <r>
    <x v="354"/>
    <x v="33"/>
    <s v="S"/>
    <n v="12"/>
    <n v="72"/>
    <x v="118"/>
    <n v="0.44"/>
    <m/>
    <x v="112"/>
    <n v="39.6"/>
    <n v="0"/>
    <x v="1"/>
    <n v="0"/>
    <x v="0"/>
    <s v="Activo"/>
    <n v="16.75"/>
    <n v="0"/>
    <n v="0"/>
    <n v="0"/>
    <x v="2"/>
    <x v="21"/>
    <x v="0"/>
  </r>
  <r>
    <x v="355"/>
    <x v="92"/>
    <s v="L"/>
    <n v="91"/>
    <n v="0"/>
    <x v="28"/>
    <n v="0.44"/>
    <m/>
    <x v="293"/>
    <n v="39.6"/>
    <n v="0"/>
    <x v="1"/>
    <n v="0"/>
    <x v="1"/>
    <s v="Activo"/>
    <n v="19.25"/>
    <n v="0"/>
    <n v="0"/>
    <n v="0"/>
    <x v="7"/>
    <x v="25"/>
    <x v="2"/>
  </r>
  <r>
    <x v="356"/>
    <x v="40"/>
    <s v="M"/>
    <n v="33"/>
    <n v="0"/>
    <x v="22"/>
    <n v="0.45"/>
    <m/>
    <x v="294"/>
    <n v="40.5"/>
    <n v="40.5"/>
    <x v="2"/>
    <n v="106.66666666666666"/>
    <x v="0"/>
    <s v="Activo"/>
    <n v="28.1"/>
    <n v="0"/>
    <n v="22.480000000000004"/>
    <n v="0"/>
    <x v="7"/>
    <x v="23"/>
    <x v="1"/>
  </r>
  <r>
    <x v="357"/>
    <x v="64"/>
    <s v="M"/>
    <n v="49"/>
    <n v="0"/>
    <x v="40"/>
    <n v="0.45"/>
    <m/>
    <x v="295"/>
    <n v="40.5"/>
    <n v="0"/>
    <x v="1"/>
    <n v="0"/>
    <x v="1"/>
    <s v="Activo"/>
    <n v="14.9"/>
    <n v="0"/>
    <n v="0"/>
    <n v="0"/>
    <x v="8"/>
    <x v="5"/>
    <x v="0"/>
  </r>
  <r>
    <x v="358"/>
    <x v="24"/>
    <s v="M"/>
    <n v="80"/>
    <n v="0"/>
    <x v="67"/>
    <n v="0.45"/>
    <m/>
    <x v="296"/>
    <n v="40.5"/>
    <n v="0"/>
    <x v="1"/>
    <n v="0"/>
    <x v="3"/>
    <s v="Activo"/>
    <n v="18.75"/>
    <n v="0"/>
    <n v="0"/>
    <n v="0"/>
    <x v="4"/>
    <x v="17"/>
    <x v="0"/>
  </r>
  <r>
    <x v="359"/>
    <x v="59"/>
    <s v="S"/>
    <n v="156"/>
    <n v="0"/>
    <x v="122"/>
    <n v="0.45"/>
    <m/>
    <x v="297"/>
    <n v="40.5"/>
    <n v="0"/>
    <x v="1"/>
    <n v="0"/>
    <x v="0"/>
    <s v="Activo"/>
    <n v="17"/>
    <n v="0"/>
    <n v="0"/>
    <n v="0"/>
    <x v="1"/>
    <x v="28"/>
    <x v="0"/>
  </r>
  <r>
    <x v="360"/>
    <x v="102"/>
    <s v="XS"/>
    <n v="28"/>
    <n v="0"/>
    <x v="30"/>
    <n v="0.46"/>
    <m/>
    <x v="298"/>
    <n v="41.4"/>
    <n v="41.4"/>
    <x v="2"/>
    <n v="104.34782608695652"/>
    <x v="1"/>
    <s v="Activo"/>
    <n v="20.8"/>
    <n v="0"/>
    <n v="16.64"/>
    <n v="0"/>
    <x v="7"/>
    <x v="12"/>
    <x v="2"/>
  </r>
  <r>
    <x v="361"/>
    <x v="91"/>
    <s v="XS"/>
    <n v="33"/>
    <n v="0"/>
    <x v="22"/>
    <n v="0.46"/>
    <m/>
    <x v="299"/>
    <n v="41.4"/>
    <n v="41.4"/>
    <x v="2"/>
    <n v="104.34782608695652"/>
    <x v="0"/>
    <s v="Activo"/>
    <n v="16.75"/>
    <n v="0"/>
    <n v="13.4"/>
    <n v="0"/>
    <x v="7"/>
    <x v="21"/>
    <x v="0"/>
  </r>
  <r>
    <x v="362"/>
    <x v="52"/>
    <s v="L"/>
    <n v="106"/>
    <n v="0"/>
    <x v="123"/>
    <n v="0.46"/>
    <m/>
    <x v="300"/>
    <n v="41.4"/>
    <n v="0"/>
    <x v="1"/>
    <n v="0"/>
    <x v="0"/>
    <s v="Activo"/>
    <n v="15.6"/>
    <n v="0"/>
    <n v="0"/>
    <n v="0"/>
    <x v="1"/>
    <x v="29"/>
    <x v="0"/>
  </r>
  <r>
    <x v="363"/>
    <x v="98"/>
    <s v="L"/>
    <n v="50"/>
    <n v="0"/>
    <x v="46"/>
    <n v="0.47"/>
    <m/>
    <x v="301"/>
    <n v="42.3"/>
    <n v="0"/>
    <x v="1"/>
    <n v="0"/>
    <x v="0"/>
    <s v="Activo"/>
    <n v="15.6"/>
    <n v="0"/>
    <n v="0"/>
    <n v="0"/>
    <x v="3"/>
    <x v="29"/>
    <x v="0"/>
  </r>
  <r>
    <x v="364"/>
    <x v="60"/>
    <s v="XS"/>
    <n v="76"/>
    <n v="0"/>
    <x v="83"/>
    <n v="0.47"/>
    <m/>
    <x v="302"/>
    <n v="42.3"/>
    <n v="0"/>
    <x v="1"/>
    <n v="0"/>
    <x v="1"/>
    <s v="Activo"/>
    <n v="17.600000000000001"/>
    <n v="0"/>
    <n v="0"/>
    <n v="0"/>
    <x v="0"/>
    <x v="13"/>
    <x v="2"/>
  </r>
  <r>
    <x v="365"/>
    <x v="86"/>
    <s v="S"/>
    <n v="9"/>
    <n v="0"/>
    <x v="4"/>
    <n v="0.48"/>
    <m/>
    <x v="166"/>
    <n v="43.199999999999996"/>
    <n v="43.199999999999996"/>
    <x v="2"/>
    <n v="100"/>
    <x v="0"/>
    <s v="Activo"/>
    <n v="17.5"/>
    <n v="0"/>
    <n v="14"/>
    <n v="0"/>
    <x v="9"/>
    <x v="11"/>
    <x v="2"/>
  </r>
  <r>
    <x v="366"/>
    <x v="39"/>
    <s v="S"/>
    <n v="115"/>
    <n v="0"/>
    <x v="124"/>
    <n v="0.48"/>
    <m/>
    <x v="303"/>
    <n v="43.199999999999996"/>
    <n v="0"/>
    <x v="1"/>
    <n v="0"/>
    <x v="0"/>
    <s v="Activo"/>
    <n v="22.15"/>
    <n v="1"/>
    <n v="0"/>
    <n v="0"/>
    <x v="4"/>
    <x v="26"/>
    <x v="2"/>
  </r>
  <r>
    <x v="367"/>
    <x v="38"/>
    <s v="M"/>
    <n v="47"/>
    <n v="0"/>
    <x v="89"/>
    <n v="0.49"/>
    <m/>
    <x v="304"/>
    <n v="44.1"/>
    <n v="44.1"/>
    <x v="2"/>
    <n v="97.959183673469383"/>
    <x v="1"/>
    <s v="Activo"/>
    <n v="19.25"/>
    <n v="0"/>
    <n v="15.4"/>
    <n v="0"/>
    <x v="4"/>
    <x v="25"/>
    <x v="2"/>
  </r>
  <r>
    <x v="368"/>
    <x v="104"/>
    <s v="XS"/>
    <n v="54"/>
    <n v="0"/>
    <x v="32"/>
    <n v="0.49"/>
    <m/>
    <x v="305"/>
    <n v="44.1"/>
    <n v="0"/>
    <x v="1"/>
    <n v="0"/>
    <x v="1"/>
    <s v="Activo"/>
    <n v="15.35"/>
    <n v="0"/>
    <n v="0"/>
    <n v="0"/>
    <x v="4"/>
    <x v="15"/>
    <x v="0"/>
  </r>
  <r>
    <x v="369"/>
    <x v="93"/>
    <s v="L"/>
    <n v="53"/>
    <n v="0"/>
    <x v="42"/>
    <n v="0.5"/>
    <m/>
    <x v="306"/>
    <n v="45"/>
    <n v="0"/>
    <x v="1"/>
    <n v="0"/>
    <x v="0"/>
    <s v="Activo"/>
    <n v="17"/>
    <n v="0"/>
    <n v="0"/>
    <n v="0"/>
    <x v="7"/>
    <x v="28"/>
    <x v="0"/>
  </r>
  <r>
    <x v="370"/>
    <x v="100"/>
    <s v="S"/>
    <n v="48"/>
    <n v="72"/>
    <x v="125"/>
    <n v="0.5"/>
    <m/>
    <x v="307"/>
    <n v="45"/>
    <n v="0"/>
    <x v="1"/>
    <n v="0"/>
    <x v="1"/>
    <s v="Activo"/>
    <n v="12.45"/>
    <n v="0"/>
    <n v="0"/>
    <n v="0"/>
    <x v="9"/>
    <x v="7"/>
    <x v="0"/>
  </r>
  <r>
    <x v="371"/>
    <x v="53"/>
    <s v="XS"/>
    <n v="9"/>
    <n v="0"/>
    <x v="4"/>
    <n v="0.51"/>
    <m/>
    <x v="308"/>
    <n v="45.9"/>
    <n v="45.9"/>
    <x v="2"/>
    <n v="94.117647058823522"/>
    <x v="3"/>
    <s v="Activo"/>
    <n v="29.55"/>
    <n v="1"/>
    <n v="23.64"/>
    <n v="48"/>
    <x v="4"/>
    <x v="30"/>
    <x v="1"/>
  </r>
  <r>
    <x v="372"/>
    <x v="53"/>
    <s v="XXS"/>
    <n v="16"/>
    <n v="0"/>
    <x v="75"/>
    <n v="0.51"/>
    <m/>
    <x v="309"/>
    <n v="45.9"/>
    <n v="45.9"/>
    <x v="2"/>
    <n v="94.117647058823522"/>
    <x v="3"/>
    <s v="Activo"/>
    <n v="29.55"/>
    <n v="1"/>
    <n v="23.64"/>
    <n v="48"/>
    <x v="4"/>
    <x v="30"/>
    <x v="1"/>
  </r>
  <r>
    <x v="373"/>
    <x v="71"/>
    <s v="L"/>
    <n v="49"/>
    <n v="0"/>
    <x v="40"/>
    <n v="0.51"/>
    <m/>
    <x v="310"/>
    <n v="45.9"/>
    <n v="45.9"/>
    <x v="2"/>
    <n v="94.117647058823522"/>
    <x v="0"/>
    <s v="Activo"/>
    <n v="23.75"/>
    <n v="0"/>
    <n v="19"/>
    <n v="0"/>
    <x v="4"/>
    <x v="19"/>
    <x v="1"/>
  </r>
  <r>
    <x v="374"/>
    <x v="69"/>
    <s v="L"/>
    <n v="76"/>
    <n v="0"/>
    <x v="83"/>
    <n v="0.51"/>
    <m/>
    <x v="311"/>
    <n v="45.9"/>
    <n v="0"/>
    <x v="1"/>
    <n v="0"/>
    <x v="3"/>
    <s v="Activo"/>
    <n v="20.7"/>
    <n v="0"/>
    <n v="0"/>
    <n v="0"/>
    <x v="4"/>
    <x v="31"/>
    <x v="0"/>
  </r>
  <r>
    <x v="375"/>
    <x v="35"/>
    <s v="S"/>
    <n v="49"/>
    <n v="120"/>
    <x v="126"/>
    <n v="0.51"/>
    <m/>
    <x v="312"/>
    <n v="45.9"/>
    <n v="0"/>
    <x v="1"/>
    <n v="0"/>
    <x v="1"/>
    <s v="Activo"/>
    <n v="15.7"/>
    <n v="0"/>
    <n v="0"/>
    <n v="0"/>
    <x v="0"/>
    <x v="22"/>
    <x v="2"/>
  </r>
  <r>
    <x v="376"/>
    <x v="23"/>
    <s v="L"/>
    <n v="70"/>
    <n v="120"/>
    <x v="84"/>
    <n v="0.51"/>
    <m/>
    <x v="313"/>
    <n v="45.9"/>
    <n v="0"/>
    <x v="1"/>
    <n v="0"/>
    <x v="1"/>
    <s v="Activo"/>
    <n v="13.7"/>
    <n v="0"/>
    <n v="0"/>
    <n v="0"/>
    <x v="1"/>
    <x v="16"/>
    <x v="0"/>
  </r>
  <r>
    <x v="377"/>
    <x v="100"/>
    <s v="M"/>
    <n v="62"/>
    <n v="48"/>
    <x v="112"/>
    <n v="0.52"/>
    <m/>
    <x v="314"/>
    <n v="46.800000000000004"/>
    <n v="0"/>
    <x v="1"/>
    <n v="0"/>
    <x v="1"/>
    <s v="Activo"/>
    <n v="12.45"/>
    <n v="0"/>
    <n v="0"/>
    <n v="0"/>
    <x v="9"/>
    <x v="7"/>
    <x v="0"/>
  </r>
  <r>
    <x v="378"/>
    <x v="17"/>
    <s v="M"/>
    <n v="98"/>
    <n v="120"/>
    <x v="127"/>
    <n v="0.52"/>
    <m/>
    <x v="315"/>
    <n v="46.800000000000004"/>
    <n v="0"/>
    <x v="1"/>
    <n v="0"/>
    <x v="0"/>
    <s v="Activo"/>
    <n v="17.5"/>
    <n v="0"/>
    <n v="0"/>
    <n v="0"/>
    <x v="0"/>
    <x v="11"/>
    <x v="2"/>
  </r>
  <r>
    <x v="379"/>
    <x v="94"/>
    <s v="M"/>
    <n v="3"/>
    <n v="0"/>
    <x v="2"/>
    <n v="0.53"/>
    <m/>
    <x v="316"/>
    <n v="47.7"/>
    <n v="47.7"/>
    <x v="2"/>
    <n v="90.566037735849051"/>
    <x v="0"/>
    <s v="Activo"/>
    <n v="23.75"/>
    <n v="0"/>
    <n v="19"/>
    <n v="0"/>
    <x v="7"/>
    <x v="19"/>
    <x v="1"/>
  </r>
  <r>
    <x v="380"/>
    <x v="72"/>
    <s v="S"/>
    <n v="7"/>
    <n v="0"/>
    <x v="12"/>
    <n v="0.53"/>
    <m/>
    <x v="317"/>
    <n v="47.7"/>
    <n v="47.7"/>
    <x v="2"/>
    <n v="90.566037735849051"/>
    <x v="0"/>
    <s v="Activo"/>
    <n v="13.25"/>
    <n v="0"/>
    <n v="10.6"/>
    <n v="0"/>
    <x v="11"/>
    <x v="0"/>
    <x v="0"/>
  </r>
  <r>
    <x v="381"/>
    <x v="74"/>
    <s v="S"/>
    <n v="10"/>
    <n v="0"/>
    <x v="36"/>
    <n v="0.53"/>
    <m/>
    <x v="318"/>
    <n v="47.7"/>
    <n v="47.7"/>
    <x v="2"/>
    <n v="90.566037735849051"/>
    <x v="1"/>
    <s v="Activo"/>
    <n v="15.7"/>
    <n v="0"/>
    <n v="12.559999999999999"/>
    <n v="0"/>
    <x v="9"/>
    <x v="22"/>
    <x v="2"/>
  </r>
  <r>
    <x v="382"/>
    <x v="34"/>
    <s v="S"/>
    <n v="71"/>
    <n v="72"/>
    <x v="128"/>
    <n v="0.53"/>
    <m/>
    <x v="319"/>
    <n v="47.7"/>
    <n v="0"/>
    <x v="1"/>
    <n v="0"/>
    <x v="0"/>
    <s v="Activo"/>
    <n v="13.25"/>
    <n v="0"/>
    <n v="0"/>
    <n v="0"/>
    <x v="9"/>
    <x v="0"/>
    <x v="0"/>
  </r>
  <r>
    <x v="383"/>
    <x v="86"/>
    <s v="L"/>
    <n v="0"/>
    <n v="0"/>
    <x v="0"/>
    <n v="0.54"/>
    <m/>
    <x v="0"/>
    <n v="48.6"/>
    <n v="48.6"/>
    <x v="3"/>
    <n v="133.33333333333331"/>
    <x v="0"/>
    <s v="Activo"/>
    <n v="17.5"/>
    <n v="0"/>
    <n v="21"/>
    <n v="0"/>
    <x v="9"/>
    <x v="11"/>
    <x v="2"/>
  </r>
  <r>
    <x v="384"/>
    <x v="32"/>
    <s v="M"/>
    <n v="7"/>
    <n v="0"/>
    <x v="12"/>
    <n v="0.54"/>
    <m/>
    <x v="320"/>
    <n v="48.6"/>
    <n v="48.6"/>
    <x v="3"/>
    <n v="133.33333333333331"/>
    <x v="3"/>
    <s v="Activo"/>
    <n v="14.95"/>
    <n v="0"/>
    <n v="17.939999999999998"/>
    <n v="0"/>
    <x v="4"/>
    <x v="20"/>
    <x v="0"/>
  </r>
  <r>
    <x v="385"/>
    <x v="51"/>
    <s v="M"/>
    <n v="75"/>
    <n v="0"/>
    <x v="92"/>
    <n v="0.54"/>
    <m/>
    <x v="321"/>
    <n v="48.6"/>
    <n v="0"/>
    <x v="1"/>
    <n v="0"/>
    <x v="0"/>
    <s v="Activo"/>
    <n v="28.1"/>
    <n v="0"/>
    <n v="0"/>
    <n v="0"/>
    <x v="0"/>
    <x v="23"/>
    <x v="1"/>
  </r>
  <r>
    <x v="386"/>
    <x v="67"/>
    <s v="S"/>
    <n v="75"/>
    <n v="0"/>
    <x v="92"/>
    <n v="0.54"/>
    <m/>
    <x v="321"/>
    <n v="48.6"/>
    <n v="0"/>
    <x v="1"/>
    <n v="0"/>
    <x v="1"/>
    <s v="Activo"/>
    <n v="13.7"/>
    <n v="0"/>
    <n v="0"/>
    <n v="0"/>
    <x v="8"/>
    <x v="16"/>
    <x v="0"/>
  </r>
  <r>
    <x v="387"/>
    <x v="91"/>
    <s v="L"/>
    <n v="81"/>
    <n v="0"/>
    <x v="58"/>
    <n v="0.54"/>
    <m/>
    <x v="13"/>
    <n v="48.6"/>
    <n v="0"/>
    <x v="1"/>
    <n v="0"/>
    <x v="0"/>
    <s v="Activo"/>
    <n v="16.75"/>
    <n v="0"/>
    <n v="0"/>
    <n v="0"/>
    <x v="7"/>
    <x v="21"/>
    <x v="0"/>
  </r>
  <r>
    <x v="388"/>
    <x v="56"/>
    <s v="S"/>
    <n v="50"/>
    <n v="48"/>
    <x v="94"/>
    <n v="0.54"/>
    <m/>
    <x v="322"/>
    <n v="48.6"/>
    <n v="0"/>
    <x v="1"/>
    <n v="0"/>
    <x v="0"/>
    <s v="Activo"/>
    <n v="16.75"/>
    <n v="0"/>
    <n v="0"/>
    <n v="0"/>
    <x v="1"/>
    <x v="21"/>
    <x v="0"/>
  </r>
  <r>
    <x v="389"/>
    <x v="98"/>
    <s v="XS"/>
    <n v="109"/>
    <n v="0"/>
    <x v="59"/>
    <n v="0.54"/>
    <m/>
    <x v="323"/>
    <n v="48.6"/>
    <n v="0"/>
    <x v="1"/>
    <n v="0"/>
    <x v="0"/>
    <s v="Activo"/>
    <n v="15.6"/>
    <n v="0"/>
    <n v="0"/>
    <n v="0"/>
    <x v="3"/>
    <x v="29"/>
    <x v="0"/>
  </r>
  <r>
    <x v="390"/>
    <x v="83"/>
    <s v="L"/>
    <n v="159"/>
    <n v="0"/>
    <x v="129"/>
    <n v="0.55000000000000004"/>
    <m/>
    <x v="324"/>
    <n v="49.500000000000007"/>
    <n v="0"/>
    <x v="1"/>
    <n v="0"/>
    <x v="0"/>
    <s v="Activo"/>
    <n v="15.6"/>
    <n v="0"/>
    <n v="0"/>
    <n v="0"/>
    <x v="0"/>
    <x v="29"/>
    <x v="0"/>
  </r>
  <r>
    <x v="391"/>
    <x v="62"/>
    <s v="XS"/>
    <n v="169"/>
    <n v="0"/>
    <x v="126"/>
    <n v="0.55000000000000004"/>
    <m/>
    <x v="325"/>
    <n v="49.500000000000007"/>
    <n v="0"/>
    <x v="1"/>
    <n v="0"/>
    <x v="0"/>
    <s v="Activo"/>
    <n v="28.1"/>
    <n v="0"/>
    <n v="0"/>
    <n v="0"/>
    <x v="3"/>
    <x v="23"/>
    <x v="1"/>
  </r>
  <r>
    <x v="392"/>
    <x v="53"/>
    <s v="S"/>
    <n v="36"/>
    <n v="0"/>
    <x v="76"/>
    <n v="0.56000000000000005"/>
    <m/>
    <x v="326"/>
    <n v="50.400000000000006"/>
    <n v="50.400000000000006"/>
    <x v="3"/>
    <n v="128.57142857142856"/>
    <x v="3"/>
    <s v="Activo"/>
    <n v="29.55"/>
    <n v="1"/>
    <n v="35.46"/>
    <n v="72"/>
    <x v="4"/>
    <x v="30"/>
    <x v="1"/>
  </r>
  <r>
    <x v="393"/>
    <x v="78"/>
    <s v="XS"/>
    <n v="47"/>
    <n v="0"/>
    <x v="89"/>
    <n v="0.56000000000000005"/>
    <m/>
    <x v="327"/>
    <n v="50.400000000000006"/>
    <n v="50.400000000000006"/>
    <x v="3"/>
    <n v="128.57142857142856"/>
    <x v="0"/>
    <s v="Activo"/>
    <n v="28.1"/>
    <n v="0"/>
    <n v="33.72"/>
    <n v="0"/>
    <x v="3"/>
    <x v="23"/>
    <x v="1"/>
  </r>
  <r>
    <x v="394"/>
    <x v="54"/>
    <s v="XS"/>
    <n v="51"/>
    <n v="0"/>
    <x v="41"/>
    <n v="0.56000000000000005"/>
    <m/>
    <x v="328"/>
    <n v="50.400000000000006"/>
    <n v="50.400000000000006"/>
    <x v="3"/>
    <n v="128.57142857142856"/>
    <x v="1"/>
    <s v="Activo"/>
    <n v="17.600000000000001"/>
    <n v="0"/>
    <n v="21.12"/>
    <n v="0"/>
    <x v="3"/>
    <x v="13"/>
    <x v="2"/>
  </r>
  <r>
    <x v="395"/>
    <x v="5"/>
    <s v="M"/>
    <n v="104"/>
    <n v="0"/>
    <x v="95"/>
    <n v="0.56000000000000005"/>
    <m/>
    <x v="62"/>
    <n v="50.400000000000006"/>
    <n v="0"/>
    <x v="1"/>
    <n v="0"/>
    <x v="1"/>
    <s v="Activo"/>
    <n v="14.9"/>
    <n v="0"/>
    <n v="0"/>
    <n v="0"/>
    <x v="0"/>
    <x v="5"/>
    <x v="0"/>
  </r>
  <r>
    <x v="396"/>
    <x v="34"/>
    <s v="M"/>
    <n v="72"/>
    <n v="72"/>
    <x v="60"/>
    <n v="0.56000000000000005"/>
    <m/>
    <x v="329"/>
    <n v="50.400000000000006"/>
    <n v="0"/>
    <x v="1"/>
    <n v="0"/>
    <x v="0"/>
    <s v="Activo"/>
    <n v="13.25"/>
    <n v="0"/>
    <n v="0"/>
    <n v="0"/>
    <x v="9"/>
    <x v="0"/>
    <x v="0"/>
  </r>
  <r>
    <x v="397"/>
    <x v="79"/>
    <s v="M"/>
    <n v="27"/>
    <n v="144"/>
    <x v="130"/>
    <n v="0.56000000000000005"/>
    <m/>
    <x v="330"/>
    <n v="50.400000000000006"/>
    <n v="0"/>
    <x v="1"/>
    <n v="0"/>
    <x v="0"/>
    <s v="Activo"/>
    <n v="23.75"/>
    <n v="0"/>
    <n v="0"/>
    <n v="0"/>
    <x v="1"/>
    <x v="19"/>
    <x v="1"/>
  </r>
  <r>
    <x v="398"/>
    <x v="21"/>
    <s v="M"/>
    <n v="3"/>
    <n v="0"/>
    <x v="2"/>
    <n v="0.56999999999999995"/>
    <m/>
    <x v="331"/>
    <n v="51.3"/>
    <n v="51.3"/>
    <x v="3"/>
    <n v="126.31578947368422"/>
    <x v="1"/>
    <s v="Activo"/>
    <n v="17.600000000000001"/>
    <n v="0"/>
    <n v="21.12"/>
    <n v="0"/>
    <x v="7"/>
    <x v="13"/>
    <x v="2"/>
  </r>
  <r>
    <x v="399"/>
    <x v="93"/>
    <s v="M"/>
    <n v="30"/>
    <n v="0"/>
    <x v="45"/>
    <n v="0.56999999999999995"/>
    <m/>
    <x v="332"/>
    <n v="51.3"/>
    <n v="51.3"/>
    <x v="3"/>
    <n v="126.31578947368422"/>
    <x v="0"/>
    <s v="Activo"/>
    <n v="17"/>
    <n v="0"/>
    <n v="20.399999999999999"/>
    <n v="0"/>
    <x v="7"/>
    <x v="28"/>
    <x v="0"/>
  </r>
  <r>
    <x v="400"/>
    <x v="83"/>
    <s v="XS"/>
    <n v="169"/>
    <n v="0"/>
    <x v="126"/>
    <n v="0.56999999999999995"/>
    <m/>
    <x v="333"/>
    <n v="51.3"/>
    <n v="0"/>
    <x v="1"/>
    <n v="0"/>
    <x v="0"/>
    <s v="Activo"/>
    <n v="15.6"/>
    <n v="0"/>
    <n v="0"/>
    <n v="0"/>
    <x v="0"/>
    <x v="29"/>
    <x v="0"/>
  </r>
  <r>
    <x v="401"/>
    <x v="60"/>
    <s v="L"/>
    <n v="61"/>
    <n v="144"/>
    <x v="131"/>
    <n v="0.56999999999999995"/>
    <m/>
    <x v="334"/>
    <n v="51.3"/>
    <n v="0"/>
    <x v="1"/>
    <n v="0"/>
    <x v="1"/>
    <s v="Activo"/>
    <n v="17.600000000000001"/>
    <n v="0"/>
    <n v="0"/>
    <n v="0"/>
    <x v="0"/>
    <x v="13"/>
    <x v="2"/>
  </r>
  <r>
    <x v="402"/>
    <x v="22"/>
    <s v="XS"/>
    <n v="32"/>
    <n v="0"/>
    <x v="61"/>
    <n v="0.57999999999999996"/>
    <m/>
    <x v="335"/>
    <n v="52.199999999999996"/>
    <n v="52.199999999999996"/>
    <x v="3"/>
    <n v="124.13793103448276"/>
    <x v="1"/>
    <s v="Activo"/>
    <n v="15.35"/>
    <n v="0"/>
    <n v="18.420000000000002"/>
    <n v="0"/>
    <x v="0"/>
    <x v="15"/>
    <x v="0"/>
  </r>
  <r>
    <x v="403"/>
    <x v="93"/>
    <s v="S"/>
    <n v="34"/>
    <n v="0"/>
    <x v="38"/>
    <n v="0.57999999999999996"/>
    <m/>
    <x v="336"/>
    <n v="52.199999999999996"/>
    <n v="52.199999999999996"/>
    <x v="3"/>
    <n v="124.13793103448276"/>
    <x v="0"/>
    <s v="Activo"/>
    <n v="17"/>
    <n v="0"/>
    <n v="20.399999999999999"/>
    <n v="0"/>
    <x v="7"/>
    <x v="28"/>
    <x v="0"/>
  </r>
  <r>
    <x v="404"/>
    <x v="87"/>
    <s v="S"/>
    <n v="86"/>
    <n v="0"/>
    <x v="26"/>
    <n v="0.57999999999999996"/>
    <m/>
    <x v="337"/>
    <n v="52.199999999999996"/>
    <n v="0"/>
    <x v="1"/>
    <n v="0"/>
    <x v="1"/>
    <s v="Activo"/>
    <n v="17.55"/>
    <n v="0"/>
    <n v="0"/>
    <n v="0"/>
    <x v="1"/>
    <x v="14"/>
    <x v="2"/>
  </r>
  <r>
    <x v="405"/>
    <x v="96"/>
    <s v="L"/>
    <n v="97"/>
    <n v="0"/>
    <x v="132"/>
    <n v="0.57999999999999996"/>
    <m/>
    <x v="338"/>
    <n v="52.199999999999996"/>
    <n v="0"/>
    <x v="1"/>
    <n v="0"/>
    <x v="0"/>
    <s v="Activo"/>
    <n v="28.1"/>
    <n v="0"/>
    <n v="0"/>
    <n v="0"/>
    <x v="0"/>
    <x v="23"/>
    <x v="1"/>
  </r>
  <r>
    <x v="406"/>
    <x v="79"/>
    <s v="S"/>
    <n v="43"/>
    <n v="144"/>
    <x v="133"/>
    <n v="0.57999999999999996"/>
    <m/>
    <x v="339"/>
    <n v="52.199999999999996"/>
    <n v="0"/>
    <x v="1"/>
    <n v="0"/>
    <x v="0"/>
    <s v="Activo"/>
    <n v="23.75"/>
    <n v="0"/>
    <n v="0"/>
    <n v="0"/>
    <x v="1"/>
    <x v="19"/>
    <x v="1"/>
  </r>
  <r>
    <x v="407"/>
    <x v="35"/>
    <s v="M"/>
    <n v="93"/>
    <n v="120"/>
    <x v="134"/>
    <n v="0.57999999999999996"/>
    <m/>
    <x v="340"/>
    <n v="52.199999999999996"/>
    <n v="0"/>
    <x v="1"/>
    <n v="0"/>
    <x v="1"/>
    <s v="Activo"/>
    <n v="15.7"/>
    <n v="0"/>
    <n v="0"/>
    <n v="0"/>
    <x v="0"/>
    <x v="22"/>
    <x v="2"/>
  </r>
  <r>
    <x v="408"/>
    <x v="46"/>
    <s v="L"/>
    <n v="0"/>
    <n v="0"/>
    <x v="0"/>
    <n v="0.59"/>
    <m/>
    <x v="0"/>
    <n v="53.099999999999994"/>
    <n v="53.099999999999994"/>
    <x v="3"/>
    <n v="122.03389830508475"/>
    <x v="1"/>
    <s v="Activo"/>
    <n v="15.35"/>
    <n v="0"/>
    <n v="18.420000000000002"/>
    <n v="0"/>
    <x v="3"/>
    <x v="15"/>
    <x v="0"/>
  </r>
  <r>
    <x v="409"/>
    <x v="104"/>
    <s v="XL"/>
    <n v="37"/>
    <n v="0"/>
    <x v="23"/>
    <n v="0.59"/>
    <m/>
    <x v="341"/>
    <n v="53.099999999999994"/>
    <n v="53.099999999999994"/>
    <x v="3"/>
    <n v="122.03389830508475"/>
    <x v="1"/>
    <s v="Activo"/>
    <n v="15.35"/>
    <n v="0"/>
    <n v="18.420000000000002"/>
    <n v="0"/>
    <x v="4"/>
    <x v="15"/>
    <x v="0"/>
  </r>
  <r>
    <x v="410"/>
    <x v="46"/>
    <s v="XS"/>
    <n v="0"/>
    <n v="0"/>
    <x v="0"/>
    <n v="0.6"/>
    <m/>
    <x v="0"/>
    <n v="54"/>
    <n v="54"/>
    <x v="3"/>
    <n v="120"/>
    <x v="1"/>
    <s v="Activo"/>
    <n v="15.35"/>
    <n v="0"/>
    <n v="18.420000000000002"/>
    <n v="0"/>
    <x v="3"/>
    <x v="15"/>
    <x v="0"/>
  </r>
  <r>
    <x v="411"/>
    <x v="74"/>
    <s v="L"/>
    <n v="11"/>
    <n v="0"/>
    <x v="5"/>
    <n v="0.6"/>
    <m/>
    <x v="342"/>
    <n v="54"/>
    <n v="54"/>
    <x v="3"/>
    <n v="120"/>
    <x v="1"/>
    <s v="Activo"/>
    <n v="15.7"/>
    <n v="0"/>
    <n v="18.839999999999996"/>
    <n v="0"/>
    <x v="9"/>
    <x v="22"/>
    <x v="2"/>
  </r>
  <r>
    <x v="412"/>
    <x v="63"/>
    <s v="L"/>
    <n v="50"/>
    <n v="0"/>
    <x v="46"/>
    <n v="0.6"/>
    <m/>
    <x v="57"/>
    <n v="54"/>
    <n v="54"/>
    <x v="3"/>
    <n v="120"/>
    <x v="0"/>
    <s v="Activo"/>
    <n v="16.75"/>
    <n v="0"/>
    <n v="20.100000000000001"/>
    <n v="0"/>
    <x v="3"/>
    <x v="21"/>
    <x v="0"/>
  </r>
  <r>
    <x v="413"/>
    <x v="78"/>
    <s v="S"/>
    <n v="94"/>
    <n v="0"/>
    <x v="119"/>
    <n v="0.6"/>
    <m/>
    <x v="343"/>
    <n v="54"/>
    <n v="0"/>
    <x v="1"/>
    <n v="0"/>
    <x v="0"/>
    <s v="Activo"/>
    <n v="28.1"/>
    <n v="0"/>
    <n v="0"/>
    <n v="0"/>
    <x v="3"/>
    <x v="23"/>
    <x v="1"/>
  </r>
  <r>
    <x v="414"/>
    <x v="90"/>
    <s v="L"/>
    <n v="33"/>
    <n v="0"/>
    <x v="22"/>
    <n v="0.61"/>
    <m/>
    <x v="344"/>
    <n v="54.9"/>
    <n v="54.9"/>
    <x v="3"/>
    <n v="118.0327868852459"/>
    <x v="1"/>
    <s v="Activo"/>
    <n v="13.7"/>
    <n v="0"/>
    <n v="16.440000000000001"/>
    <n v="0"/>
    <x v="7"/>
    <x v="16"/>
    <x v="0"/>
  </r>
  <r>
    <x v="415"/>
    <x v="70"/>
    <s v="XS"/>
    <n v="46"/>
    <n v="48"/>
    <x v="119"/>
    <n v="0.61"/>
    <m/>
    <x v="345"/>
    <n v="54.9"/>
    <n v="0"/>
    <x v="1"/>
    <n v="0"/>
    <x v="1"/>
    <s v="Activo"/>
    <n v="13.7"/>
    <n v="0"/>
    <n v="0"/>
    <n v="0"/>
    <x v="4"/>
    <x v="16"/>
    <x v="0"/>
  </r>
  <r>
    <x v="416"/>
    <x v="21"/>
    <s v="L"/>
    <n v="25"/>
    <n v="0"/>
    <x v="21"/>
    <n v="0.63"/>
    <m/>
    <x v="346"/>
    <n v="56.7"/>
    <n v="56.7"/>
    <x v="3"/>
    <n v="114.28571428571429"/>
    <x v="1"/>
    <s v="Activo"/>
    <n v="17.600000000000001"/>
    <n v="0"/>
    <n v="21.12"/>
    <n v="0"/>
    <x v="7"/>
    <x v="13"/>
    <x v="2"/>
  </r>
  <r>
    <x v="417"/>
    <x v="59"/>
    <s v="M"/>
    <n v="70"/>
    <n v="0"/>
    <x v="66"/>
    <n v="0.63"/>
    <m/>
    <x v="89"/>
    <n v="56.7"/>
    <n v="0"/>
    <x v="1"/>
    <n v="0"/>
    <x v="0"/>
    <s v="Activo"/>
    <n v="17"/>
    <n v="0"/>
    <n v="0"/>
    <n v="0"/>
    <x v="1"/>
    <x v="28"/>
    <x v="0"/>
  </r>
  <r>
    <x v="418"/>
    <x v="85"/>
    <s v="S"/>
    <n v="82"/>
    <n v="0"/>
    <x v="117"/>
    <n v="0.63"/>
    <m/>
    <x v="347"/>
    <n v="56.7"/>
    <n v="0"/>
    <x v="1"/>
    <n v="0"/>
    <x v="0"/>
    <s v="Activo"/>
    <n v="28.1"/>
    <n v="0"/>
    <n v="0"/>
    <n v="0"/>
    <x v="4"/>
    <x v="23"/>
    <x v="1"/>
  </r>
  <r>
    <x v="419"/>
    <x v="39"/>
    <s v="M"/>
    <n v="139"/>
    <n v="0"/>
    <x v="135"/>
    <n v="0.63"/>
    <m/>
    <x v="348"/>
    <n v="56.7"/>
    <n v="0"/>
    <x v="1"/>
    <n v="0"/>
    <x v="0"/>
    <s v="Activo"/>
    <n v="22.15"/>
    <n v="1"/>
    <n v="0"/>
    <n v="0"/>
    <x v="4"/>
    <x v="26"/>
    <x v="2"/>
  </r>
  <r>
    <x v="420"/>
    <x v="52"/>
    <s v="M"/>
    <n v="109"/>
    <n v="96"/>
    <x v="131"/>
    <n v="0.63"/>
    <m/>
    <x v="349"/>
    <n v="56.7"/>
    <n v="0"/>
    <x v="1"/>
    <n v="0"/>
    <x v="0"/>
    <s v="Activo"/>
    <n v="15.6"/>
    <n v="0"/>
    <n v="0"/>
    <n v="0"/>
    <x v="1"/>
    <x v="29"/>
    <x v="0"/>
  </r>
  <r>
    <x v="421"/>
    <x v="66"/>
    <s v="L"/>
    <n v="170"/>
    <n v="0"/>
    <x v="136"/>
    <n v="0.64"/>
    <m/>
    <x v="350"/>
    <n v="57.6"/>
    <n v="0"/>
    <x v="1"/>
    <n v="0"/>
    <x v="1"/>
    <s v="Activo"/>
    <n v="20.8"/>
    <n v="0"/>
    <n v="0"/>
    <n v="0"/>
    <x v="0"/>
    <x v="12"/>
    <x v="2"/>
  </r>
  <r>
    <x v="422"/>
    <x v="90"/>
    <s v="S"/>
    <n v="2"/>
    <n v="0"/>
    <x v="1"/>
    <n v="0.65"/>
    <m/>
    <x v="351"/>
    <n v="58.5"/>
    <n v="58.5"/>
    <x v="3"/>
    <n v="110.76923076923076"/>
    <x v="1"/>
    <s v="Activo"/>
    <n v="13.7"/>
    <n v="0"/>
    <n v="16.440000000000001"/>
    <n v="0"/>
    <x v="7"/>
    <x v="16"/>
    <x v="0"/>
  </r>
  <r>
    <x v="423"/>
    <x v="91"/>
    <s v="M"/>
    <n v="33"/>
    <n v="0"/>
    <x v="22"/>
    <n v="0.66"/>
    <m/>
    <x v="99"/>
    <n v="59.400000000000006"/>
    <n v="59.400000000000006"/>
    <x v="3"/>
    <n v="109.09090909090908"/>
    <x v="0"/>
    <s v="Activo"/>
    <n v="16.75"/>
    <n v="0"/>
    <n v="20.100000000000001"/>
    <n v="0"/>
    <x v="7"/>
    <x v="21"/>
    <x v="0"/>
  </r>
  <r>
    <x v="424"/>
    <x v="63"/>
    <s v="XS"/>
    <n v="108"/>
    <n v="0"/>
    <x v="137"/>
    <n v="0.66"/>
    <m/>
    <x v="110"/>
    <n v="59.400000000000006"/>
    <n v="0"/>
    <x v="1"/>
    <n v="0"/>
    <x v="0"/>
    <s v="Activo"/>
    <n v="16.75"/>
    <n v="0"/>
    <n v="0"/>
    <n v="0"/>
    <x v="3"/>
    <x v="21"/>
    <x v="0"/>
  </r>
  <r>
    <x v="425"/>
    <x v="22"/>
    <s v="L"/>
    <n v="24"/>
    <n v="144"/>
    <x v="109"/>
    <n v="0.66"/>
    <m/>
    <x v="352"/>
    <n v="59.400000000000006"/>
    <n v="0"/>
    <x v="1"/>
    <n v="0"/>
    <x v="1"/>
    <s v="Activo"/>
    <n v="15.35"/>
    <n v="0"/>
    <n v="0"/>
    <n v="0"/>
    <x v="0"/>
    <x v="15"/>
    <x v="0"/>
  </r>
  <r>
    <x v="426"/>
    <x v="74"/>
    <s v="M"/>
    <n v="9"/>
    <n v="0"/>
    <x v="4"/>
    <n v="0.67"/>
    <m/>
    <x v="353"/>
    <n v="60.300000000000004"/>
    <n v="60.300000000000004"/>
    <x v="3"/>
    <n v="107.46268656716417"/>
    <x v="1"/>
    <s v="Activo"/>
    <n v="15.7"/>
    <n v="0"/>
    <n v="18.839999999999996"/>
    <n v="0"/>
    <x v="9"/>
    <x v="22"/>
    <x v="2"/>
  </r>
  <r>
    <x v="427"/>
    <x v="94"/>
    <s v="L"/>
    <n v="11"/>
    <n v="0"/>
    <x v="5"/>
    <n v="0.67"/>
    <m/>
    <x v="354"/>
    <n v="60.300000000000004"/>
    <n v="60.300000000000004"/>
    <x v="3"/>
    <n v="107.46268656716417"/>
    <x v="0"/>
    <s v="Activo"/>
    <n v="23.75"/>
    <n v="0"/>
    <n v="28.5"/>
    <n v="0"/>
    <x v="7"/>
    <x v="19"/>
    <x v="1"/>
  </r>
  <r>
    <x v="428"/>
    <x v="86"/>
    <s v="M"/>
    <n v="33"/>
    <n v="0"/>
    <x v="22"/>
    <n v="0.67"/>
    <m/>
    <x v="355"/>
    <n v="60.300000000000004"/>
    <n v="60.300000000000004"/>
    <x v="3"/>
    <n v="107.46268656716417"/>
    <x v="0"/>
    <s v="Activo"/>
    <n v="17.5"/>
    <n v="0"/>
    <n v="21"/>
    <n v="0"/>
    <x v="9"/>
    <x v="11"/>
    <x v="2"/>
  </r>
  <r>
    <x v="429"/>
    <x v="69"/>
    <s v="S"/>
    <n v="20"/>
    <n v="0"/>
    <x v="7"/>
    <n v="0.68"/>
    <m/>
    <x v="356"/>
    <n v="61.2"/>
    <n v="61.2"/>
    <x v="3"/>
    <n v="105.88235294117646"/>
    <x v="3"/>
    <s v="Activo"/>
    <n v="20.7"/>
    <n v="0"/>
    <n v="24.839999999999996"/>
    <n v="0"/>
    <x v="4"/>
    <x v="31"/>
    <x v="0"/>
  </r>
  <r>
    <x v="430"/>
    <x v="85"/>
    <s v="M"/>
    <n v="73"/>
    <n v="0"/>
    <x v="71"/>
    <n v="0.68"/>
    <m/>
    <x v="357"/>
    <n v="61.2"/>
    <n v="0"/>
    <x v="1"/>
    <n v="0"/>
    <x v="0"/>
    <s v="Activo"/>
    <n v="28.1"/>
    <n v="0"/>
    <n v="0"/>
    <n v="0"/>
    <x v="4"/>
    <x v="23"/>
    <x v="1"/>
  </r>
  <r>
    <x v="431"/>
    <x v="90"/>
    <s v="M"/>
    <n v="10"/>
    <n v="0"/>
    <x v="36"/>
    <n v="0.69"/>
    <m/>
    <x v="358"/>
    <n v="62.099999999999994"/>
    <n v="62.099999999999994"/>
    <x v="3"/>
    <n v="104.34782608695653"/>
    <x v="1"/>
    <s v="Activo"/>
    <n v="13.7"/>
    <n v="0"/>
    <n v="16.440000000000001"/>
    <n v="0"/>
    <x v="7"/>
    <x v="16"/>
    <x v="0"/>
  </r>
  <r>
    <x v="432"/>
    <x v="96"/>
    <s v="M"/>
    <n v="148"/>
    <n v="0"/>
    <x v="138"/>
    <n v="0.69"/>
    <m/>
    <x v="359"/>
    <n v="62.099999999999994"/>
    <n v="0"/>
    <x v="1"/>
    <n v="0"/>
    <x v="0"/>
    <s v="Activo"/>
    <n v="28.1"/>
    <n v="0"/>
    <n v="0"/>
    <n v="0"/>
    <x v="0"/>
    <x v="23"/>
    <x v="1"/>
  </r>
  <r>
    <x v="433"/>
    <x v="82"/>
    <s v="S"/>
    <n v="92"/>
    <n v="0"/>
    <x v="139"/>
    <n v="0.7"/>
    <m/>
    <x v="360"/>
    <n v="62.999999999999993"/>
    <n v="0"/>
    <x v="1"/>
    <n v="0"/>
    <x v="0"/>
    <s v="Activo"/>
    <n v="15.6"/>
    <n v="0"/>
    <n v="0"/>
    <n v="0"/>
    <x v="7"/>
    <x v="29"/>
    <x v="0"/>
  </r>
  <r>
    <x v="434"/>
    <x v="82"/>
    <s v="M"/>
    <n v="93"/>
    <n v="0"/>
    <x v="101"/>
    <n v="0.7"/>
    <m/>
    <x v="361"/>
    <n v="62.999999999999993"/>
    <n v="0"/>
    <x v="1"/>
    <n v="0"/>
    <x v="0"/>
    <s v="Activo"/>
    <n v="15.6"/>
    <n v="0"/>
    <n v="0"/>
    <n v="0"/>
    <x v="7"/>
    <x v="29"/>
    <x v="0"/>
  </r>
  <r>
    <x v="435"/>
    <x v="40"/>
    <s v="S"/>
    <n v="72"/>
    <n v="0"/>
    <x v="33"/>
    <n v="0.71"/>
    <m/>
    <x v="362"/>
    <n v="63.9"/>
    <n v="0"/>
    <x v="1"/>
    <n v="0"/>
    <x v="0"/>
    <s v="Activo"/>
    <n v="28.1"/>
    <n v="0"/>
    <n v="0"/>
    <n v="0"/>
    <x v="7"/>
    <x v="23"/>
    <x v="1"/>
  </r>
  <r>
    <x v="436"/>
    <x v="80"/>
    <s v="XS"/>
    <n v="47"/>
    <n v="0"/>
    <x v="89"/>
    <n v="0.72"/>
    <m/>
    <x v="363"/>
    <n v="64.8"/>
    <n v="64.8"/>
    <x v="3"/>
    <n v="100"/>
    <x v="1"/>
    <s v="Activo"/>
    <n v="26.3"/>
    <n v="1"/>
    <n v="31.560000000000002"/>
    <n v="72"/>
    <x v="7"/>
    <x v="27"/>
    <x v="1"/>
  </r>
  <r>
    <x v="437"/>
    <x v="71"/>
    <s v="S"/>
    <n v="96"/>
    <n v="0"/>
    <x v="140"/>
    <n v="0.72"/>
    <m/>
    <x v="364"/>
    <n v="64.8"/>
    <n v="0"/>
    <x v="1"/>
    <n v="0"/>
    <x v="0"/>
    <s v="Activo"/>
    <n v="23.75"/>
    <n v="0"/>
    <n v="0"/>
    <n v="0"/>
    <x v="4"/>
    <x v="19"/>
    <x v="1"/>
  </r>
  <r>
    <x v="438"/>
    <x v="21"/>
    <s v="S"/>
    <n v="146"/>
    <n v="0"/>
    <x v="107"/>
    <n v="0.72"/>
    <m/>
    <x v="365"/>
    <n v="64.8"/>
    <n v="0"/>
    <x v="1"/>
    <n v="0"/>
    <x v="1"/>
    <s v="Activo"/>
    <n v="17.600000000000001"/>
    <n v="0"/>
    <n v="0"/>
    <n v="0"/>
    <x v="7"/>
    <x v="13"/>
    <x v="2"/>
  </r>
  <r>
    <x v="439"/>
    <x v="62"/>
    <s v="M"/>
    <n v="75"/>
    <n v="0"/>
    <x v="92"/>
    <n v="0.73"/>
    <m/>
    <x v="366"/>
    <n v="65.7"/>
    <n v="0"/>
    <x v="1"/>
    <n v="0"/>
    <x v="0"/>
    <s v="Activo"/>
    <n v="28.1"/>
    <n v="0"/>
    <n v="0"/>
    <n v="0"/>
    <x v="3"/>
    <x v="23"/>
    <x v="1"/>
  </r>
  <r>
    <x v="440"/>
    <x v="84"/>
    <s v="XS"/>
    <n v="105"/>
    <n v="0"/>
    <x v="141"/>
    <n v="0.73"/>
    <m/>
    <x v="367"/>
    <n v="65.7"/>
    <n v="0"/>
    <x v="1"/>
    <n v="0"/>
    <x v="0"/>
    <s v="Activo"/>
    <n v="16.75"/>
    <n v="0"/>
    <n v="0"/>
    <n v="0"/>
    <x v="0"/>
    <x v="21"/>
    <x v="0"/>
  </r>
  <r>
    <x v="441"/>
    <x v="103"/>
    <s v="XS"/>
    <n v="146"/>
    <n v="0"/>
    <x v="107"/>
    <n v="0.73"/>
    <m/>
    <x v="1"/>
    <n v="65.7"/>
    <n v="0"/>
    <x v="1"/>
    <n v="0"/>
    <x v="0"/>
    <s v="Activo"/>
    <n v="15.6"/>
    <n v="0"/>
    <n v="0"/>
    <n v="0"/>
    <x v="4"/>
    <x v="29"/>
    <x v="0"/>
  </r>
  <r>
    <x v="442"/>
    <x v="70"/>
    <s v="L"/>
    <n v="165"/>
    <n v="0"/>
    <x v="142"/>
    <n v="0.73"/>
    <m/>
    <x v="368"/>
    <n v="65.7"/>
    <n v="0"/>
    <x v="1"/>
    <n v="0"/>
    <x v="1"/>
    <s v="Activo"/>
    <n v="13.7"/>
    <n v="0"/>
    <n v="0"/>
    <n v="0"/>
    <x v="4"/>
    <x v="16"/>
    <x v="0"/>
  </r>
  <r>
    <x v="443"/>
    <x v="87"/>
    <s v="M"/>
    <n v="85"/>
    <n v="96"/>
    <x v="143"/>
    <n v="0.73"/>
    <m/>
    <x v="369"/>
    <n v="65.7"/>
    <n v="0"/>
    <x v="1"/>
    <n v="0"/>
    <x v="1"/>
    <s v="Activo"/>
    <n v="17.55"/>
    <n v="0"/>
    <n v="0"/>
    <n v="0"/>
    <x v="1"/>
    <x v="14"/>
    <x v="2"/>
  </r>
  <r>
    <x v="444"/>
    <x v="41"/>
    <s v="L"/>
    <n v="130"/>
    <n v="0"/>
    <x v="144"/>
    <n v="0.74"/>
    <m/>
    <x v="370"/>
    <n v="66.599999999999994"/>
    <n v="0"/>
    <x v="1"/>
    <n v="0"/>
    <x v="0"/>
    <s v="Activo"/>
    <n v="23.75"/>
    <n v="0"/>
    <n v="0"/>
    <n v="0"/>
    <x v="0"/>
    <x v="19"/>
    <x v="1"/>
  </r>
  <r>
    <x v="445"/>
    <x v="80"/>
    <s v="M"/>
    <n v="7"/>
    <n v="0"/>
    <x v="12"/>
    <n v="0.75"/>
    <m/>
    <x v="371"/>
    <n v="67.5"/>
    <n v="67.5"/>
    <x v="3"/>
    <n v="96"/>
    <x v="1"/>
    <s v="Activo"/>
    <n v="26.3"/>
    <n v="1"/>
    <n v="31.560000000000002"/>
    <n v="72"/>
    <x v="7"/>
    <x v="27"/>
    <x v="1"/>
  </r>
  <r>
    <x v="446"/>
    <x v="92"/>
    <s v="XS"/>
    <n v="46"/>
    <n v="0"/>
    <x v="96"/>
    <n v="0.75"/>
    <m/>
    <x v="372"/>
    <n v="67.5"/>
    <n v="67.5"/>
    <x v="3"/>
    <n v="96"/>
    <x v="1"/>
    <s v="Activo"/>
    <n v="19.25"/>
    <n v="0"/>
    <n v="23.1"/>
    <n v="0"/>
    <x v="7"/>
    <x v="25"/>
    <x v="2"/>
  </r>
  <r>
    <x v="447"/>
    <x v="96"/>
    <s v="S"/>
    <n v="177"/>
    <n v="0"/>
    <x v="145"/>
    <n v="0.75"/>
    <m/>
    <x v="373"/>
    <n v="67.5"/>
    <n v="0"/>
    <x v="1"/>
    <n v="0"/>
    <x v="0"/>
    <s v="Activo"/>
    <n v="28.1"/>
    <n v="0"/>
    <n v="0"/>
    <n v="0"/>
    <x v="0"/>
    <x v="23"/>
    <x v="1"/>
  </r>
  <r>
    <x v="448"/>
    <x v="102"/>
    <s v="M"/>
    <n v="90"/>
    <n v="0"/>
    <x v="11"/>
    <n v="0.77"/>
    <m/>
    <x v="374"/>
    <n v="69.3"/>
    <n v="0"/>
    <x v="1"/>
    <n v="0"/>
    <x v="1"/>
    <s v="Activo"/>
    <n v="20.8"/>
    <n v="0"/>
    <n v="0"/>
    <n v="0"/>
    <x v="7"/>
    <x v="12"/>
    <x v="2"/>
  </r>
  <r>
    <x v="449"/>
    <x v="69"/>
    <s v="M"/>
    <n v="62"/>
    <n v="0"/>
    <x v="47"/>
    <n v="0.78"/>
    <m/>
    <x v="375"/>
    <n v="70.2"/>
    <n v="70.2"/>
    <x v="3"/>
    <n v="92.307692307692307"/>
    <x v="3"/>
    <s v="Activo"/>
    <n v="20.7"/>
    <n v="0"/>
    <n v="24.839999999999996"/>
    <n v="0"/>
    <x v="4"/>
    <x v="31"/>
    <x v="0"/>
  </r>
  <r>
    <x v="450"/>
    <x v="75"/>
    <s v="S"/>
    <n v="83"/>
    <n v="0"/>
    <x v="35"/>
    <n v="0.79"/>
    <m/>
    <x v="376"/>
    <n v="71.100000000000009"/>
    <n v="0"/>
    <x v="1"/>
    <n v="0"/>
    <x v="0"/>
    <s v="Activo"/>
    <n v="28.1"/>
    <n v="0"/>
    <n v="0"/>
    <n v="0"/>
    <x v="7"/>
    <x v="23"/>
    <x v="1"/>
  </r>
  <r>
    <x v="451"/>
    <x v="78"/>
    <s v="L"/>
    <n v="17"/>
    <n v="0"/>
    <x v="56"/>
    <n v="0.8"/>
    <m/>
    <x v="377"/>
    <n v="72"/>
    <n v="72"/>
    <x v="3"/>
    <n v="90"/>
    <x v="0"/>
    <s v="Activo"/>
    <n v="28.1"/>
    <n v="0"/>
    <n v="33.72"/>
    <n v="0"/>
    <x v="3"/>
    <x v="23"/>
    <x v="1"/>
  </r>
  <r>
    <x v="452"/>
    <x v="98"/>
    <s v="S"/>
    <n v="69"/>
    <n v="0"/>
    <x v="53"/>
    <n v="0.8"/>
    <m/>
    <x v="378"/>
    <n v="72"/>
    <n v="72"/>
    <x v="3"/>
    <n v="90"/>
    <x v="0"/>
    <s v="Activo"/>
    <n v="15.6"/>
    <n v="0"/>
    <n v="18.720000000000002"/>
    <n v="0"/>
    <x v="3"/>
    <x v="29"/>
    <x v="0"/>
  </r>
  <r>
    <x v="453"/>
    <x v="42"/>
    <s v="L"/>
    <n v="78"/>
    <n v="0"/>
    <x v="44"/>
    <n v="0.8"/>
    <m/>
    <x v="379"/>
    <n v="72"/>
    <n v="72"/>
    <x v="3"/>
    <n v="90"/>
    <x v="0"/>
    <s v="Activo"/>
    <n v="23.75"/>
    <n v="0"/>
    <n v="28.5"/>
    <n v="0"/>
    <x v="3"/>
    <x v="19"/>
    <x v="1"/>
  </r>
  <r>
    <x v="454"/>
    <x v="58"/>
    <s v="L"/>
    <n v="123"/>
    <n v="0"/>
    <x v="146"/>
    <n v="0.8"/>
    <m/>
    <x v="380"/>
    <n v="72"/>
    <n v="0"/>
    <x v="1"/>
    <n v="0"/>
    <x v="1"/>
    <s v="Activo"/>
    <n v="13.7"/>
    <n v="0"/>
    <n v="0"/>
    <n v="0"/>
    <x v="3"/>
    <x v="16"/>
    <x v="0"/>
  </r>
  <r>
    <x v="455"/>
    <x v="50"/>
    <s v="M"/>
    <n v="40"/>
    <n v="72"/>
    <x v="147"/>
    <n v="0.81"/>
    <m/>
    <x v="381"/>
    <n v="72.900000000000006"/>
    <n v="0"/>
    <x v="1"/>
    <n v="0"/>
    <x v="0"/>
    <s v="Activo"/>
    <n v="17"/>
    <n v="0"/>
    <n v="0"/>
    <n v="0"/>
    <x v="0"/>
    <x v="28"/>
    <x v="0"/>
  </r>
  <r>
    <x v="456"/>
    <x v="62"/>
    <s v="S"/>
    <n v="37"/>
    <n v="0"/>
    <x v="23"/>
    <n v="0.83"/>
    <m/>
    <x v="382"/>
    <n v="74.7"/>
    <n v="74.7"/>
    <x v="4"/>
    <n v="115.66265060240964"/>
    <x v="0"/>
    <s v="Activo"/>
    <n v="28.1"/>
    <n v="0"/>
    <n v="44.960000000000008"/>
    <n v="0"/>
    <x v="3"/>
    <x v="23"/>
    <x v="1"/>
  </r>
  <r>
    <x v="457"/>
    <x v="94"/>
    <s v="S"/>
    <n v="109"/>
    <n v="0"/>
    <x v="59"/>
    <n v="0.83"/>
    <m/>
    <x v="383"/>
    <n v="74.7"/>
    <n v="0"/>
    <x v="1"/>
    <n v="0"/>
    <x v="0"/>
    <s v="Activo"/>
    <n v="23.75"/>
    <n v="0"/>
    <n v="0"/>
    <n v="0"/>
    <x v="7"/>
    <x v="19"/>
    <x v="1"/>
  </r>
  <r>
    <x v="458"/>
    <x v="23"/>
    <s v="S"/>
    <n v="134"/>
    <n v="192"/>
    <x v="148"/>
    <n v="0.83"/>
    <m/>
    <x v="384"/>
    <n v="74.7"/>
    <n v="0"/>
    <x v="1"/>
    <n v="0"/>
    <x v="1"/>
    <s v="Activo"/>
    <n v="13.7"/>
    <n v="0"/>
    <n v="0"/>
    <n v="0"/>
    <x v="1"/>
    <x v="16"/>
    <x v="0"/>
  </r>
  <r>
    <x v="459"/>
    <x v="97"/>
    <s v="L"/>
    <n v="80"/>
    <n v="0"/>
    <x v="67"/>
    <n v="0.84"/>
    <m/>
    <x v="385"/>
    <n v="75.599999999999994"/>
    <n v="75.599999999999994"/>
    <x v="4"/>
    <n v="114.28571428571429"/>
    <x v="1"/>
    <s v="Activo"/>
    <n v="26.3"/>
    <n v="1"/>
    <n v="42.080000000000005"/>
    <n v="96"/>
    <x v="4"/>
    <x v="27"/>
    <x v="1"/>
  </r>
  <r>
    <x v="460"/>
    <x v="66"/>
    <s v="XS"/>
    <n v="101"/>
    <n v="0"/>
    <x v="99"/>
    <n v="0.84"/>
    <m/>
    <x v="386"/>
    <n v="75.599999999999994"/>
    <n v="0"/>
    <x v="1"/>
    <n v="0"/>
    <x v="1"/>
    <s v="Activo"/>
    <n v="20.8"/>
    <n v="0"/>
    <n v="0"/>
    <n v="0"/>
    <x v="0"/>
    <x v="12"/>
    <x v="2"/>
  </r>
  <r>
    <x v="461"/>
    <x v="99"/>
    <s v="L"/>
    <n v="67"/>
    <n v="0"/>
    <x v="43"/>
    <n v="0.85"/>
    <m/>
    <x v="387"/>
    <n v="76.5"/>
    <n v="76.5"/>
    <x v="4"/>
    <n v="112.94117647058823"/>
    <x v="1"/>
    <s v="Activo"/>
    <n v="27.95"/>
    <n v="3"/>
    <n v="44.72"/>
    <n v="288"/>
    <x v="0"/>
    <x v="9"/>
    <x v="1"/>
  </r>
  <r>
    <x v="462"/>
    <x v="70"/>
    <s v="S"/>
    <n v="113"/>
    <n v="0"/>
    <x v="149"/>
    <n v="0.85"/>
    <m/>
    <x v="388"/>
    <n v="76.5"/>
    <n v="0"/>
    <x v="1"/>
    <n v="0"/>
    <x v="1"/>
    <s v="Activo"/>
    <n v="13.7"/>
    <n v="0"/>
    <n v="0"/>
    <n v="0"/>
    <x v="4"/>
    <x v="16"/>
    <x v="0"/>
  </r>
  <r>
    <x v="463"/>
    <x v="42"/>
    <s v="M"/>
    <n v="3"/>
    <n v="0"/>
    <x v="2"/>
    <n v="0.86"/>
    <m/>
    <x v="389"/>
    <n v="77.400000000000006"/>
    <n v="77.400000000000006"/>
    <x v="4"/>
    <n v="111.62790697674419"/>
    <x v="0"/>
    <s v="Activo"/>
    <n v="23.75"/>
    <n v="0"/>
    <n v="38"/>
    <n v="0"/>
    <x v="3"/>
    <x v="19"/>
    <x v="1"/>
  </r>
  <r>
    <x v="464"/>
    <x v="60"/>
    <s v="M"/>
    <n v="13"/>
    <n v="72"/>
    <x v="97"/>
    <n v="0.86"/>
    <m/>
    <x v="390"/>
    <n v="77.400000000000006"/>
    <n v="77.400000000000006"/>
    <x v="4"/>
    <n v="111.62790697674419"/>
    <x v="1"/>
    <s v="Activo"/>
    <n v="17.600000000000001"/>
    <n v="0"/>
    <n v="28.160000000000004"/>
    <n v="0"/>
    <x v="0"/>
    <x v="13"/>
    <x v="2"/>
  </r>
  <r>
    <x v="465"/>
    <x v="71"/>
    <s v="M"/>
    <n v="139"/>
    <n v="0"/>
    <x v="135"/>
    <n v="0.86"/>
    <m/>
    <x v="391"/>
    <n v="77.400000000000006"/>
    <n v="0"/>
    <x v="1"/>
    <n v="0"/>
    <x v="0"/>
    <s v="Activo"/>
    <n v="23.75"/>
    <n v="0"/>
    <n v="0"/>
    <n v="0"/>
    <x v="4"/>
    <x v="19"/>
    <x v="1"/>
  </r>
  <r>
    <x v="466"/>
    <x v="46"/>
    <s v="S"/>
    <n v="0"/>
    <n v="0"/>
    <x v="0"/>
    <n v="0.87"/>
    <m/>
    <x v="0"/>
    <n v="78.3"/>
    <n v="78.3"/>
    <x v="4"/>
    <n v="110.3448275862069"/>
    <x v="1"/>
    <s v="Activo"/>
    <n v="15.35"/>
    <n v="0"/>
    <n v="24.56"/>
    <n v="0"/>
    <x v="3"/>
    <x v="15"/>
    <x v="0"/>
  </r>
  <r>
    <x v="467"/>
    <x v="75"/>
    <s v="M"/>
    <n v="111"/>
    <n v="0"/>
    <x v="150"/>
    <n v="0.89"/>
    <m/>
    <x v="392"/>
    <n v="80.099999999999994"/>
    <n v="0"/>
    <x v="1"/>
    <n v="0"/>
    <x v="0"/>
    <s v="Activo"/>
    <n v="28.1"/>
    <n v="0"/>
    <n v="0"/>
    <n v="0"/>
    <x v="7"/>
    <x v="23"/>
    <x v="1"/>
  </r>
  <r>
    <x v="468"/>
    <x v="103"/>
    <s v="L"/>
    <n v="84"/>
    <n v="0"/>
    <x v="118"/>
    <n v="0.9"/>
    <m/>
    <x v="393"/>
    <n v="81"/>
    <n v="81"/>
    <x v="4"/>
    <n v="106.66666666666666"/>
    <x v="0"/>
    <s v="Activo"/>
    <n v="15.6"/>
    <n v="0"/>
    <n v="24.959999999999997"/>
    <n v="0"/>
    <x v="4"/>
    <x v="29"/>
    <x v="0"/>
  </r>
  <r>
    <x v="469"/>
    <x v="91"/>
    <s v="S"/>
    <n v="91"/>
    <n v="0"/>
    <x v="28"/>
    <n v="0.91"/>
    <m/>
    <x v="12"/>
    <n v="81.900000000000006"/>
    <n v="0"/>
    <x v="1"/>
    <n v="0"/>
    <x v="0"/>
    <s v="Activo"/>
    <n v="16.75"/>
    <n v="0"/>
    <n v="0"/>
    <n v="0"/>
    <x v="7"/>
    <x v="21"/>
    <x v="0"/>
  </r>
  <r>
    <x v="470"/>
    <x v="23"/>
    <s v="M"/>
    <n v="96"/>
    <n v="192"/>
    <x v="151"/>
    <n v="0.91"/>
    <m/>
    <x v="394"/>
    <n v="81.900000000000006"/>
    <n v="0"/>
    <x v="1"/>
    <n v="0"/>
    <x v="1"/>
    <s v="Activo"/>
    <n v="13.7"/>
    <n v="0"/>
    <n v="0"/>
    <n v="0"/>
    <x v="1"/>
    <x v="16"/>
    <x v="0"/>
  </r>
  <r>
    <x v="471"/>
    <x v="104"/>
    <s v="S"/>
    <n v="24"/>
    <n v="0"/>
    <x v="29"/>
    <n v="0.92"/>
    <m/>
    <x v="395"/>
    <n v="82.8"/>
    <n v="82.8"/>
    <x v="4"/>
    <n v="104.34782608695652"/>
    <x v="1"/>
    <s v="Activo"/>
    <n v="15.35"/>
    <n v="0"/>
    <n v="24.56"/>
    <n v="0"/>
    <x v="4"/>
    <x v="15"/>
    <x v="0"/>
  </r>
  <r>
    <x v="472"/>
    <x v="46"/>
    <s v="M"/>
    <n v="1"/>
    <n v="36"/>
    <x v="23"/>
    <n v="0.92"/>
    <m/>
    <x v="396"/>
    <n v="82.8"/>
    <n v="82.8"/>
    <x v="4"/>
    <n v="104.34782608695652"/>
    <x v="1"/>
    <s v="Activo"/>
    <n v="15.35"/>
    <n v="0"/>
    <n v="24.56"/>
    <n v="0"/>
    <x v="3"/>
    <x v="15"/>
    <x v="0"/>
  </r>
  <r>
    <x v="473"/>
    <x v="84"/>
    <s v="L"/>
    <n v="64"/>
    <n v="72"/>
    <x v="152"/>
    <n v="0.95"/>
    <m/>
    <x v="397"/>
    <n v="85.5"/>
    <n v="0"/>
    <x v="1"/>
    <n v="0"/>
    <x v="0"/>
    <s v="Activo"/>
    <n v="16.75"/>
    <n v="0"/>
    <n v="0"/>
    <n v="0"/>
    <x v="0"/>
    <x v="21"/>
    <x v="0"/>
  </r>
  <r>
    <x v="474"/>
    <x v="58"/>
    <s v="S"/>
    <n v="157"/>
    <n v="0"/>
    <x v="153"/>
    <n v="0.96"/>
    <m/>
    <x v="398"/>
    <n v="86.399999999999991"/>
    <n v="0"/>
    <x v="1"/>
    <n v="0"/>
    <x v="1"/>
    <s v="Activo"/>
    <n v="13.7"/>
    <n v="0"/>
    <n v="0"/>
    <n v="0"/>
    <x v="3"/>
    <x v="16"/>
    <x v="0"/>
  </r>
  <r>
    <x v="475"/>
    <x v="58"/>
    <s v="M"/>
    <n v="4"/>
    <n v="0"/>
    <x v="3"/>
    <n v="0.97"/>
    <m/>
    <x v="399"/>
    <n v="87.3"/>
    <n v="87.3"/>
    <x v="4"/>
    <n v="98.969072164948457"/>
    <x v="1"/>
    <s v="Activo"/>
    <n v="13.7"/>
    <n v="0"/>
    <n v="21.919999999999998"/>
    <n v="0"/>
    <x v="3"/>
    <x v="16"/>
    <x v="0"/>
  </r>
  <r>
    <x v="476"/>
    <x v="92"/>
    <s v="M"/>
    <n v="69"/>
    <n v="0"/>
    <x v="53"/>
    <n v="0.97"/>
    <m/>
    <x v="400"/>
    <n v="87.3"/>
    <n v="87.3"/>
    <x v="4"/>
    <n v="98.969072164948457"/>
    <x v="1"/>
    <s v="Activo"/>
    <n v="19.25"/>
    <n v="0"/>
    <n v="30.8"/>
    <n v="0"/>
    <x v="7"/>
    <x v="25"/>
    <x v="2"/>
  </r>
  <r>
    <x v="477"/>
    <x v="78"/>
    <s v="M"/>
    <n v="74"/>
    <n v="0"/>
    <x v="34"/>
    <n v="0.97"/>
    <m/>
    <x v="401"/>
    <n v="87.3"/>
    <n v="87.3"/>
    <x v="4"/>
    <n v="98.969072164948457"/>
    <x v="0"/>
    <s v="Activo"/>
    <n v="28.1"/>
    <n v="0"/>
    <n v="44.960000000000008"/>
    <n v="0"/>
    <x v="3"/>
    <x v="23"/>
    <x v="1"/>
  </r>
  <r>
    <x v="478"/>
    <x v="66"/>
    <s v="S"/>
    <n v="205"/>
    <n v="0"/>
    <x v="131"/>
    <n v="0.97"/>
    <m/>
    <x v="402"/>
    <n v="87.3"/>
    <n v="0"/>
    <x v="1"/>
    <n v="0"/>
    <x v="1"/>
    <s v="Activo"/>
    <n v="20.8"/>
    <n v="0"/>
    <n v="0"/>
    <n v="0"/>
    <x v="0"/>
    <x v="12"/>
    <x v="2"/>
  </r>
  <r>
    <x v="479"/>
    <x v="54"/>
    <s v="L"/>
    <n v="52"/>
    <n v="0"/>
    <x v="62"/>
    <n v="0.98"/>
    <m/>
    <x v="403"/>
    <n v="88.2"/>
    <n v="88.2"/>
    <x v="4"/>
    <n v="97.959183673469383"/>
    <x v="1"/>
    <s v="Activo"/>
    <n v="17.600000000000001"/>
    <n v="0"/>
    <n v="28.160000000000004"/>
    <n v="0"/>
    <x v="3"/>
    <x v="13"/>
    <x v="2"/>
  </r>
  <r>
    <x v="480"/>
    <x v="83"/>
    <s v="S"/>
    <n v="143"/>
    <n v="0"/>
    <x v="128"/>
    <n v="0.98"/>
    <m/>
    <x v="404"/>
    <n v="88.2"/>
    <n v="0"/>
    <x v="1"/>
    <n v="0"/>
    <x v="0"/>
    <s v="Activo"/>
    <n v="15.6"/>
    <n v="0"/>
    <n v="0"/>
    <n v="0"/>
    <x v="0"/>
    <x v="29"/>
    <x v="0"/>
  </r>
  <r>
    <x v="481"/>
    <x v="41"/>
    <s v="M"/>
    <n v="144"/>
    <n v="0"/>
    <x v="60"/>
    <n v="0.99"/>
    <m/>
    <x v="405"/>
    <n v="89.1"/>
    <n v="0"/>
    <x v="1"/>
    <n v="0"/>
    <x v="0"/>
    <s v="Activo"/>
    <n v="23.75"/>
    <n v="0"/>
    <n v="0"/>
    <n v="0"/>
    <x v="0"/>
    <x v="19"/>
    <x v="1"/>
  </r>
  <r>
    <x v="482"/>
    <x v="83"/>
    <s v="M"/>
    <n v="241"/>
    <n v="0"/>
    <x v="154"/>
    <n v="1.02"/>
    <m/>
    <x v="406"/>
    <n v="91.8"/>
    <n v="0"/>
    <x v="1"/>
    <n v="0"/>
    <x v="0"/>
    <s v="Activo"/>
    <n v="15.6"/>
    <n v="0"/>
    <n v="0"/>
    <n v="0"/>
    <x v="0"/>
    <x v="29"/>
    <x v="0"/>
  </r>
  <r>
    <x v="483"/>
    <x v="22"/>
    <s v="S"/>
    <n v="8.9"/>
    <n v="0"/>
    <x v="155"/>
    <n v="1.03"/>
    <m/>
    <x v="407"/>
    <n v="92.7"/>
    <n v="92.7"/>
    <x v="4"/>
    <n v="93.203883495145632"/>
    <x v="1"/>
    <s v="Activo"/>
    <n v="15.35"/>
    <n v="0"/>
    <n v="24.56"/>
    <n v="0"/>
    <x v="0"/>
    <x v="15"/>
    <x v="0"/>
  </r>
  <r>
    <x v="484"/>
    <x v="66"/>
    <s v="M"/>
    <n v="187"/>
    <n v="0"/>
    <x v="133"/>
    <n v="1.04"/>
    <m/>
    <x v="408"/>
    <n v="93.600000000000009"/>
    <n v="0"/>
    <x v="1"/>
    <n v="0"/>
    <x v="1"/>
    <s v="Activo"/>
    <n v="20.8"/>
    <n v="0"/>
    <n v="0"/>
    <n v="0"/>
    <x v="0"/>
    <x v="12"/>
    <x v="2"/>
  </r>
  <r>
    <x v="485"/>
    <x v="63"/>
    <s v="S"/>
    <n v="88"/>
    <n v="0"/>
    <x v="27"/>
    <n v="1.05"/>
    <m/>
    <x v="409"/>
    <n v="94.5"/>
    <n v="94.5"/>
    <x v="4"/>
    <n v="91.428571428571431"/>
    <x v="0"/>
    <s v="Activo"/>
    <n v="16.75"/>
    <n v="0"/>
    <n v="26.8"/>
    <n v="0"/>
    <x v="3"/>
    <x v="21"/>
    <x v="0"/>
  </r>
  <r>
    <x v="486"/>
    <x v="60"/>
    <s v="S"/>
    <n v="142"/>
    <n v="0"/>
    <x v="63"/>
    <n v="1.07"/>
    <m/>
    <x v="410"/>
    <n v="96.300000000000011"/>
    <n v="0"/>
    <x v="1"/>
    <n v="0"/>
    <x v="1"/>
    <s v="Activo"/>
    <n v="17.600000000000001"/>
    <n v="0"/>
    <n v="0"/>
    <n v="0"/>
    <x v="0"/>
    <x v="13"/>
    <x v="2"/>
  </r>
  <r>
    <x v="487"/>
    <x v="104"/>
    <s v="L"/>
    <n v="11"/>
    <n v="0"/>
    <x v="5"/>
    <n v="1.08"/>
    <m/>
    <x v="411"/>
    <n v="97.2"/>
    <n v="97.2"/>
    <x v="5"/>
    <n v="111.1111111111111"/>
    <x v="1"/>
    <s v="Activo"/>
    <n v="15.35"/>
    <n v="0"/>
    <n v="30.7"/>
    <n v="0"/>
    <x v="4"/>
    <x v="15"/>
    <x v="0"/>
  </r>
  <r>
    <x v="488"/>
    <x v="22"/>
    <s v="M"/>
    <n v="0"/>
    <n v="72"/>
    <x v="33"/>
    <n v="1.08"/>
    <m/>
    <x v="412"/>
    <n v="97.2"/>
    <n v="97.2"/>
    <x v="5"/>
    <n v="111.1111111111111"/>
    <x v="1"/>
    <s v="Activo"/>
    <n v="15.35"/>
    <n v="0"/>
    <n v="30.7"/>
    <n v="0"/>
    <x v="0"/>
    <x v="15"/>
    <x v="0"/>
  </r>
  <r>
    <x v="489"/>
    <x v="97"/>
    <s v="XS"/>
    <n v="173"/>
    <n v="0"/>
    <x v="156"/>
    <n v="1.08"/>
    <m/>
    <x v="413"/>
    <n v="97.2"/>
    <n v="0"/>
    <x v="1"/>
    <n v="0"/>
    <x v="1"/>
    <s v="Activo"/>
    <n v="26.3"/>
    <n v="1"/>
    <n v="0"/>
    <n v="0"/>
    <x v="4"/>
    <x v="27"/>
    <x v="1"/>
  </r>
  <r>
    <x v="490"/>
    <x v="80"/>
    <s v="S"/>
    <n v="124"/>
    <n v="0"/>
    <x v="86"/>
    <n v="1.0900000000000001"/>
    <m/>
    <x v="414"/>
    <n v="98.100000000000009"/>
    <n v="0"/>
    <x v="1"/>
    <n v="0"/>
    <x v="1"/>
    <s v="Activo"/>
    <n v="26.3"/>
    <n v="1"/>
    <n v="0"/>
    <n v="0"/>
    <x v="7"/>
    <x v="27"/>
    <x v="1"/>
  </r>
  <r>
    <x v="491"/>
    <x v="95"/>
    <s v="L"/>
    <n v="7"/>
    <n v="48"/>
    <x v="157"/>
    <n v="1.1000000000000001"/>
    <m/>
    <x v="415"/>
    <n v="99.000000000000014"/>
    <n v="99.000000000000014"/>
    <x v="5"/>
    <n v="109.09090909090908"/>
    <x v="1"/>
    <s v="Activo"/>
    <n v="20.8"/>
    <n v="0"/>
    <n v="41.6"/>
    <n v="0"/>
    <x v="4"/>
    <x v="12"/>
    <x v="2"/>
  </r>
  <r>
    <x v="492"/>
    <x v="77"/>
    <s v="L"/>
    <n v="133"/>
    <n v="0"/>
    <x v="158"/>
    <n v="1.1000000000000001"/>
    <m/>
    <x v="416"/>
    <n v="99.000000000000014"/>
    <n v="0"/>
    <x v="1"/>
    <n v="0"/>
    <x v="0"/>
    <s v="Activo"/>
    <n v="17"/>
    <n v="0"/>
    <n v="0"/>
    <n v="0"/>
    <x v="3"/>
    <x v="28"/>
    <x v="0"/>
  </r>
  <r>
    <x v="493"/>
    <x v="102"/>
    <s v="S"/>
    <n v="188"/>
    <n v="0"/>
    <x v="159"/>
    <n v="1.1100000000000001"/>
    <m/>
    <x v="417"/>
    <n v="99.9"/>
    <n v="0"/>
    <x v="1"/>
    <n v="0"/>
    <x v="1"/>
    <s v="Activo"/>
    <n v="20.8"/>
    <n v="0"/>
    <n v="0"/>
    <n v="0"/>
    <x v="7"/>
    <x v="12"/>
    <x v="2"/>
  </r>
  <r>
    <x v="494"/>
    <x v="68"/>
    <s v="L"/>
    <n v="158"/>
    <n v="0"/>
    <x v="93"/>
    <n v="1.1200000000000001"/>
    <m/>
    <x v="418"/>
    <n v="100.80000000000001"/>
    <n v="0"/>
    <x v="1"/>
    <n v="0"/>
    <x v="1"/>
    <s v="Activo"/>
    <n v="13.7"/>
    <n v="0"/>
    <n v="0"/>
    <n v="0"/>
    <x v="0"/>
    <x v="16"/>
    <x v="0"/>
  </r>
  <r>
    <x v="495"/>
    <x v="101"/>
    <s v="L"/>
    <n v="23"/>
    <n v="48"/>
    <x v="57"/>
    <n v="1.1399999999999999"/>
    <m/>
    <x v="419"/>
    <n v="102.6"/>
    <n v="102.6"/>
    <x v="5"/>
    <n v="105.26315789473685"/>
    <x v="0"/>
    <s v="Activo"/>
    <n v="16.75"/>
    <n v="0"/>
    <n v="33.5"/>
    <n v="0"/>
    <x v="4"/>
    <x v="21"/>
    <x v="0"/>
  </r>
  <r>
    <x v="496"/>
    <x v="77"/>
    <s v="S"/>
    <n v="151"/>
    <n v="0"/>
    <x v="68"/>
    <n v="1.1399999999999999"/>
    <m/>
    <x v="420"/>
    <n v="102.6"/>
    <n v="0"/>
    <x v="1"/>
    <n v="0"/>
    <x v="0"/>
    <s v="Activo"/>
    <n v="17"/>
    <n v="0"/>
    <n v="0"/>
    <n v="0"/>
    <x v="3"/>
    <x v="28"/>
    <x v="0"/>
  </r>
  <r>
    <x v="497"/>
    <x v="99"/>
    <s v="XS"/>
    <n v="179"/>
    <n v="0"/>
    <x v="160"/>
    <n v="1.1399999999999999"/>
    <m/>
    <x v="421"/>
    <n v="102.6"/>
    <n v="0"/>
    <x v="1"/>
    <n v="0"/>
    <x v="1"/>
    <s v="Activo"/>
    <n v="27.95"/>
    <n v="3"/>
    <n v="0"/>
    <n v="0"/>
    <x v="0"/>
    <x v="9"/>
    <x v="1"/>
  </r>
  <r>
    <x v="498"/>
    <x v="81"/>
    <s v="L"/>
    <n v="134"/>
    <n v="0"/>
    <x v="161"/>
    <n v="1.1499999999999999"/>
    <m/>
    <x v="422"/>
    <n v="103.49999999999999"/>
    <n v="0"/>
    <x v="1"/>
    <n v="0"/>
    <x v="1"/>
    <s v="Activo"/>
    <n v="19.25"/>
    <n v="0"/>
    <n v="0"/>
    <n v="0"/>
    <x v="3"/>
    <x v="25"/>
    <x v="2"/>
  </r>
  <r>
    <x v="499"/>
    <x v="42"/>
    <s v="S"/>
    <n v="117"/>
    <n v="0"/>
    <x v="162"/>
    <n v="1.1599999999999999"/>
    <m/>
    <x v="423"/>
    <n v="104.39999999999999"/>
    <n v="0"/>
    <x v="1"/>
    <n v="0"/>
    <x v="0"/>
    <s v="Activo"/>
    <n v="23.75"/>
    <n v="0"/>
    <n v="0"/>
    <n v="0"/>
    <x v="3"/>
    <x v="19"/>
    <x v="1"/>
  </r>
  <r>
    <x v="500"/>
    <x v="98"/>
    <s v="M"/>
    <n v="70"/>
    <n v="0"/>
    <x v="66"/>
    <n v="1.17"/>
    <m/>
    <x v="424"/>
    <n v="105.3"/>
    <n v="105.3"/>
    <x v="5"/>
    <n v="102.56410256410257"/>
    <x v="0"/>
    <s v="Activo"/>
    <n v="15.6"/>
    <n v="0"/>
    <n v="31.2"/>
    <n v="0"/>
    <x v="3"/>
    <x v="29"/>
    <x v="0"/>
  </r>
  <r>
    <x v="501"/>
    <x v="63"/>
    <s v="M"/>
    <n v="44"/>
    <n v="72"/>
    <x v="163"/>
    <n v="1.2"/>
    <m/>
    <x v="425"/>
    <n v="108"/>
    <n v="108"/>
    <x v="5"/>
    <n v="100"/>
    <x v="0"/>
    <s v="Activo"/>
    <n v="16.75"/>
    <n v="0"/>
    <n v="33.5"/>
    <n v="0"/>
    <x v="3"/>
    <x v="21"/>
    <x v="0"/>
  </r>
  <r>
    <x v="502"/>
    <x v="70"/>
    <s v="M"/>
    <n v="61"/>
    <n v="72"/>
    <x v="158"/>
    <n v="1.22"/>
    <m/>
    <x v="426"/>
    <n v="109.8"/>
    <n v="0"/>
    <x v="1"/>
    <n v="0"/>
    <x v="1"/>
    <s v="Activo"/>
    <n v="13.7"/>
    <n v="0"/>
    <n v="0"/>
    <n v="0"/>
    <x v="4"/>
    <x v="16"/>
    <x v="0"/>
  </r>
  <r>
    <x v="503"/>
    <x v="101"/>
    <s v="XS"/>
    <n v="50"/>
    <n v="144"/>
    <x v="164"/>
    <n v="1.27"/>
    <m/>
    <x v="427"/>
    <n v="114.3"/>
    <n v="0"/>
    <x v="1"/>
    <n v="0"/>
    <x v="0"/>
    <s v="Activo"/>
    <n v="16.75"/>
    <n v="0"/>
    <n v="0"/>
    <n v="0"/>
    <x v="4"/>
    <x v="21"/>
    <x v="0"/>
  </r>
  <r>
    <x v="504"/>
    <x v="95"/>
    <s v="M"/>
    <n v="113"/>
    <n v="0"/>
    <x v="149"/>
    <n v="1.28"/>
    <m/>
    <x v="428"/>
    <n v="115.2"/>
    <n v="115.2"/>
    <x v="5"/>
    <n v="93.75"/>
    <x v="1"/>
    <s v="Activo"/>
    <n v="20.8"/>
    <n v="0"/>
    <n v="41.6"/>
    <n v="0"/>
    <x v="4"/>
    <x v="12"/>
    <x v="2"/>
  </r>
  <r>
    <x v="505"/>
    <x v="68"/>
    <s v="S"/>
    <n v="7"/>
    <n v="144"/>
    <x v="68"/>
    <n v="1.3"/>
    <m/>
    <x v="429"/>
    <n v="117"/>
    <n v="0"/>
    <x v="1"/>
    <n v="0"/>
    <x v="1"/>
    <s v="Activo"/>
    <n v="13.7"/>
    <n v="0"/>
    <n v="0"/>
    <n v="0"/>
    <x v="0"/>
    <x v="16"/>
    <x v="0"/>
  </r>
  <r>
    <x v="506"/>
    <x v="92"/>
    <s v="S"/>
    <n v="60"/>
    <n v="0"/>
    <x v="111"/>
    <n v="1.31"/>
    <m/>
    <x v="430"/>
    <n v="117.9"/>
    <n v="117.9"/>
    <x v="5"/>
    <n v="91.603053435114504"/>
    <x v="1"/>
    <s v="Activo"/>
    <n v="19.25"/>
    <n v="0"/>
    <n v="38.5"/>
    <n v="0"/>
    <x v="7"/>
    <x v="25"/>
    <x v="2"/>
  </r>
  <r>
    <x v="507"/>
    <x v="41"/>
    <s v="S"/>
    <n v="179"/>
    <n v="0"/>
    <x v="160"/>
    <n v="1.31"/>
    <m/>
    <x v="431"/>
    <n v="117.9"/>
    <n v="0"/>
    <x v="1"/>
    <n v="0"/>
    <x v="0"/>
    <s v="Activo"/>
    <n v="23.75"/>
    <n v="0"/>
    <n v="0"/>
    <n v="0"/>
    <x v="0"/>
    <x v="19"/>
    <x v="1"/>
  </r>
  <r>
    <x v="508"/>
    <x v="95"/>
    <s v="XS"/>
    <n v="309"/>
    <n v="0"/>
    <x v="165"/>
    <n v="1.31"/>
    <m/>
    <x v="432"/>
    <n v="117.9"/>
    <n v="0"/>
    <x v="1"/>
    <n v="0"/>
    <x v="1"/>
    <s v="Activo"/>
    <n v="20.8"/>
    <n v="0"/>
    <n v="0"/>
    <n v="0"/>
    <x v="4"/>
    <x v="12"/>
    <x v="2"/>
  </r>
  <r>
    <x v="509"/>
    <x v="54"/>
    <s v="M"/>
    <n v="118"/>
    <n v="0"/>
    <x v="166"/>
    <n v="1.34"/>
    <m/>
    <x v="433"/>
    <n v="120.60000000000001"/>
    <n v="120.60000000000001"/>
    <x v="6"/>
    <n v="107.46268656716417"/>
    <x v="1"/>
    <s v="Activo"/>
    <n v="17.600000000000001"/>
    <n v="0"/>
    <n v="42.24"/>
    <n v="0"/>
    <x v="3"/>
    <x v="13"/>
    <x v="2"/>
  </r>
  <r>
    <x v="510"/>
    <x v="97"/>
    <s v="M"/>
    <n v="151"/>
    <n v="0"/>
    <x v="68"/>
    <n v="1.38"/>
    <m/>
    <x v="434"/>
    <n v="124.19999999999999"/>
    <n v="0"/>
    <x v="1"/>
    <n v="0"/>
    <x v="1"/>
    <s v="Activo"/>
    <n v="26.3"/>
    <n v="1"/>
    <n v="0"/>
    <n v="0"/>
    <x v="4"/>
    <x v="27"/>
    <x v="1"/>
  </r>
  <r>
    <x v="511"/>
    <x v="54"/>
    <s v="S"/>
    <n v="59"/>
    <n v="0"/>
    <x v="167"/>
    <n v="1.39"/>
    <m/>
    <x v="435"/>
    <n v="125.1"/>
    <n v="125.1"/>
    <x v="6"/>
    <n v="103.59712230215828"/>
    <x v="1"/>
    <s v="Activo"/>
    <n v="17.600000000000001"/>
    <n v="0"/>
    <n v="42.24"/>
    <n v="0"/>
    <x v="3"/>
    <x v="13"/>
    <x v="2"/>
  </r>
  <r>
    <x v="512"/>
    <x v="77"/>
    <s v="M"/>
    <n v="54"/>
    <n v="72"/>
    <x v="80"/>
    <n v="1.4"/>
    <m/>
    <x v="436"/>
    <n v="125.99999999999999"/>
    <n v="125.99999999999999"/>
    <x v="6"/>
    <n v="102.85714285714286"/>
    <x v="0"/>
    <s v="Activo"/>
    <n v="17"/>
    <n v="0"/>
    <n v="40.799999999999997"/>
    <n v="0"/>
    <x v="3"/>
    <x v="28"/>
    <x v="0"/>
  </r>
  <r>
    <x v="513"/>
    <x v="104"/>
    <s v="M"/>
    <n v="32"/>
    <n v="0"/>
    <x v="61"/>
    <n v="1.51"/>
    <m/>
    <x v="437"/>
    <n v="135.9"/>
    <n v="135.9"/>
    <x v="6"/>
    <n v="95.36423841059603"/>
    <x v="1"/>
    <s v="Activo"/>
    <n v="15.35"/>
    <n v="0"/>
    <n v="36.840000000000003"/>
    <n v="0"/>
    <x v="4"/>
    <x v="15"/>
    <x v="0"/>
  </r>
  <r>
    <x v="514"/>
    <x v="68"/>
    <s v="M"/>
    <n v="8"/>
    <n v="144"/>
    <x v="81"/>
    <n v="1.51"/>
    <m/>
    <x v="438"/>
    <n v="135.9"/>
    <n v="0"/>
    <x v="1"/>
    <n v="0"/>
    <x v="1"/>
    <s v="Activo"/>
    <n v="13.7"/>
    <n v="0"/>
    <n v="0"/>
    <n v="0"/>
    <x v="0"/>
    <x v="16"/>
    <x v="0"/>
  </r>
  <r>
    <x v="515"/>
    <x v="97"/>
    <s v="S"/>
    <n v="290"/>
    <n v="0"/>
    <x v="168"/>
    <n v="1.51"/>
    <m/>
    <x v="439"/>
    <n v="135.9"/>
    <n v="0"/>
    <x v="1"/>
    <n v="0"/>
    <x v="1"/>
    <s v="Activo"/>
    <n v="26.3"/>
    <n v="1"/>
    <n v="0"/>
    <n v="0"/>
    <x v="4"/>
    <x v="27"/>
    <x v="1"/>
  </r>
  <r>
    <x v="516"/>
    <x v="103"/>
    <s v="S"/>
    <n v="204"/>
    <n v="0"/>
    <x v="169"/>
    <n v="1.6"/>
    <m/>
    <x v="440"/>
    <n v="144"/>
    <n v="0"/>
    <x v="1"/>
    <n v="0"/>
    <x v="0"/>
    <s v="Activo"/>
    <n v="15.6"/>
    <n v="0"/>
    <n v="0"/>
    <n v="0"/>
    <x v="4"/>
    <x v="29"/>
    <x v="0"/>
  </r>
  <r>
    <x v="517"/>
    <x v="103"/>
    <s v="M"/>
    <n v="231"/>
    <n v="0"/>
    <x v="170"/>
    <n v="1.61"/>
    <m/>
    <x v="441"/>
    <n v="144.9"/>
    <n v="0"/>
    <x v="1"/>
    <n v="0"/>
    <x v="0"/>
    <s v="Activo"/>
    <n v="15.6"/>
    <n v="0"/>
    <n v="0"/>
    <n v="0"/>
    <x v="4"/>
    <x v="29"/>
    <x v="0"/>
  </r>
  <r>
    <x v="518"/>
    <x v="84"/>
    <s v="S"/>
    <n v="74"/>
    <n v="144"/>
    <x v="127"/>
    <n v="1.64"/>
    <m/>
    <x v="442"/>
    <n v="147.6"/>
    <n v="0"/>
    <x v="1"/>
    <n v="0"/>
    <x v="0"/>
    <s v="Activo"/>
    <n v="16.75"/>
    <n v="0"/>
    <n v="0"/>
    <n v="0"/>
    <x v="0"/>
    <x v="21"/>
    <x v="0"/>
  </r>
  <r>
    <x v="519"/>
    <x v="101"/>
    <s v="M"/>
    <n v="14"/>
    <n v="144"/>
    <x v="93"/>
    <n v="1.68"/>
    <m/>
    <x v="443"/>
    <n v="151.19999999999999"/>
    <n v="151.19999999999999"/>
    <x v="7"/>
    <n v="100"/>
    <x v="0"/>
    <s v="Activo"/>
    <n v="16.75"/>
    <n v="0"/>
    <n v="46.9"/>
    <n v="0"/>
    <x v="4"/>
    <x v="21"/>
    <x v="0"/>
  </r>
  <r>
    <x v="520"/>
    <x v="99"/>
    <s v="S"/>
    <n v="78"/>
    <n v="144"/>
    <x v="171"/>
    <n v="1.69"/>
    <m/>
    <x v="444"/>
    <n v="152.1"/>
    <n v="0"/>
    <x v="1"/>
    <n v="0"/>
    <x v="1"/>
    <s v="Activo"/>
    <n v="27.95"/>
    <n v="3"/>
    <n v="0"/>
    <n v="0"/>
    <x v="0"/>
    <x v="9"/>
    <x v="1"/>
  </r>
  <r>
    <x v="521"/>
    <x v="99"/>
    <s v="M"/>
    <n v="81"/>
    <n v="0"/>
    <x v="58"/>
    <n v="1.72"/>
    <m/>
    <x v="445"/>
    <n v="154.80000000000001"/>
    <n v="154.80000000000001"/>
    <x v="7"/>
    <n v="97.674418604651166"/>
    <x v="1"/>
    <s v="Activo"/>
    <n v="27.95"/>
    <n v="3"/>
    <n v="78.259999999999991"/>
    <n v="504"/>
    <x v="0"/>
    <x v="9"/>
    <x v="1"/>
  </r>
  <r>
    <x v="522"/>
    <x v="101"/>
    <s v="S"/>
    <n v="21"/>
    <n v="144"/>
    <x v="142"/>
    <n v="1.72"/>
    <m/>
    <x v="446"/>
    <n v="154.80000000000001"/>
    <n v="154.80000000000001"/>
    <x v="7"/>
    <n v="97.674418604651166"/>
    <x v="0"/>
    <s v="Activo"/>
    <n v="16.75"/>
    <n v="0"/>
    <n v="46.9"/>
    <n v="0"/>
    <x v="4"/>
    <x v="21"/>
    <x v="0"/>
  </r>
  <r>
    <x v="523"/>
    <x v="84"/>
    <s v="M"/>
    <n v="51"/>
    <n v="0"/>
    <x v="41"/>
    <n v="1.73"/>
    <m/>
    <x v="447"/>
    <n v="155.69999999999999"/>
    <n v="155.69999999999999"/>
    <x v="7"/>
    <n v="97.109826589595372"/>
    <x v="0"/>
    <s v="Activo"/>
    <n v="16.75"/>
    <n v="0"/>
    <n v="46.9"/>
    <n v="0"/>
    <x v="0"/>
    <x v="21"/>
    <x v="0"/>
  </r>
  <r>
    <x v="524"/>
    <x v="95"/>
    <s v="S"/>
    <n v="30"/>
    <n v="144"/>
    <x v="172"/>
    <n v="1.78"/>
    <m/>
    <x v="448"/>
    <n v="160.19999999999999"/>
    <n v="160.19999999999999"/>
    <x v="7"/>
    <n v="94.382022471910105"/>
    <x v="1"/>
    <s v="Activo"/>
    <n v="20.8"/>
    <n v="0"/>
    <n v="58.24"/>
    <n v="0"/>
    <x v="4"/>
    <x v="12"/>
    <x v="2"/>
  </r>
  <r>
    <x v="525"/>
    <x v="81"/>
    <s v="XS"/>
    <n v="61"/>
    <n v="0"/>
    <x v="104"/>
    <n v="1.83"/>
    <m/>
    <x v="449"/>
    <n v="164.70000000000002"/>
    <n v="164.70000000000002"/>
    <x v="7"/>
    <n v="91.803278688524586"/>
    <x v="1"/>
    <s v="Activo"/>
    <n v="19.25"/>
    <n v="0"/>
    <n v="53.9"/>
    <n v="0"/>
    <x v="3"/>
    <x v="25"/>
    <x v="2"/>
  </r>
  <r>
    <x v="526"/>
    <x v="81"/>
    <s v="M"/>
    <n v="250"/>
    <n v="0"/>
    <x v="173"/>
    <n v="2.08"/>
    <m/>
    <x v="450"/>
    <n v="187.20000000000002"/>
    <n v="0"/>
    <x v="1"/>
    <n v="0"/>
    <x v="1"/>
    <s v="Activo"/>
    <n v="19.25"/>
    <n v="0"/>
    <n v="0"/>
    <n v="0"/>
    <x v="3"/>
    <x v="25"/>
    <x v="2"/>
  </r>
  <r>
    <x v="527"/>
    <x v="81"/>
    <s v="S"/>
    <n v="33"/>
    <n v="72"/>
    <x v="141"/>
    <n v="2.17"/>
    <m/>
    <x v="451"/>
    <n v="195.29999999999998"/>
    <n v="195.29999999999998"/>
    <x v="8"/>
    <n v="99.539170506912441"/>
    <x v="1"/>
    <s v="Activo"/>
    <n v="19.25"/>
    <n v="0"/>
    <n v="69.3"/>
    <n v="0"/>
    <x v="3"/>
    <x v="25"/>
    <x v="2"/>
  </r>
  <r>
    <x v="528"/>
    <x v="105"/>
    <m/>
    <m/>
    <m/>
    <x v="174"/>
    <m/>
    <m/>
    <x v="452"/>
    <m/>
    <m/>
    <x v="9"/>
    <m/>
    <x v="4"/>
    <m/>
    <m/>
    <m/>
    <m/>
    <m/>
    <x v="12"/>
    <x v="32"/>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s v="I101-027"/>
    <s v="L"/>
    <n v="0"/>
    <n v="0"/>
    <n v="0"/>
    <n v="0.01"/>
    <m/>
    <n v="0"/>
    <n v="0.9"/>
    <n v="0.9"/>
    <n v="24"/>
    <n v="2400"/>
    <x v="0"/>
    <s v="Activo"/>
    <n v="13.25"/>
    <n v="0"/>
    <n v="5.3"/>
    <n v="0"/>
  </r>
  <r>
    <s v="I002-027"/>
    <s v="XS"/>
    <n v="2"/>
    <n v="0"/>
    <n v="2"/>
    <n v="0.01"/>
    <m/>
    <n v="200"/>
    <n v="0.9"/>
    <n v="0"/>
    <n v="0"/>
    <n v="0"/>
    <x v="1"/>
    <s v="Activo"/>
    <n v="9.6"/>
    <n v="0"/>
    <n v="0"/>
    <n v="0"/>
  </r>
  <r>
    <s v="AM008-027"/>
    <s v="XXL"/>
    <n v="3"/>
    <n v="0"/>
    <n v="3"/>
    <n v="0.01"/>
    <m/>
    <n v="300"/>
    <n v="0.9"/>
    <n v="0"/>
    <n v="0"/>
    <n v="0"/>
    <x v="1"/>
    <s v="Activo"/>
    <n v="21.6"/>
    <n v="0"/>
    <n v="0"/>
    <n v="0"/>
  </r>
  <r>
    <s v="AM108-027"/>
    <s v="XXL"/>
    <n v="4"/>
    <n v="0"/>
    <n v="4"/>
    <n v="0.01"/>
    <m/>
    <n v="400"/>
    <n v="0.9"/>
    <n v="0"/>
    <n v="0"/>
    <n v="0"/>
    <x v="0"/>
    <s v="Activo"/>
    <n v="17.55"/>
    <n v="0"/>
    <n v="0"/>
    <n v="0"/>
  </r>
  <r>
    <s v="I002-027"/>
    <s v="M"/>
    <n v="9"/>
    <n v="0"/>
    <n v="9"/>
    <n v="0.01"/>
    <m/>
    <n v="900"/>
    <n v="0.9"/>
    <n v="0"/>
    <n v="0"/>
    <n v="0"/>
    <x v="1"/>
    <s v="Activo"/>
    <n v="9.6"/>
    <n v="0"/>
    <n v="0"/>
    <n v="0"/>
  </r>
  <r>
    <s v="AH401-203"/>
    <s v="XXL"/>
    <n v="11"/>
    <n v="0"/>
    <n v="11"/>
    <n v="0.01"/>
    <m/>
    <n v="1100"/>
    <n v="0.9"/>
    <n v="0"/>
    <n v="0"/>
    <n v="0"/>
    <x v="1"/>
    <s v="Activo"/>
    <n v="13.95"/>
    <n v="0"/>
    <n v="0"/>
    <n v="0"/>
  </r>
  <r>
    <s v="AH002-027"/>
    <s v="XXL"/>
    <n v="12"/>
    <n v="0"/>
    <n v="12"/>
    <n v="0.01"/>
    <m/>
    <n v="1200"/>
    <n v="0.9"/>
    <n v="0"/>
    <n v="0"/>
    <n v="0"/>
    <x v="1"/>
    <s v="Activo"/>
    <n v="14.9"/>
    <n v="0"/>
    <n v="0"/>
    <n v="0"/>
  </r>
  <r>
    <s v="I002-027"/>
    <s v="S"/>
    <n v="12"/>
    <n v="0"/>
    <n v="12"/>
    <n v="0.01"/>
    <m/>
    <n v="1200"/>
    <n v="0.9"/>
    <n v="0"/>
    <n v="0"/>
    <n v="0"/>
    <x v="1"/>
    <s v="Activo"/>
    <n v="9.6"/>
    <n v="0"/>
    <n v="0"/>
    <n v="0"/>
  </r>
  <r>
    <s v="I101-027"/>
    <s v="M"/>
    <n v="20"/>
    <n v="0"/>
    <n v="20"/>
    <n v="0.01"/>
    <m/>
    <n v="2000"/>
    <n v="0.9"/>
    <n v="0"/>
    <n v="0"/>
    <n v="0"/>
    <x v="0"/>
    <s v="Activo"/>
    <n v="13.25"/>
    <n v="0"/>
    <n v="0"/>
    <n v="0"/>
  </r>
  <r>
    <s v="I101-027"/>
    <s v="S"/>
    <n v="23"/>
    <n v="0"/>
    <n v="23"/>
    <n v="0.01"/>
    <m/>
    <n v="2300"/>
    <n v="0.9"/>
    <n v="0"/>
    <n v="0"/>
    <n v="0"/>
    <x v="0"/>
    <s v="Activo"/>
    <n v="13.25"/>
    <n v="0"/>
    <n v="0"/>
    <n v="0"/>
  </r>
  <r>
    <s v="AGM002-203"/>
    <s v="L"/>
    <n v="43"/>
    <n v="0"/>
    <n v="43"/>
    <n v="0.01"/>
    <m/>
    <n v="4300"/>
    <n v="0.9"/>
    <n v="0"/>
    <n v="0"/>
    <n v="0"/>
    <x v="2"/>
    <s v="Activo"/>
    <n v="4.6500000000000004"/>
    <n v="0"/>
    <n v="0"/>
    <n v="0"/>
  </r>
  <r>
    <s v="AGM002-024"/>
    <s v="L"/>
    <n v="45"/>
    <n v="0"/>
    <n v="45"/>
    <n v="0.01"/>
    <m/>
    <n v="4500"/>
    <n v="0.9"/>
    <n v="0"/>
    <n v="0"/>
    <n v="0"/>
    <x v="2"/>
    <s v="Activo"/>
    <n v="4.6500000000000004"/>
    <n v="0"/>
    <n v="0"/>
    <n v="0"/>
  </r>
  <r>
    <s v="AGM002-027"/>
    <s v="L"/>
    <n v="90"/>
    <n v="0"/>
    <n v="90"/>
    <n v="0.01"/>
    <m/>
    <n v="9000"/>
    <n v="0.9"/>
    <n v="0"/>
    <n v="0"/>
    <n v="0"/>
    <x v="2"/>
    <s v="Activo"/>
    <n v="4.6500000000000004"/>
    <n v="0"/>
    <n v="0"/>
    <n v="0"/>
  </r>
  <r>
    <s v="I001-027"/>
    <s v="XL"/>
    <n v="0"/>
    <n v="0"/>
    <n v="0"/>
    <n v="0.02"/>
    <m/>
    <n v="0"/>
    <n v="1.8"/>
    <n v="1.8"/>
    <n v="24"/>
    <n v="1200"/>
    <x v="1"/>
    <s v="Activo"/>
    <n v="12.45"/>
    <n v="0"/>
    <n v="4.9799999999999995"/>
    <n v="0"/>
  </r>
  <r>
    <s v="AM008-570"/>
    <s v="XXL"/>
    <n v="2"/>
    <n v="0"/>
    <n v="2"/>
    <n v="0.02"/>
    <m/>
    <n v="100"/>
    <n v="1.8"/>
    <n v="0"/>
    <n v="0"/>
    <n v="0"/>
    <x v="1"/>
    <s v="Activo"/>
    <n v="21.6"/>
    <n v="0"/>
    <n v="0"/>
    <n v="0"/>
  </r>
  <r>
    <s v="AM108-570"/>
    <s v="XXL"/>
    <n v="3"/>
    <n v="0"/>
    <n v="3"/>
    <n v="0.02"/>
    <m/>
    <n v="150"/>
    <n v="1.8"/>
    <n v="0"/>
    <n v="0"/>
    <n v="0"/>
    <x v="0"/>
    <s v="Activo"/>
    <n v="17.55"/>
    <n v="0"/>
    <n v="0"/>
    <n v="0"/>
  </r>
  <r>
    <s v="AH401-027"/>
    <s v="XXL"/>
    <n v="4"/>
    <n v="0"/>
    <n v="4"/>
    <n v="0.02"/>
    <m/>
    <n v="200"/>
    <n v="1.8"/>
    <n v="0"/>
    <n v="0"/>
    <n v="0"/>
    <x v="1"/>
    <s v="Activo"/>
    <n v="13.95"/>
    <n v="0"/>
    <n v="0"/>
    <n v="0"/>
  </r>
  <r>
    <s v="EH201-001"/>
    <s v="XXL"/>
    <n v="7"/>
    <n v="0"/>
    <n v="7"/>
    <n v="0.02"/>
    <m/>
    <n v="350"/>
    <n v="1.8"/>
    <n v="0"/>
    <n v="0"/>
    <n v="0"/>
    <x v="3"/>
    <s v="Activo"/>
    <n v="20.85"/>
    <n v="0"/>
    <n v="0"/>
    <n v="0"/>
  </r>
  <r>
    <s v="I002AF-023"/>
    <s v="XL"/>
    <n v="15"/>
    <n v="0"/>
    <n v="15"/>
    <n v="0.02"/>
    <m/>
    <n v="750"/>
    <n v="1.8"/>
    <n v="0"/>
    <n v="0"/>
    <n v="0"/>
    <x v="1"/>
    <s v="Activo"/>
    <n v="9.6"/>
    <n v="0"/>
    <n v="0"/>
    <n v="0"/>
  </r>
  <r>
    <s v="A006-570"/>
    <s v="XL"/>
    <n v="35"/>
    <n v="0"/>
    <n v="35"/>
    <n v="0.02"/>
    <m/>
    <n v="1750"/>
    <n v="1.8"/>
    <n v="0"/>
    <n v="0"/>
    <n v="0"/>
    <x v="1"/>
    <s v="Activo"/>
    <n v="27.95"/>
    <n v="3"/>
    <n v="0"/>
    <n v="0"/>
  </r>
  <r>
    <s v="AGM002-203"/>
    <s v="S"/>
    <n v="39"/>
    <n v="0"/>
    <n v="39"/>
    <n v="0.02"/>
    <m/>
    <n v="1950"/>
    <n v="1.8"/>
    <n v="0"/>
    <n v="0"/>
    <n v="0"/>
    <x v="2"/>
    <s v="Activo"/>
    <n v="4.6500000000000004"/>
    <n v="0"/>
    <n v="0"/>
    <n v="0"/>
  </r>
  <r>
    <s v="AGM002-024"/>
    <s v="S"/>
    <n v="42"/>
    <n v="0"/>
    <n v="42"/>
    <n v="0.02"/>
    <m/>
    <n v="2100"/>
    <n v="1.8"/>
    <n v="0"/>
    <n v="0"/>
    <n v="0"/>
    <x v="2"/>
    <s v="Activo"/>
    <n v="4.6500000000000004"/>
    <n v="0"/>
    <n v="0"/>
    <n v="0"/>
  </r>
  <r>
    <s v="AGU001-664"/>
    <s v="L"/>
    <n v="43"/>
    <n v="0"/>
    <n v="43"/>
    <n v="0.02"/>
    <m/>
    <n v="2150"/>
    <n v="1.8"/>
    <n v="0"/>
    <n v="0"/>
    <n v="0"/>
    <x v="2"/>
    <s v="Activo"/>
    <n v="5.0999999999999996"/>
    <n v="0"/>
    <n v="0"/>
    <n v="0"/>
  </r>
  <r>
    <s v="AGU001-664"/>
    <s v="S"/>
    <n v="178"/>
    <n v="0"/>
    <n v="178"/>
    <n v="0.02"/>
    <m/>
    <n v="8900"/>
    <n v="1.8"/>
    <n v="0"/>
    <n v="0"/>
    <n v="0"/>
    <x v="2"/>
    <s v="Activo"/>
    <n v="5.0999999999999996"/>
    <n v="0"/>
    <n v="0"/>
    <n v="0"/>
  </r>
  <r>
    <s v="IH101AF-027"/>
    <s v="XXL"/>
    <n v="5"/>
    <n v="0"/>
    <n v="5"/>
    <n v="0.03"/>
    <m/>
    <n v="166.66666666666669"/>
    <n v="2.6999999999999997"/>
    <n v="0"/>
    <n v="0"/>
    <n v="0"/>
    <x v="0"/>
    <s v="Activo"/>
    <n v="17.5"/>
    <n v="0"/>
    <n v="0"/>
    <n v="0"/>
  </r>
  <r>
    <s v="A002-570"/>
    <s v="XXL"/>
    <n v="8"/>
    <n v="0"/>
    <n v="8"/>
    <n v="0.03"/>
    <m/>
    <n v="266.66666666666669"/>
    <n v="2.6999999999999997"/>
    <n v="0"/>
    <n v="0"/>
    <n v="0"/>
    <x v="1"/>
    <s v="Activo"/>
    <n v="20.8"/>
    <n v="0"/>
    <n v="0"/>
    <n v="0"/>
  </r>
  <r>
    <s v="AH003-001"/>
    <s v="XXL"/>
    <n v="11"/>
    <n v="0"/>
    <n v="11"/>
    <n v="0.03"/>
    <m/>
    <n v="366.66666666666669"/>
    <n v="2.6999999999999997"/>
    <n v="0"/>
    <n v="0"/>
    <n v="0"/>
    <x v="1"/>
    <s v="Activo"/>
    <n v="17.600000000000001"/>
    <n v="0"/>
    <n v="0"/>
    <n v="0"/>
  </r>
  <r>
    <s v="A003-024"/>
    <s v="XL"/>
    <n v="18"/>
    <n v="0"/>
    <n v="18"/>
    <n v="0.03"/>
    <m/>
    <n v="600"/>
    <n v="2.6999999999999997"/>
    <n v="0"/>
    <n v="0"/>
    <n v="0"/>
    <x v="1"/>
    <s v="Activo"/>
    <n v="17.55"/>
    <n v="0"/>
    <n v="0"/>
    <n v="0"/>
  </r>
  <r>
    <s v="AH003-421"/>
    <s v="XXL"/>
    <n v="20"/>
    <n v="0"/>
    <n v="20"/>
    <n v="0.03"/>
    <m/>
    <n v="666.66666666666674"/>
    <n v="2.6999999999999997"/>
    <n v="0"/>
    <n v="0"/>
    <n v="0"/>
    <x v="1"/>
    <s v="Activo"/>
    <n v="17.600000000000001"/>
    <n v="0"/>
    <n v="0"/>
    <n v="0"/>
  </r>
  <r>
    <s v="A401-027"/>
    <s v="XXL"/>
    <n v="25"/>
    <n v="0"/>
    <n v="25"/>
    <n v="0.03"/>
    <m/>
    <n v="833.33333333333337"/>
    <n v="2.6999999999999997"/>
    <n v="0"/>
    <n v="0"/>
    <n v="0"/>
    <x v="1"/>
    <s v="Activo"/>
    <n v="15.35"/>
    <n v="0"/>
    <n v="0"/>
    <n v="0"/>
  </r>
  <r>
    <s v="AH001-203"/>
    <s v="XXL"/>
    <n v="25"/>
    <n v="0"/>
    <n v="25"/>
    <n v="0.03"/>
    <m/>
    <n v="833.33333333333337"/>
    <n v="2.6999999999999997"/>
    <n v="0"/>
    <n v="0"/>
    <n v="0"/>
    <x v="1"/>
    <s v="Activo"/>
    <n v="13.7"/>
    <n v="0"/>
    <n v="0"/>
    <n v="0"/>
  </r>
  <r>
    <s v="E201-001"/>
    <s v="XXL"/>
    <n v="33"/>
    <n v="0"/>
    <n v="33"/>
    <n v="0.03"/>
    <m/>
    <n v="1100"/>
    <n v="2.6999999999999997"/>
    <n v="0"/>
    <n v="0"/>
    <n v="0"/>
    <x v="3"/>
    <s v="Activo"/>
    <n v="18.75"/>
    <n v="0"/>
    <n v="0"/>
    <n v="0"/>
  </r>
  <r>
    <s v="EH203-001"/>
    <s v="XS"/>
    <n v="37"/>
    <n v="0"/>
    <n v="37"/>
    <n v="0.03"/>
    <m/>
    <n v="1233.3333333333335"/>
    <n v="2.6999999999999997"/>
    <n v="0"/>
    <n v="0"/>
    <n v="0"/>
    <x v="3"/>
    <s v="Activo"/>
    <n v="18.899999999999999"/>
    <n v="0"/>
    <n v="0"/>
    <n v="0"/>
  </r>
  <r>
    <s v="AM108-203"/>
    <s v="XS"/>
    <n v="64"/>
    <n v="0"/>
    <n v="64"/>
    <n v="0.03"/>
    <m/>
    <n v="2133.3333333333335"/>
    <n v="2.6999999999999997"/>
    <n v="0"/>
    <n v="0"/>
    <n v="0"/>
    <x v="0"/>
    <s v="Activo"/>
    <n v="17.55"/>
    <n v="0"/>
    <n v="0"/>
    <n v="0"/>
  </r>
  <r>
    <s v="AM008-203"/>
    <s v="XS"/>
    <n v="66"/>
    <n v="0"/>
    <n v="66"/>
    <n v="0.03"/>
    <m/>
    <n v="2200"/>
    <n v="2.6999999999999997"/>
    <n v="0"/>
    <n v="0"/>
    <n v="0"/>
    <x v="1"/>
    <s v="Activo"/>
    <n v="21.6"/>
    <n v="0"/>
    <n v="0"/>
    <n v="0"/>
  </r>
  <r>
    <s v="A003-001"/>
    <s v="L"/>
    <n v="86"/>
    <n v="0"/>
    <n v="86"/>
    <n v="0.03"/>
    <m/>
    <n v="2866.666666666667"/>
    <n v="2.6999999999999997"/>
    <n v="0"/>
    <n v="0"/>
    <n v="0"/>
    <x v="1"/>
    <s v="Activo"/>
    <n v="17.55"/>
    <n v="0"/>
    <n v="0"/>
    <n v="0"/>
  </r>
  <r>
    <s v="AGM002-001"/>
    <s v="L"/>
    <n v="86"/>
    <n v="0"/>
    <n v="86"/>
    <n v="0.03"/>
    <m/>
    <n v="2866.666666666667"/>
    <n v="2.6999999999999997"/>
    <n v="0"/>
    <n v="0"/>
    <n v="0"/>
    <x v="2"/>
    <s v="Activo"/>
    <n v="4.6500000000000004"/>
    <n v="0"/>
    <n v="0"/>
    <n v="0"/>
  </r>
  <r>
    <s v="AGU001-001"/>
    <s v="L"/>
    <n v="88"/>
    <n v="0"/>
    <n v="88"/>
    <n v="0.03"/>
    <m/>
    <n v="2933.3333333333335"/>
    <n v="2.6999999999999997"/>
    <n v="0"/>
    <n v="0"/>
    <n v="0"/>
    <x v="2"/>
    <s v="Activo"/>
    <n v="5.0999999999999996"/>
    <n v="0"/>
    <n v="0"/>
    <n v="0"/>
  </r>
  <r>
    <s v="AGU001-001"/>
    <s v="S"/>
    <n v="91"/>
    <n v="0"/>
    <n v="91"/>
    <n v="0.03"/>
    <m/>
    <n v="3033.3333333333335"/>
    <n v="2.6999999999999997"/>
    <n v="0"/>
    <n v="0"/>
    <n v="0"/>
    <x v="2"/>
    <s v="Activo"/>
    <n v="5.0999999999999996"/>
    <n v="0"/>
    <n v="0"/>
    <n v="0"/>
  </r>
  <r>
    <s v="AH103-4045"/>
    <s v="XL"/>
    <n v="3"/>
    <n v="0"/>
    <n v="3"/>
    <n v="0.04"/>
    <m/>
    <n v="75"/>
    <n v="3.6"/>
    <n v="3.6"/>
    <n v="24"/>
    <n v="600"/>
    <x v="0"/>
    <s v="Activo"/>
    <n v="23.75"/>
    <n v="0"/>
    <n v="9.5"/>
    <n v="0"/>
  </r>
  <r>
    <s v="E203-001"/>
    <s v="XXL"/>
    <n v="7"/>
    <n v="0"/>
    <n v="7"/>
    <n v="0.04"/>
    <m/>
    <n v="175"/>
    <n v="3.6"/>
    <n v="0"/>
    <n v="0"/>
    <n v="0"/>
    <x v="3"/>
    <s v="Activo"/>
    <n v="14.95"/>
    <n v="0"/>
    <n v="0"/>
    <n v="0"/>
  </r>
  <r>
    <s v="AM008-203"/>
    <s v="XL"/>
    <n v="0"/>
    <n v="24"/>
    <n v="24"/>
    <n v="0.04"/>
    <m/>
    <n v="600"/>
    <n v="3.6"/>
    <n v="0"/>
    <n v="0"/>
    <n v="0"/>
    <x v="1"/>
    <s v="Activo"/>
    <n v="21.6"/>
    <n v="0"/>
    <n v="0"/>
    <n v="0"/>
  </r>
  <r>
    <s v="EH203-001"/>
    <s v="XXL"/>
    <n v="25"/>
    <n v="0"/>
    <n v="25"/>
    <n v="0.04"/>
    <m/>
    <n v="625"/>
    <n v="3.6"/>
    <n v="0"/>
    <n v="0"/>
    <n v="0"/>
    <x v="3"/>
    <s v="Activo"/>
    <n v="18.899999999999999"/>
    <n v="0"/>
    <n v="0"/>
    <n v="0"/>
  </r>
  <r>
    <s v="A103-024"/>
    <s v="XL"/>
    <n v="4"/>
    <n v="24"/>
    <n v="28"/>
    <n v="0.04"/>
    <m/>
    <n v="700"/>
    <n v="3.6"/>
    <n v="0"/>
    <n v="0"/>
    <n v="0"/>
    <x v="0"/>
    <s v="Activo"/>
    <n v="16.75"/>
    <n v="0"/>
    <n v="0"/>
    <n v="0"/>
  </r>
  <r>
    <s v="I101AF-510"/>
    <s v="XXL"/>
    <n v="5"/>
    <n v="24"/>
    <n v="29"/>
    <n v="0.04"/>
    <m/>
    <n v="725"/>
    <n v="3.6"/>
    <n v="0"/>
    <n v="0"/>
    <n v="0"/>
    <x v="0"/>
    <s v="Activo"/>
    <n v="13.25"/>
    <n v="0"/>
    <n v="0"/>
    <n v="0"/>
  </r>
  <r>
    <s v="AM008-027"/>
    <s v="XS"/>
    <n v="54"/>
    <n v="0"/>
    <n v="54"/>
    <n v="0.04"/>
    <m/>
    <n v="1350"/>
    <n v="3.6"/>
    <n v="0"/>
    <n v="0"/>
    <n v="0"/>
    <x v="1"/>
    <s v="Activo"/>
    <n v="21.6"/>
    <n v="0"/>
    <n v="0"/>
    <n v="0"/>
  </r>
  <r>
    <s v="IH002AF-027"/>
    <s v="XXL"/>
    <n v="72"/>
    <n v="0"/>
    <n v="72"/>
    <n v="0.04"/>
    <m/>
    <n v="1800"/>
    <n v="3.6"/>
    <n v="0"/>
    <n v="0"/>
    <n v="0"/>
    <x v="1"/>
    <s v="Activo"/>
    <n v="15.7"/>
    <n v="0"/>
    <n v="0"/>
    <n v="0"/>
  </r>
  <r>
    <s v="A104P-001"/>
    <s v="XL"/>
    <n v="74"/>
    <n v="0"/>
    <n v="74"/>
    <n v="0.04"/>
    <m/>
    <n v="1850"/>
    <n v="3.6"/>
    <n v="0"/>
    <n v="0"/>
    <n v="0"/>
    <x v="0"/>
    <s v="Activo"/>
    <n v="28.1"/>
    <n v="0"/>
    <n v="0"/>
    <n v="0"/>
  </r>
  <r>
    <s v="AGM002-001"/>
    <s v="S"/>
    <n v="83"/>
    <n v="0"/>
    <n v="83"/>
    <n v="0.04"/>
    <m/>
    <n v="2075"/>
    <n v="3.6"/>
    <n v="0"/>
    <n v="0"/>
    <n v="0"/>
    <x v="2"/>
    <s v="Activo"/>
    <n v="4.6500000000000004"/>
    <n v="0"/>
    <n v="0"/>
    <n v="0"/>
  </r>
  <r>
    <s v="I102-027"/>
    <s v="XS"/>
    <n v="5"/>
    <n v="0"/>
    <n v="5"/>
    <n v="0.05"/>
    <m/>
    <n v="100"/>
    <n v="4.5"/>
    <n v="0"/>
    <n v="0"/>
    <n v="0"/>
    <x v="0"/>
    <s v="Activo"/>
    <n v="11.05"/>
    <n v="0"/>
    <n v="0"/>
    <n v="0"/>
  </r>
  <r>
    <s v="A005-001"/>
    <s v="XXL"/>
    <n v="8"/>
    <n v="0"/>
    <n v="8"/>
    <n v="0.05"/>
    <m/>
    <n v="160"/>
    <n v="4.5"/>
    <n v="0"/>
    <n v="0"/>
    <n v="0"/>
    <x v="1"/>
    <s v="Activo"/>
    <n v="19.25"/>
    <n v="0"/>
    <n v="0"/>
    <n v="0"/>
  </r>
  <r>
    <s v="AH101-001"/>
    <s v="XXL"/>
    <n v="10"/>
    <n v="0"/>
    <n v="10"/>
    <n v="0.05"/>
    <m/>
    <n v="200"/>
    <n v="4.5"/>
    <n v="0"/>
    <n v="0"/>
    <n v="0"/>
    <x v="0"/>
    <s v="Activo"/>
    <n v="22.15"/>
    <n v="1"/>
    <n v="0"/>
    <n v="0"/>
  </r>
  <r>
    <s v="AH401-203"/>
    <s v="XL"/>
    <n v="18"/>
    <n v="0"/>
    <n v="18"/>
    <n v="0.05"/>
    <m/>
    <n v="360"/>
    <n v="4.5"/>
    <n v="0"/>
    <n v="0"/>
    <n v="0"/>
    <x v="1"/>
    <s v="Activo"/>
    <n v="13.95"/>
    <n v="0"/>
    <n v="0"/>
    <n v="0"/>
  </r>
  <r>
    <s v="A104P-421"/>
    <s v="XL"/>
    <n v="23"/>
    <n v="0"/>
    <n v="23"/>
    <n v="0.05"/>
    <m/>
    <n v="460"/>
    <n v="4.5"/>
    <n v="0"/>
    <n v="0"/>
    <n v="0"/>
    <x v="0"/>
    <s v="Activo"/>
    <n v="28.1"/>
    <n v="0"/>
    <n v="0"/>
    <n v="0"/>
  </r>
  <r>
    <s v="AH103-027"/>
    <s v="XL"/>
    <n v="23"/>
    <n v="0"/>
    <n v="23"/>
    <n v="0.05"/>
    <m/>
    <n v="460"/>
    <n v="4.5"/>
    <n v="0"/>
    <n v="0"/>
    <n v="0"/>
    <x v="0"/>
    <s v="Activo"/>
    <n v="23.75"/>
    <n v="0"/>
    <n v="0"/>
    <n v="0"/>
  </r>
  <r>
    <s v="AH103-027"/>
    <s v="XXL"/>
    <n v="23"/>
    <n v="0"/>
    <n v="23"/>
    <n v="0.05"/>
    <m/>
    <n v="460"/>
    <n v="4.5"/>
    <n v="0"/>
    <n v="0"/>
    <n v="0"/>
    <x v="0"/>
    <s v="Activo"/>
    <n v="23.75"/>
    <n v="0"/>
    <n v="0"/>
    <n v="0"/>
  </r>
  <r>
    <s v="AH103-570"/>
    <s v="XXL"/>
    <n v="0"/>
    <n v="24"/>
    <n v="24"/>
    <n v="0.05"/>
    <m/>
    <n v="480"/>
    <n v="4.5"/>
    <n v="0"/>
    <n v="0"/>
    <n v="0"/>
    <x v="0"/>
    <s v="Activo"/>
    <n v="23.75"/>
    <n v="0"/>
    <n v="0"/>
    <n v="0"/>
  </r>
  <r>
    <s v="AM108-203"/>
    <s v="XL"/>
    <n v="1"/>
    <n v="24"/>
    <n v="25"/>
    <n v="0.05"/>
    <m/>
    <n v="500"/>
    <n v="4.5"/>
    <n v="0"/>
    <n v="0"/>
    <n v="0"/>
    <x v="0"/>
    <s v="Activo"/>
    <n v="17.55"/>
    <n v="0"/>
    <n v="0"/>
    <n v="0"/>
  </r>
  <r>
    <s v="A104P-203"/>
    <s v="XL"/>
    <n v="3"/>
    <n v="24"/>
    <n v="27"/>
    <n v="0.05"/>
    <m/>
    <n v="540"/>
    <n v="4.5"/>
    <n v="0"/>
    <n v="0"/>
    <n v="0"/>
    <x v="0"/>
    <s v="Activo"/>
    <n v="28.1"/>
    <n v="0"/>
    <n v="0"/>
    <n v="0"/>
  </r>
  <r>
    <s v="AH002-203"/>
    <s v="XXL"/>
    <n v="29"/>
    <n v="0"/>
    <n v="29"/>
    <n v="0.05"/>
    <m/>
    <n v="580"/>
    <n v="4.5"/>
    <n v="0"/>
    <n v="0"/>
    <n v="0"/>
    <x v="1"/>
    <s v="Activo"/>
    <n v="14.9"/>
    <n v="0"/>
    <n v="0"/>
    <n v="0"/>
  </r>
  <r>
    <s v="AGU001-203"/>
    <s v="S"/>
    <n v="34"/>
    <n v="0"/>
    <n v="34"/>
    <n v="0.05"/>
    <m/>
    <n v="680"/>
    <n v="4.5"/>
    <n v="0"/>
    <n v="0"/>
    <n v="0"/>
    <x v="2"/>
    <s v="Activo"/>
    <n v="5.0999999999999996"/>
    <n v="0"/>
    <n v="0"/>
    <n v="0"/>
  </r>
  <r>
    <s v="EH201-001"/>
    <s v="XS"/>
    <n v="43"/>
    <n v="0"/>
    <n v="43"/>
    <n v="0.05"/>
    <m/>
    <n v="860"/>
    <n v="4.5"/>
    <n v="0"/>
    <n v="0"/>
    <n v="0"/>
    <x v="3"/>
    <s v="Activo"/>
    <n v="20.85"/>
    <n v="0"/>
    <n v="0"/>
    <n v="0"/>
  </r>
  <r>
    <s v="A401-570"/>
    <s v="XXL"/>
    <n v="48"/>
    <n v="0"/>
    <n v="48"/>
    <n v="0.05"/>
    <m/>
    <n v="960"/>
    <n v="4.5"/>
    <n v="0"/>
    <n v="0"/>
    <n v="0"/>
    <x v="1"/>
    <s v="Activo"/>
    <n v="15.35"/>
    <n v="0"/>
    <n v="0"/>
    <n v="0"/>
  </r>
  <r>
    <s v="AM008-570"/>
    <s v="XS"/>
    <n v="49"/>
    <n v="0"/>
    <n v="49"/>
    <n v="0.05"/>
    <m/>
    <n v="980"/>
    <n v="4.5"/>
    <n v="0"/>
    <n v="0"/>
    <n v="0"/>
    <x v="1"/>
    <s v="Activo"/>
    <n v="21.6"/>
    <n v="0"/>
    <n v="0"/>
    <n v="0"/>
  </r>
  <r>
    <s v="A003-001"/>
    <s v="S"/>
    <n v="51"/>
    <n v="0"/>
    <n v="51"/>
    <n v="0.05"/>
    <m/>
    <n v="1020"/>
    <n v="4.5"/>
    <n v="0"/>
    <n v="0"/>
    <n v="0"/>
    <x v="1"/>
    <s v="Activo"/>
    <n v="17.55"/>
    <n v="0"/>
    <n v="0"/>
    <n v="0"/>
  </r>
  <r>
    <s v="AH401-203"/>
    <s v="XS"/>
    <n v="53"/>
    <n v="0"/>
    <n v="53"/>
    <n v="0.05"/>
    <m/>
    <n v="1060"/>
    <n v="4.5"/>
    <n v="0"/>
    <n v="0"/>
    <n v="0"/>
    <x v="1"/>
    <s v="Activo"/>
    <n v="13.95"/>
    <n v="0"/>
    <n v="0"/>
    <n v="0"/>
  </r>
  <r>
    <s v="AGU001-027"/>
    <s v="S"/>
    <n v="67"/>
    <n v="0"/>
    <n v="67"/>
    <n v="0.05"/>
    <m/>
    <n v="1340"/>
    <n v="4.5"/>
    <n v="0"/>
    <n v="0"/>
    <n v="0"/>
    <x v="2"/>
    <s v="Activo"/>
    <n v="5.0999999999999996"/>
    <n v="0"/>
    <n v="0"/>
    <n v="0"/>
  </r>
  <r>
    <s v="A007-570"/>
    <s v="XS"/>
    <n v="78"/>
    <n v="0"/>
    <n v="78"/>
    <n v="0.05"/>
    <m/>
    <n v="1560"/>
    <n v="4.5"/>
    <n v="0"/>
    <n v="0"/>
    <n v="0"/>
    <x v="1"/>
    <s v="Activo"/>
    <n v="26.3"/>
    <n v="1"/>
    <n v="0"/>
    <n v="0"/>
  </r>
  <r>
    <s v="A104R-203"/>
    <s v="XL"/>
    <n v="5"/>
    <n v="0"/>
    <n v="5"/>
    <n v="0.06"/>
    <m/>
    <n v="83.333333333333343"/>
    <n v="5.3999999999999995"/>
    <n v="5.3999999999999995"/>
    <n v="24"/>
    <n v="400"/>
    <x v="0"/>
    <s v="Activo"/>
    <n v="28.1"/>
    <n v="0"/>
    <n v="11.240000000000002"/>
    <n v="0"/>
  </r>
  <r>
    <s v="I102-027"/>
    <s v="L"/>
    <n v="12"/>
    <n v="0"/>
    <n v="12"/>
    <n v="0.06"/>
    <m/>
    <n v="200"/>
    <n v="5.3999999999999995"/>
    <n v="0"/>
    <n v="0"/>
    <n v="0"/>
    <x v="0"/>
    <s v="Activo"/>
    <n v="11.05"/>
    <n v="0"/>
    <n v="0"/>
    <n v="0"/>
  </r>
  <r>
    <s v="AH102-027"/>
    <s v="XXL"/>
    <n v="23"/>
    <n v="0"/>
    <n v="23"/>
    <n v="0.06"/>
    <m/>
    <n v="383.33333333333337"/>
    <n v="5.3999999999999995"/>
    <n v="0"/>
    <n v="0"/>
    <n v="0"/>
    <x v="0"/>
    <s v="Activo"/>
    <n v="17"/>
    <n v="0"/>
    <n v="0"/>
    <n v="0"/>
  </r>
  <r>
    <s v="A104P-027"/>
    <s v="XL"/>
    <n v="30"/>
    <n v="0"/>
    <n v="30"/>
    <n v="0.06"/>
    <m/>
    <n v="500"/>
    <n v="5.3999999999999995"/>
    <n v="0"/>
    <n v="0"/>
    <n v="0"/>
    <x v="0"/>
    <s v="Activo"/>
    <n v="28.1"/>
    <n v="0"/>
    <n v="0"/>
    <n v="0"/>
  </r>
  <r>
    <s v="A102-203"/>
    <s v="XL"/>
    <n v="42"/>
    <n v="0"/>
    <n v="42"/>
    <n v="0.06"/>
    <m/>
    <n v="700"/>
    <n v="5.3999999999999995"/>
    <n v="0"/>
    <n v="0"/>
    <n v="0"/>
    <x v="0"/>
    <s v="Activo"/>
    <n v="15.6"/>
    <n v="0"/>
    <n v="0"/>
    <n v="0"/>
  </r>
  <r>
    <s v="AH401-027"/>
    <s v="XS"/>
    <n v="45"/>
    <n v="0"/>
    <n v="45"/>
    <n v="0.06"/>
    <m/>
    <n v="750"/>
    <n v="5.3999999999999995"/>
    <n v="0"/>
    <n v="0"/>
    <n v="0"/>
    <x v="1"/>
    <s v="Activo"/>
    <n v="13.95"/>
    <n v="0"/>
    <n v="0"/>
    <n v="0"/>
  </r>
  <r>
    <s v="E202-001"/>
    <s v="XXL"/>
    <n v="45"/>
    <n v="0"/>
    <n v="45"/>
    <n v="0.06"/>
    <m/>
    <n v="750"/>
    <n v="5.3999999999999995"/>
    <n v="0"/>
    <n v="0"/>
    <n v="0"/>
    <x v="3"/>
    <s v="Activo"/>
    <n v="29.55"/>
    <n v="1"/>
    <n v="0"/>
    <n v="0"/>
  </r>
  <r>
    <s v="AH003-570"/>
    <s v="XXL"/>
    <n v="50"/>
    <n v="0"/>
    <n v="50"/>
    <n v="0.06"/>
    <m/>
    <n v="833.33333333333337"/>
    <n v="5.3999999999999995"/>
    <n v="0"/>
    <n v="0"/>
    <n v="0"/>
    <x v="1"/>
    <s v="Activo"/>
    <n v="17.600000000000001"/>
    <n v="0"/>
    <n v="0"/>
    <n v="0"/>
  </r>
  <r>
    <s v="AH102-027"/>
    <s v="XS"/>
    <n v="62"/>
    <n v="0"/>
    <n v="62"/>
    <n v="0.06"/>
    <m/>
    <n v="1033.3333333333335"/>
    <n v="5.3999999999999995"/>
    <n v="0"/>
    <n v="0"/>
    <n v="0"/>
    <x v="0"/>
    <s v="Activo"/>
    <n v="17"/>
    <n v="0"/>
    <n v="0"/>
    <n v="0"/>
  </r>
  <r>
    <s v="EH201-001"/>
    <s v="XL"/>
    <n v="0"/>
    <n v="0"/>
    <n v="0"/>
    <n v="7.0000000000000007E-2"/>
    <m/>
    <n v="0"/>
    <n v="6.3000000000000007"/>
    <n v="6.3000000000000007"/>
    <n v="24"/>
    <n v="342.85714285714283"/>
    <x v="3"/>
    <s v="Activo"/>
    <n v="20.85"/>
    <n v="0"/>
    <n v="8.34"/>
    <n v="0"/>
  </r>
  <r>
    <s v="I001-027"/>
    <s v="XS"/>
    <n v="1"/>
    <n v="0"/>
    <n v="1"/>
    <n v="7.0000000000000007E-2"/>
    <m/>
    <n v="14.285714285714285"/>
    <n v="6.3000000000000007"/>
    <n v="6.3000000000000007"/>
    <n v="24"/>
    <n v="342.85714285714283"/>
    <x v="1"/>
    <s v="Activo"/>
    <n v="12.45"/>
    <n v="0"/>
    <n v="4.9799999999999995"/>
    <n v="0"/>
  </r>
  <r>
    <s v="I102-027"/>
    <s v="M"/>
    <n v="3"/>
    <n v="0"/>
    <n v="3"/>
    <n v="7.0000000000000007E-2"/>
    <m/>
    <n v="42.857142857142854"/>
    <n v="6.3000000000000007"/>
    <n v="6.3000000000000007"/>
    <n v="24"/>
    <n v="342.85714285714283"/>
    <x v="0"/>
    <s v="Activo"/>
    <n v="11.05"/>
    <n v="0"/>
    <n v="4.4200000000000008"/>
    <n v="0"/>
  </r>
  <r>
    <s v="AH102-4045"/>
    <s v="XL"/>
    <n v="13"/>
    <n v="0"/>
    <n v="13"/>
    <n v="7.0000000000000007E-2"/>
    <m/>
    <n v="185.71428571428569"/>
    <n v="6.3000000000000007"/>
    <n v="0"/>
    <n v="0"/>
    <n v="0"/>
    <x v="0"/>
    <s v="Activo"/>
    <n v="17"/>
    <n v="0"/>
    <n v="0"/>
    <n v="0"/>
  </r>
  <r>
    <s v="IH101AF-027"/>
    <s v="XL"/>
    <n v="22"/>
    <n v="0"/>
    <n v="22"/>
    <n v="7.0000000000000007E-2"/>
    <m/>
    <n v="314.28571428571428"/>
    <n v="6.3000000000000007"/>
    <n v="0"/>
    <n v="0"/>
    <n v="0"/>
    <x v="0"/>
    <s v="Activo"/>
    <n v="17.5"/>
    <n v="0"/>
    <n v="0"/>
    <n v="0"/>
  </r>
  <r>
    <s v="A103-203"/>
    <s v="XL"/>
    <n v="0"/>
    <n v="24"/>
    <n v="24"/>
    <n v="7.0000000000000007E-2"/>
    <m/>
    <n v="342.85714285714283"/>
    <n v="6.3000000000000007"/>
    <n v="0"/>
    <n v="0"/>
    <n v="0"/>
    <x v="0"/>
    <s v="Activo"/>
    <n v="16.75"/>
    <n v="0"/>
    <n v="0"/>
    <n v="0"/>
  </r>
  <r>
    <s v="A102-024"/>
    <s v="XL"/>
    <n v="27"/>
    <n v="0"/>
    <n v="27"/>
    <n v="7.0000000000000007E-2"/>
    <m/>
    <n v="385.71428571428567"/>
    <n v="6.3000000000000007"/>
    <n v="0"/>
    <n v="0"/>
    <n v="0"/>
    <x v="0"/>
    <s v="Activo"/>
    <n v="15.6"/>
    <n v="0"/>
    <n v="0"/>
    <n v="0"/>
  </r>
  <r>
    <s v="AH101-001"/>
    <s v="XL"/>
    <n v="28"/>
    <n v="0"/>
    <n v="28"/>
    <n v="7.0000000000000007E-2"/>
    <m/>
    <n v="399.99999999999994"/>
    <n v="6.3000000000000007"/>
    <n v="0"/>
    <n v="0"/>
    <n v="0"/>
    <x v="0"/>
    <s v="Activo"/>
    <n v="22.15"/>
    <n v="1"/>
    <n v="0"/>
    <n v="0"/>
  </r>
  <r>
    <s v="AH001-570"/>
    <s v="XXL"/>
    <n v="38"/>
    <n v="0"/>
    <n v="38"/>
    <n v="7.0000000000000007E-2"/>
    <m/>
    <n v="542.85714285714278"/>
    <n v="6.3000000000000007"/>
    <n v="0"/>
    <n v="0"/>
    <n v="0"/>
    <x v="1"/>
    <s v="Activo"/>
    <n v="13.7"/>
    <n v="0"/>
    <n v="0"/>
    <n v="0"/>
  </r>
  <r>
    <s v="AM108-570"/>
    <s v="XS"/>
    <n v="41"/>
    <n v="0"/>
    <n v="41"/>
    <n v="7.0000000000000007E-2"/>
    <m/>
    <n v="585.71428571428567"/>
    <n v="6.3000000000000007"/>
    <n v="0"/>
    <n v="0"/>
    <n v="0"/>
    <x v="0"/>
    <s v="Activo"/>
    <n v="17.55"/>
    <n v="0"/>
    <n v="0"/>
    <n v="0"/>
  </r>
  <r>
    <s v="AM108-027"/>
    <s v="XS"/>
    <n v="48"/>
    <n v="0"/>
    <n v="48"/>
    <n v="7.0000000000000007E-2"/>
    <m/>
    <n v="685.71428571428567"/>
    <n v="6.3000000000000007"/>
    <n v="0"/>
    <n v="0"/>
    <n v="0"/>
    <x v="0"/>
    <s v="Activo"/>
    <n v="17.55"/>
    <n v="0"/>
    <n v="0"/>
    <n v="0"/>
  </r>
  <r>
    <s v="AH102-203"/>
    <s v="XS"/>
    <n v="49"/>
    <n v="0"/>
    <n v="49"/>
    <n v="7.0000000000000007E-2"/>
    <m/>
    <n v="699.99999999999989"/>
    <n v="6.3000000000000007"/>
    <n v="0"/>
    <n v="0"/>
    <n v="0"/>
    <x v="0"/>
    <s v="Activo"/>
    <n v="17"/>
    <n v="0"/>
    <n v="0"/>
    <n v="0"/>
  </r>
  <r>
    <s v="A003-024"/>
    <s v="XS"/>
    <n v="66"/>
    <n v="0"/>
    <n v="66"/>
    <n v="7.0000000000000007E-2"/>
    <m/>
    <n v="942.85714285714278"/>
    <n v="6.3000000000000007"/>
    <n v="0"/>
    <n v="0"/>
    <n v="0"/>
    <x v="1"/>
    <s v="Activo"/>
    <n v="17.55"/>
    <n v="0"/>
    <n v="0"/>
    <n v="0"/>
  </r>
  <r>
    <s v="I002AF-023"/>
    <s v="L"/>
    <n v="67"/>
    <n v="0"/>
    <n v="67"/>
    <n v="7.0000000000000007E-2"/>
    <m/>
    <n v="957.142857142857"/>
    <n v="6.3000000000000007"/>
    <n v="0"/>
    <n v="0"/>
    <n v="0"/>
    <x v="1"/>
    <s v="Activo"/>
    <n v="9.6"/>
    <n v="0"/>
    <n v="0"/>
    <n v="0"/>
  </r>
  <r>
    <s v="AH003-027"/>
    <s v="XL"/>
    <n v="69"/>
    <n v="0"/>
    <n v="69"/>
    <n v="7.0000000000000007E-2"/>
    <m/>
    <n v="985.71428571428567"/>
    <n v="6.3000000000000007"/>
    <n v="0"/>
    <n v="0"/>
    <n v="0"/>
    <x v="1"/>
    <s v="Activo"/>
    <n v="17.600000000000001"/>
    <n v="0"/>
    <n v="0"/>
    <n v="0"/>
  </r>
  <r>
    <s v="AGM002-570"/>
    <s v="L"/>
    <n v="77"/>
    <n v="0"/>
    <n v="77"/>
    <n v="7.0000000000000007E-2"/>
    <m/>
    <n v="1100"/>
    <n v="6.3000000000000007"/>
    <n v="0"/>
    <n v="0"/>
    <n v="0"/>
    <x v="2"/>
    <s v="Activo"/>
    <n v="4.6500000000000004"/>
    <n v="0"/>
    <n v="0"/>
    <n v="0"/>
  </r>
  <r>
    <s v="AM008-203"/>
    <s v="S"/>
    <n v="79"/>
    <n v="0"/>
    <n v="79"/>
    <n v="7.0000000000000007E-2"/>
    <m/>
    <n v="1128.5714285714284"/>
    <n v="6.3000000000000007"/>
    <n v="0"/>
    <n v="0"/>
    <n v="0"/>
    <x v="1"/>
    <s v="Activo"/>
    <n v="21.6"/>
    <n v="0"/>
    <n v="0"/>
    <n v="0"/>
  </r>
  <r>
    <s v="A104P-570"/>
    <s v="XL"/>
    <n v="0"/>
    <n v="0"/>
    <n v="0"/>
    <n v="0.08"/>
    <m/>
    <n v="0"/>
    <n v="7.2"/>
    <n v="7.2"/>
    <n v="24"/>
    <n v="300"/>
    <x v="0"/>
    <s v="Activo"/>
    <n v="28.1"/>
    <n v="0"/>
    <n v="11.240000000000002"/>
    <n v="0"/>
  </r>
  <r>
    <s v="I001-027"/>
    <s v="L"/>
    <n v="5"/>
    <n v="0"/>
    <n v="5"/>
    <n v="0.08"/>
    <m/>
    <n v="62.5"/>
    <n v="7.2"/>
    <n v="7.2"/>
    <n v="24"/>
    <n v="300"/>
    <x v="1"/>
    <s v="Activo"/>
    <n v="12.45"/>
    <n v="0"/>
    <n v="4.9799999999999995"/>
    <n v="0"/>
  </r>
  <r>
    <s v="IH002AF-027"/>
    <s v="XL"/>
    <n v="17"/>
    <n v="0"/>
    <n v="17"/>
    <n v="0.08"/>
    <m/>
    <n v="212.5"/>
    <n v="7.2"/>
    <n v="0"/>
    <n v="0"/>
    <n v="0"/>
    <x v="1"/>
    <s v="Activo"/>
    <n v="15.7"/>
    <n v="0"/>
    <n v="0"/>
    <n v="0"/>
  </r>
  <r>
    <s v="AM108-203"/>
    <s v="L"/>
    <n v="22"/>
    <n v="0"/>
    <n v="22"/>
    <n v="0.08"/>
    <m/>
    <n v="275"/>
    <n v="7.2"/>
    <n v="0"/>
    <n v="0"/>
    <n v="0"/>
    <x v="0"/>
    <s v="Activo"/>
    <n v="17.55"/>
    <n v="0"/>
    <n v="0"/>
    <n v="0"/>
  </r>
  <r>
    <s v="A103-570"/>
    <s v="XXL"/>
    <n v="25"/>
    <n v="0"/>
    <n v="25"/>
    <n v="0.08"/>
    <m/>
    <n v="312.5"/>
    <n v="7.2"/>
    <n v="0"/>
    <n v="0"/>
    <n v="0"/>
    <x v="0"/>
    <s v="Activo"/>
    <n v="16.75"/>
    <n v="0"/>
    <n v="0"/>
    <n v="0"/>
  </r>
  <r>
    <s v="E203-001"/>
    <s v="XL"/>
    <n v="25"/>
    <n v="0"/>
    <n v="25"/>
    <n v="0.08"/>
    <m/>
    <n v="312.5"/>
    <n v="7.2"/>
    <n v="0"/>
    <n v="0"/>
    <n v="0"/>
    <x v="3"/>
    <s v="Activo"/>
    <n v="14.95"/>
    <n v="0"/>
    <n v="0"/>
    <n v="0"/>
  </r>
  <r>
    <s v="A005-001"/>
    <s v="L"/>
    <n v="27"/>
    <n v="0"/>
    <n v="27"/>
    <n v="0.08"/>
    <m/>
    <n v="337.5"/>
    <n v="7.2"/>
    <n v="0"/>
    <n v="0"/>
    <n v="0"/>
    <x v="1"/>
    <s v="Activo"/>
    <n v="19.25"/>
    <n v="0"/>
    <n v="0"/>
    <n v="0"/>
  </r>
  <r>
    <s v="AH002-4045"/>
    <s v="XL"/>
    <n v="27"/>
    <n v="0"/>
    <n v="27"/>
    <n v="0.08"/>
    <m/>
    <n v="337.5"/>
    <n v="7.2"/>
    <n v="0"/>
    <n v="0"/>
    <n v="0"/>
    <x v="1"/>
    <s v="Activo"/>
    <n v="14.9"/>
    <n v="0"/>
    <n v="0"/>
    <n v="0"/>
  </r>
  <r>
    <s v="A002-570"/>
    <s v="L"/>
    <n v="29"/>
    <n v="0"/>
    <n v="29"/>
    <n v="0.08"/>
    <m/>
    <n v="362.5"/>
    <n v="7.2"/>
    <n v="0"/>
    <n v="0"/>
    <n v="0"/>
    <x v="1"/>
    <s v="Activo"/>
    <n v="20.8"/>
    <n v="0"/>
    <n v="0"/>
    <n v="0"/>
  </r>
  <r>
    <s v="A005-001"/>
    <s v="XL"/>
    <n v="33"/>
    <n v="0"/>
    <n v="33"/>
    <n v="0.08"/>
    <m/>
    <n v="412.5"/>
    <n v="7.2"/>
    <n v="0"/>
    <n v="0"/>
    <n v="0"/>
    <x v="1"/>
    <s v="Activo"/>
    <n v="19.25"/>
    <n v="0"/>
    <n v="0"/>
    <n v="0"/>
  </r>
  <r>
    <s v="AH102-203"/>
    <s v="XL"/>
    <n v="71"/>
    <n v="0"/>
    <n v="71"/>
    <n v="0.08"/>
    <m/>
    <n v="887.5"/>
    <n v="7.2"/>
    <n v="0"/>
    <n v="0"/>
    <n v="0"/>
    <x v="0"/>
    <s v="Activo"/>
    <n v="17"/>
    <n v="0"/>
    <n v="0"/>
    <n v="0"/>
  </r>
  <r>
    <s v="AGU001-570"/>
    <s v="S"/>
    <n v="74"/>
    <n v="0"/>
    <n v="74"/>
    <n v="0.08"/>
    <m/>
    <n v="925"/>
    <n v="7.2"/>
    <n v="0"/>
    <n v="0"/>
    <n v="0"/>
    <x v="2"/>
    <s v="Activo"/>
    <n v="5.0999999999999996"/>
    <n v="0"/>
    <n v="0"/>
    <n v="0"/>
  </r>
  <r>
    <s v="AM108-203"/>
    <s v="S"/>
    <n v="77"/>
    <n v="0"/>
    <n v="77"/>
    <n v="0.08"/>
    <m/>
    <n v="962.5"/>
    <n v="7.2"/>
    <n v="0"/>
    <n v="0"/>
    <n v="0"/>
    <x v="0"/>
    <s v="Activo"/>
    <n v="17.55"/>
    <n v="0"/>
    <n v="0"/>
    <n v="0"/>
  </r>
  <r>
    <s v="A007-570"/>
    <s v="S"/>
    <n v="81"/>
    <n v="0"/>
    <n v="81"/>
    <n v="0.08"/>
    <m/>
    <n v="1012.5"/>
    <n v="7.2"/>
    <n v="0"/>
    <n v="0"/>
    <n v="0"/>
    <x v="1"/>
    <s v="Activo"/>
    <n v="26.3"/>
    <n v="1"/>
    <n v="0"/>
    <n v="0"/>
  </r>
  <r>
    <s v="AH102-4045"/>
    <s v="XS"/>
    <n v="81"/>
    <n v="0"/>
    <n v="81"/>
    <n v="0.08"/>
    <m/>
    <n v="1012.5"/>
    <n v="7.2"/>
    <n v="0"/>
    <n v="0"/>
    <n v="0"/>
    <x v="0"/>
    <s v="Activo"/>
    <n v="17"/>
    <n v="0"/>
    <n v="0"/>
    <n v="0"/>
  </r>
  <r>
    <s v="A002-027"/>
    <s v="XXL"/>
    <n v="109"/>
    <n v="0"/>
    <n v="109"/>
    <n v="0.08"/>
    <m/>
    <n v="1362.5"/>
    <n v="7.2"/>
    <n v="0"/>
    <n v="0"/>
    <n v="0"/>
    <x v="1"/>
    <s v="Activo"/>
    <n v="20.8"/>
    <n v="0"/>
    <n v="0"/>
    <n v="0"/>
  </r>
  <r>
    <s v="AH001-203"/>
    <s v="XL"/>
    <n v="144"/>
    <n v="0"/>
    <n v="144"/>
    <n v="0.08"/>
    <m/>
    <n v="1800"/>
    <n v="7.2"/>
    <n v="0"/>
    <n v="0"/>
    <n v="0"/>
    <x v="1"/>
    <s v="Activo"/>
    <n v="13.7"/>
    <n v="0"/>
    <n v="0"/>
    <n v="0"/>
  </r>
  <r>
    <s v="AH001-4045"/>
    <s v="XL"/>
    <n v="0"/>
    <n v="0"/>
    <n v="0"/>
    <n v="0.09"/>
    <m/>
    <n v="0"/>
    <n v="8.1"/>
    <n v="8.1"/>
    <n v="24"/>
    <n v="266.66666666666669"/>
    <x v="1"/>
    <s v="Activo"/>
    <n v="13.7"/>
    <n v="0"/>
    <n v="5.4799999999999995"/>
    <n v="0"/>
  </r>
  <r>
    <s v="I001-027"/>
    <s v="M"/>
    <n v="0"/>
    <n v="0"/>
    <n v="0"/>
    <n v="0.09"/>
    <m/>
    <n v="0"/>
    <n v="8.1"/>
    <n v="8.1"/>
    <n v="24"/>
    <n v="266.66666666666669"/>
    <x v="1"/>
    <s v="Activo"/>
    <n v="12.45"/>
    <n v="0"/>
    <n v="4.9799999999999995"/>
    <n v="0"/>
  </r>
  <r>
    <s v="AM108-027"/>
    <s v="XL"/>
    <n v="4"/>
    <n v="0"/>
    <n v="4"/>
    <n v="0.09"/>
    <m/>
    <n v="44.444444444444443"/>
    <n v="8.1"/>
    <n v="8.1"/>
    <n v="24"/>
    <n v="266.66666666666669"/>
    <x v="0"/>
    <s v="Activo"/>
    <n v="17.55"/>
    <n v="0"/>
    <n v="7.0200000000000005"/>
    <n v="0"/>
  </r>
  <r>
    <s v="IH101AF-027"/>
    <s v="XS"/>
    <n v="7"/>
    <n v="0"/>
    <n v="7"/>
    <n v="0.09"/>
    <m/>
    <n v="77.777777777777786"/>
    <n v="8.1"/>
    <n v="8.1"/>
    <n v="24"/>
    <n v="266.66666666666669"/>
    <x v="0"/>
    <s v="Activo"/>
    <n v="17.5"/>
    <n v="0"/>
    <n v="7"/>
    <n v="0"/>
  </r>
  <r>
    <s v="EH203-001"/>
    <s v="XL"/>
    <n v="10"/>
    <n v="0"/>
    <n v="10"/>
    <n v="0.09"/>
    <m/>
    <n v="111.11111111111111"/>
    <n v="8.1"/>
    <n v="0"/>
    <n v="0"/>
    <n v="0"/>
    <x v="3"/>
    <s v="Activo"/>
    <n v="18.899999999999999"/>
    <n v="0"/>
    <n v="0"/>
    <n v="0"/>
  </r>
  <r>
    <s v="AH001-027"/>
    <s v="XXL"/>
    <n v="17"/>
    <n v="0"/>
    <n v="17"/>
    <n v="0.09"/>
    <m/>
    <n v="188.88888888888889"/>
    <n v="8.1"/>
    <n v="0"/>
    <n v="0"/>
    <n v="0"/>
    <x v="1"/>
    <s v="Activo"/>
    <n v="13.7"/>
    <n v="0"/>
    <n v="0"/>
    <n v="0"/>
  </r>
  <r>
    <s v="AM008-203"/>
    <s v="L"/>
    <n v="22"/>
    <n v="0"/>
    <n v="22"/>
    <n v="0.09"/>
    <m/>
    <n v="244.44444444444446"/>
    <n v="8.1"/>
    <n v="0"/>
    <n v="0"/>
    <n v="0"/>
    <x v="1"/>
    <s v="Activo"/>
    <n v="21.6"/>
    <n v="0"/>
    <n v="0"/>
    <n v="0"/>
  </r>
  <r>
    <s v="AH102-027"/>
    <s v="L"/>
    <n v="25"/>
    <n v="0"/>
    <n v="25"/>
    <n v="0.09"/>
    <m/>
    <n v="277.77777777777777"/>
    <n v="8.1"/>
    <n v="0"/>
    <n v="0"/>
    <n v="0"/>
    <x v="0"/>
    <s v="Activo"/>
    <n v="17"/>
    <n v="0"/>
    <n v="0"/>
    <n v="0"/>
  </r>
  <r>
    <s v="IH002AF-027"/>
    <s v="XS"/>
    <n v="27"/>
    <n v="0"/>
    <n v="27"/>
    <n v="0.09"/>
    <m/>
    <n v="300"/>
    <n v="8.1"/>
    <n v="0"/>
    <n v="0"/>
    <n v="0"/>
    <x v="1"/>
    <s v="Activo"/>
    <n v="15.7"/>
    <n v="0"/>
    <n v="0"/>
    <n v="0"/>
  </r>
  <r>
    <s v="E201-001"/>
    <s v="XL"/>
    <n v="32"/>
    <n v="0"/>
    <n v="32"/>
    <n v="0.09"/>
    <m/>
    <n v="355.55555555555554"/>
    <n v="8.1"/>
    <n v="0"/>
    <n v="0"/>
    <n v="0"/>
    <x v="3"/>
    <s v="Activo"/>
    <n v="18.75"/>
    <n v="0"/>
    <n v="0"/>
    <n v="0"/>
  </r>
  <r>
    <s v="EH202-001"/>
    <s v="XXL"/>
    <n v="52"/>
    <n v="0"/>
    <n v="52"/>
    <n v="0.09"/>
    <m/>
    <n v="577.77777777777783"/>
    <n v="8.1"/>
    <n v="0"/>
    <n v="0"/>
    <n v="0"/>
    <x v="3"/>
    <s v="Activo"/>
    <n v="20.7"/>
    <n v="0"/>
    <n v="0"/>
    <n v="0"/>
  </r>
  <r>
    <s v="AGM002-027"/>
    <s v="S"/>
    <n v="69"/>
    <n v="0"/>
    <n v="69"/>
    <n v="0.09"/>
    <m/>
    <n v="766.66666666666674"/>
    <n v="8.1"/>
    <n v="0"/>
    <n v="0"/>
    <n v="0"/>
    <x v="2"/>
    <s v="Activo"/>
    <n v="4.6500000000000004"/>
    <n v="0"/>
    <n v="0"/>
    <n v="0"/>
  </r>
  <r>
    <s v="AH103-570"/>
    <s v="XL"/>
    <n v="142"/>
    <n v="0"/>
    <n v="142"/>
    <n v="0.09"/>
    <m/>
    <n v="1577.7777777777778"/>
    <n v="8.1"/>
    <n v="0"/>
    <n v="0"/>
    <n v="0"/>
    <x v="0"/>
    <s v="Activo"/>
    <n v="23.75"/>
    <n v="0"/>
    <n v="0"/>
    <n v="0"/>
  </r>
  <r>
    <s v="AH001-001"/>
    <s v="XL"/>
    <n v="1"/>
    <n v="0"/>
    <n v="1"/>
    <n v="0.1"/>
    <m/>
    <n v="10"/>
    <n v="9"/>
    <n v="9"/>
    <n v="24"/>
    <n v="240"/>
    <x v="1"/>
    <s v="Activo"/>
    <n v="13.7"/>
    <n v="0"/>
    <n v="5.4799999999999995"/>
    <n v="0"/>
  </r>
  <r>
    <s v="AH103-001"/>
    <s v="XXL"/>
    <n v="3"/>
    <n v="0"/>
    <n v="3"/>
    <n v="0.1"/>
    <m/>
    <n v="30"/>
    <n v="9"/>
    <n v="9"/>
    <n v="24"/>
    <n v="240"/>
    <x v="0"/>
    <s v="Activo"/>
    <n v="23.75"/>
    <n v="0"/>
    <n v="9.5"/>
    <n v="0"/>
  </r>
  <r>
    <s v="I101AF-023"/>
    <s v="XL"/>
    <n v="3"/>
    <n v="0"/>
    <n v="3"/>
    <n v="0.1"/>
    <m/>
    <n v="30"/>
    <n v="9"/>
    <n v="9"/>
    <n v="24"/>
    <n v="240"/>
    <x v="0"/>
    <s v="Activo"/>
    <n v="13.25"/>
    <n v="0"/>
    <n v="5.3"/>
    <n v="0"/>
  </r>
  <r>
    <s v="I002AF-023"/>
    <s v="XS"/>
    <n v="5"/>
    <n v="0"/>
    <n v="5"/>
    <n v="0.1"/>
    <m/>
    <n v="50"/>
    <n v="9"/>
    <n v="9"/>
    <n v="24"/>
    <n v="240"/>
    <x v="1"/>
    <s v="Activo"/>
    <n v="9.6"/>
    <n v="0"/>
    <n v="3.8399999999999994"/>
    <n v="0"/>
  </r>
  <r>
    <s v="E201-001"/>
    <s v="XXS"/>
    <n v="27"/>
    <n v="0"/>
    <n v="27"/>
    <n v="0.1"/>
    <m/>
    <n v="270"/>
    <n v="9"/>
    <n v="0"/>
    <n v="0"/>
    <n v="0"/>
    <x v="3"/>
    <s v="Activo"/>
    <n v="18.75"/>
    <n v="0"/>
    <n v="0"/>
    <n v="0"/>
  </r>
  <r>
    <s v="A005-024"/>
    <s v="XL"/>
    <n v="4"/>
    <n v="24"/>
    <n v="28"/>
    <n v="0.1"/>
    <m/>
    <n v="280"/>
    <n v="9"/>
    <n v="0"/>
    <n v="0"/>
    <n v="0"/>
    <x v="1"/>
    <s v="Activo"/>
    <n v="19.25"/>
    <n v="0"/>
    <n v="0"/>
    <n v="0"/>
  </r>
  <r>
    <s v="IH002AF-510"/>
    <s v="XL"/>
    <n v="7"/>
    <n v="24"/>
    <n v="31"/>
    <n v="0.1"/>
    <m/>
    <n v="310"/>
    <n v="9"/>
    <n v="0"/>
    <n v="0"/>
    <n v="0"/>
    <x v="1"/>
    <s v="Activo"/>
    <n v="15.7"/>
    <n v="0"/>
    <n v="0"/>
    <n v="0"/>
  </r>
  <r>
    <s v="AH003-001"/>
    <s v="XL"/>
    <n v="43"/>
    <n v="0"/>
    <n v="43"/>
    <n v="0.1"/>
    <m/>
    <n v="430"/>
    <n v="9"/>
    <n v="0"/>
    <n v="0"/>
    <n v="0"/>
    <x v="1"/>
    <s v="Activo"/>
    <n v="17.600000000000001"/>
    <n v="0"/>
    <n v="0"/>
    <n v="0"/>
  </r>
  <r>
    <s v="I002AF-023"/>
    <s v="M"/>
    <n v="48"/>
    <n v="0"/>
    <n v="48"/>
    <n v="0.1"/>
    <m/>
    <n v="480"/>
    <n v="9"/>
    <n v="0"/>
    <n v="0"/>
    <n v="0"/>
    <x v="1"/>
    <s v="Activo"/>
    <n v="9.6"/>
    <n v="0"/>
    <n v="0"/>
    <n v="0"/>
  </r>
  <r>
    <s v="A003-001"/>
    <s v="XS"/>
    <n v="65"/>
    <n v="0"/>
    <n v="65"/>
    <n v="0.1"/>
    <m/>
    <n v="650"/>
    <n v="9"/>
    <n v="0"/>
    <n v="0"/>
    <n v="0"/>
    <x v="1"/>
    <s v="Activo"/>
    <n v="17.55"/>
    <n v="0"/>
    <n v="0"/>
    <n v="0"/>
  </r>
  <r>
    <s v="A002-570"/>
    <s v="M"/>
    <n v="67"/>
    <n v="0"/>
    <n v="67"/>
    <n v="0.1"/>
    <m/>
    <n v="670"/>
    <n v="9"/>
    <n v="0"/>
    <n v="0"/>
    <n v="0"/>
    <x v="1"/>
    <s v="Activo"/>
    <n v="20.8"/>
    <n v="0"/>
    <n v="0"/>
    <n v="0"/>
  </r>
  <r>
    <s v="A003-024"/>
    <s v="L"/>
    <n v="70"/>
    <n v="0"/>
    <n v="70"/>
    <n v="0.1"/>
    <m/>
    <n v="700"/>
    <n v="9"/>
    <n v="0"/>
    <n v="0"/>
    <n v="0"/>
    <x v="1"/>
    <s v="Activo"/>
    <n v="17.55"/>
    <n v="0"/>
    <n v="0"/>
    <n v="0"/>
  </r>
  <r>
    <s v="AM008-027"/>
    <s v="XL"/>
    <n v="74"/>
    <n v="0"/>
    <n v="74"/>
    <n v="0.1"/>
    <m/>
    <n v="740"/>
    <n v="9"/>
    <n v="0"/>
    <n v="0"/>
    <n v="0"/>
    <x v="1"/>
    <s v="Activo"/>
    <n v="21.6"/>
    <n v="0"/>
    <n v="0"/>
    <n v="0"/>
  </r>
  <r>
    <s v="A007-570"/>
    <s v="M"/>
    <n v="80"/>
    <n v="0"/>
    <n v="80"/>
    <n v="0.1"/>
    <m/>
    <n v="800"/>
    <n v="9"/>
    <n v="0"/>
    <n v="0"/>
    <n v="0"/>
    <x v="1"/>
    <s v="Activo"/>
    <n v="26.3"/>
    <n v="1"/>
    <n v="0"/>
    <n v="0"/>
  </r>
  <r>
    <s v="AH003-570"/>
    <s v="XL"/>
    <n v="151"/>
    <n v="0"/>
    <n v="151"/>
    <n v="0.1"/>
    <m/>
    <n v="1510"/>
    <n v="9"/>
    <n v="0"/>
    <n v="0"/>
    <n v="0"/>
    <x v="1"/>
    <s v="Activo"/>
    <n v="17.600000000000001"/>
    <n v="0"/>
    <n v="0"/>
    <n v="0"/>
  </r>
  <r>
    <s v="A104R-421"/>
    <s v="XL"/>
    <n v="1"/>
    <n v="0"/>
    <n v="1"/>
    <n v="0.11"/>
    <m/>
    <n v="9.0909090909090917"/>
    <n v="9.9"/>
    <n v="9.9"/>
    <n v="24"/>
    <n v="218.18181818181819"/>
    <x v="0"/>
    <s v="Activo"/>
    <n v="28.1"/>
    <n v="0"/>
    <n v="11.240000000000002"/>
    <n v="0"/>
  </r>
  <r>
    <s v="AM108-570"/>
    <s v="XL"/>
    <n v="1"/>
    <n v="0"/>
    <n v="1"/>
    <n v="0.11"/>
    <m/>
    <n v="9.0909090909090917"/>
    <n v="9.9"/>
    <n v="9.9"/>
    <n v="24"/>
    <n v="218.18181818181819"/>
    <x v="0"/>
    <s v="Activo"/>
    <n v="17.55"/>
    <n v="0"/>
    <n v="7.0200000000000005"/>
    <n v="0"/>
  </r>
  <r>
    <s v="AH103-4045"/>
    <s v="XS"/>
    <n v="18"/>
    <n v="0"/>
    <n v="18"/>
    <n v="0.11"/>
    <m/>
    <n v="163.63636363636363"/>
    <n v="9.9"/>
    <n v="0"/>
    <n v="0"/>
    <n v="0"/>
    <x v="0"/>
    <s v="Activo"/>
    <n v="23.75"/>
    <n v="0"/>
    <n v="0"/>
    <n v="0"/>
  </r>
  <r>
    <s v="A003-027"/>
    <s v="XL"/>
    <n v="19"/>
    <n v="0"/>
    <n v="19"/>
    <n v="0.11"/>
    <m/>
    <n v="172.72727272727272"/>
    <n v="9.9"/>
    <n v="0"/>
    <n v="0"/>
    <n v="0"/>
    <x v="1"/>
    <s v="Activo"/>
    <n v="17.55"/>
    <n v="0"/>
    <n v="0"/>
    <n v="0"/>
  </r>
  <r>
    <s v="AM008-203"/>
    <s v="M"/>
    <n v="21"/>
    <n v="0"/>
    <n v="21"/>
    <n v="0.11"/>
    <m/>
    <n v="190.90909090909091"/>
    <n v="9.9"/>
    <n v="0"/>
    <n v="0"/>
    <n v="0"/>
    <x v="1"/>
    <s v="Activo"/>
    <n v="21.6"/>
    <n v="0"/>
    <n v="0"/>
    <n v="0"/>
  </r>
  <r>
    <s v="AH401-027"/>
    <s v="XL"/>
    <n v="24"/>
    <n v="0"/>
    <n v="24"/>
    <n v="0.11"/>
    <m/>
    <n v="218.18181818181819"/>
    <n v="9.9"/>
    <n v="0"/>
    <n v="0"/>
    <n v="0"/>
    <x v="1"/>
    <s v="Activo"/>
    <n v="13.95"/>
    <n v="0"/>
    <n v="0"/>
    <n v="0"/>
  </r>
  <r>
    <s v="AGU001-203"/>
    <s v="L"/>
    <n v="27"/>
    <n v="0"/>
    <n v="27"/>
    <n v="0.11"/>
    <m/>
    <n v="245.45454545454547"/>
    <n v="9.9"/>
    <n v="0"/>
    <n v="0"/>
    <n v="0"/>
    <x v="2"/>
    <s v="Activo"/>
    <n v="5.0999999999999996"/>
    <n v="0"/>
    <n v="0"/>
    <n v="0"/>
  </r>
  <r>
    <s v="E203-001"/>
    <s v="L"/>
    <n v="29"/>
    <n v="0"/>
    <n v="29"/>
    <n v="0.11"/>
    <m/>
    <n v="263.63636363636363"/>
    <n v="9.9"/>
    <n v="0"/>
    <n v="0"/>
    <n v="0"/>
    <x v="3"/>
    <s v="Activo"/>
    <n v="14.95"/>
    <n v="0"/>
    <n v="0"/>
    <n v="0"/>
  </r>
  <r>
    <s v="AH001-001"/>
    <s v="XXL"/>
    <n v="73"/>
    <n v="0"/>
    <n v="73"/>
    <n v="0.11"/>
    <m/>
    <n v="663.63636363636363"/>
    <n v="9.9"/>
    <n v="0"/>
    <n v="0"/>
    <n v="0"/>
    <x v="1"/>
    <s v="Activo"/>
    <n v="13.7"/>
    <n v="0"/>
    <n v="0"/>
    <n v="0"/>
  </r>
  <r>
    <s v="AH102-570"/>
    <s v="XXL"/>
    <n v="172"/>
    <n v="0"/>
    <n v="172"/>
    <n v="0.11"/>
    <m/>
    <n v="1563.6363636363637"/>
    <n v="9.9"/>
    <n v="0"/>
    <n v="0"/>
    <n v="0"/>
    <x v="0"/>
    <s v="Activo"/>
    <n v="17"/>
    <n v="0"/>
    <n v="0"/>
    <n v="0"/>
  </r>
  <r>
    <s v="A104R-203"/>
    <s v="XS"/>
    <n v="202"/>
    <n v="0"/>
    <n v="202"/>
    <n v="0.11"/>
    <m/>
    <n v="1836.3636363636363"/>
    <n v="9.9"/>
    <n v="0"/>
    <n v="0"/>
    <n v="0"/>
    <x v="0"/>
    <s v="Activo"/>
    <n v="28.1"/>
    <n v="0"/>
    <n v="0"/>
    <n v="0"/>
  </r>
  <r>
    <s v="AM008-570"/>
    <s v="XL"/>
    <n v="0"/>
    <n v="0"/>
    <n v="0"/>
    <n v="0.12"/>
    <m/>
    <n v="0"/>
    <n v="10.799999999999999"/>
    <n v="10.799999999999999"/>
    <n v="24"/>
    <n v="200"/>
    <x v="1"/>
    <s v="Activo"/>
    <n v="21.6"/>
    <n v="0"/>
    <n v="8.6400000000000023"/>
    <n v="0"/>
  </r>
  <r>
    <s v="A104R-570"/>
    <s v="XL"/>
    <n v="2"/>
    <n v="0"/>
    <n v="2"/>
    <n v="0.12"/>
    <m/>
    <n v="16.666666666666668"/>
    <n v="10.799999999999999"/>
    <n v="10.799999999999999"/>
    <n v="24"/>
    <n v="200"/>
    <x v="0"/>
    <s v="Activo"/>
    <n v="28.1"/>
    <n v="0"/>
    <n v="11.240000000000002"/>
    <n v="0"/>
  </r>
  <r>
    <s v="AM108-203"/>
    <s v="M"/>
    <n v="18"/>
    <n v="0"/>
    <n v="18"/>
    <n v="0.12"/>
    <m/>
    <n v="150"/>
    <n v="10.799999999999999"/>
    <n v="0"/>
    <n v="0"/>
    <n v="0"/>
    <x v="0"/>
    <s v="Activo"/>
    <n v="17.55"/>
    <n v="0"/>
    <n v="0"/>
    <n v="0"/>
  </r>
  <r>
    <s v="AH103-203"/>
    <s v="XL"/>
    <n v="26"/>
    <n v="0"/>
    <n v="26"/>
    <n v="0.12"/>
    <m/>
    <n v="216.66666666666669"/>
    <n v="10.799999999999999"/>
    <n v="0"/>
    <n v="0"/>
    <n v="0"/>
    <x v="0"/>
    <s v="Activo"/>
    <n v="23.75"/>
    <n v="0"/>
    <n v="0"/>
    <n v="0"/>
  </r>
  <r>
    <s v="E203-001"/>
    <s v="XXS"/>
    <n v="27"/>
    <n v="0"/>
    <n v="27"/>
    <n v="0.12"/>
    <m/>
    <n v="225"/>
    <n v="10.799999999999999"/>
    <n v="0"/>
    <n v="0"/>
    <n v="0"/>
    <x v="3"/>
    <s v="Activo"/>
    <n v="14.95"/>
    <n v="0"/>
    <n v="0"/>
    <n v="0"/>
  </r>
  <r>
    <s v="A007-421"/>
    <s v="XL"/>
    <n v="0"/>
    <n v="0"/>
    <n v="0"/>
    <n v="0.13"/>
    <m/>
    <n v="0"/>
    <n v="11.700000000000001"/>
    <n v="11.700000000000001"/>
    <n v="24"/>
    <n v="184.61538461538461"/>
    <x v="1"/>
    <s v="Activo"/>
    <n v="26.3"/>
    <n v="1"/>
    <n v="10.520000000000001"/>
    <n v="24"/>
  </r>
  <r>
    <s v="A005-570"/>
    <s v="XXL"/>
    <n v="2"/>
    <n v="0"/>
    <n v="2"/>
    <n v="0.13"/>
    <m/>
    <n v="15.384615384615383"/>
    <n v="11.700000000000001"/>
    <n v="11.700000000000001"/>
    <n v="24"/>
    <n v="184.61538461538461"/>
    <x v="1"/>
    <s v="Activo"/>
    <n v="19.25"/>
    <n v="0"/>
    <n v="7.7"/>
    <n v="0"/>
  </r>
  <r>
    <s v="A102-421"/>
    <s v="XL"/>
    <n v="8"/>
    <n v="0"/>
    <n v="8"/>
    <n v="0.13"/>
    <m/>
    <n v="61.538461538461533"/>
    <n v="11.700000000000001"/>
    <n v="11.700000000000001"/>
    <n v="24"/>
    <n v="184.61538461538461"/>
    <x v="0"/>
    <s v="Activo"/>
    <n v="15.6"/>
    <n v="0"/>
    <n v="6.2399999999999993"/>
    <n v="0"/>
  </r>
  <r>
    <s v="I102-027"/>
    <s v="S"/>
    <n v="12"/>
    <n v="0"/>
    <n v="12"/>
    <n v="0.13"/>
    <m/>
    <n v="92.307692307692307"/>
    <n v="11.700000000000001"/>
    <n v="11.700000000000001"/>
    <n v="24"/>
    <n v="184.61538461538461"/>
    <x v="0"/>
    <s v="Activo"/>
    <n v="11.05"/>
    <n v="0"/>
    <n v="4.4200000000000008"/>
    <n v="0"/>
  </r>
  <r>
    <s v="A102-027"/>
    <s v="XXL"/>
    <n v="15"/>
    <n v="0"/>
    <n v="15"/>
    <n v="0.13"/>
    <m/>
    <n v="115.38461538461539"/>
    <n v="11.700000000000001"/>
    <n v="0"/>
    <n v="0"/>
    <n v="0"/>
    <x v="0"/>
    <s v="Activo"/>
    <n v="15.6"/>
    <n v="0"/>
    <n v="0"/>
    <n v="0"/>
  </r>
  <r>
    <s v="A103-027"/>
    <s v="XXL"/>
    <n v="16"/>
    <n v="0"/>
    <n v="16"/>
    <n v="0.13"/>
    <m/>
    <n v="123.07692307692307"/>
    <n v="11.700000000000001"/>
    <n v="0"/>
    <n v="0"/>
    <n v="0"/>
    <x v="0"/>
    <s v="Activo"/>
    <n v="16.75"/>
    <n v="0"/>
    <n v="0"/>
    <n v="0"/>
  </r>
  <r>
    <s v="AH002-203"/>
    <s v="XL"/>
    <n v="20"/>
    <n v="0"/>
    <n v="20"/>
    <n v="0.13"/>
    <m/>
    <n v="153.84615384615384"/>
    <n v="11.700000000000001"/>
    <n v="0"/>
    <n v="0"/>
    <n v="0"/>
    <x v="1"/>
    <s v="Activo"/>
    <n v="14.9"/>
    <n v="0"/>
    <n v="0"/>
    <n v="0"/>
  </r>
  <r>
    <s v="A104R-001"/>
    <s v="XL"/>
    <n v="25"/>
    <n v="0"/>
    <n v="25"/>
    <n v="0.13"/>
    <m/>
    <n v="192.30769230769229"/>
    <n v="11.700000000000001"/>
    <n v="0"/>
    <n v="0"/>
    <n v="0"/>
    <x v="0"/>
    <s v="Activo"/>
    <n v="28.1"/>
    <n v="0"/>
    <n v="0"/>
    <n v="0"/>
  </r>
  <r>
    <s v="IH101AF-510"/>
    <s v="XL"/>
    <n v="4"/>
    <n v="24"/>
    <n v="28"/>
    <n v="0.13"/>
    <m/>
    <n v="215.38461538461539"/>
    <n v="11.700000000000001"/>
    <n v="0"/>
    <n v="0"/>
    <n v="0"/>
    <x v="0"/>
    <s v="Activo"/>
    <n v="17.5"/>
    <n v="0"/>
    <n v="0"/>
    <n v="0"/>
  </r>
  <r>
    <s v="AH002-203"/>
    <s v="XS"/>
    <n v="30"/>
    <n v="0"/>
    <n v="30"/>
    <n v="0.13"/>
    <m/>
    <n v="230.76923076923077"/>
    <n v="11.700000000000001"/>
    <n v="0"/>
    <n v="0"/>
    <n v="0"/>
    <x v="1"/>
    <s v="Activo"/>
    <n v="14.9"/>
    <n v="0"/>
    <n v="0"/>
    <n v="0"/>
  </r>
  <r>
    <s v="A003-203"/>
    <s v="XL"/>
    <n v="7"/>
    <n v="24"/>
    <n v="31"/>
    <n v="0.13"/>
    <m/>
    <n v="238.46153846153845"/>
    <n v="11.700000000000001"/>
    <n v="0"/>
    <n v="0"/>
    <n v="0"/>
    <x v="1"/>
    <s v="Activo"/>
    <n v="17.55"/>
    <n v="0"/>
    <n v="0"/>
    <n v="0"/>
  </r>
  <r>
    <s v="A002-570"/>
    <s v="XL"/>
    <n v="33"/>
    <n v="0"/>
    <n v="33"/>
    <n v="0.13"/>
    <m/>
    <n v="253.84615384615384"/>
    <n v="11.700000000000001"/>
    <n v="0"/>
    <n v="0"/>
    <n v="0"/>
    <x v="1"/>
    <s v="Activo"/>
    <n v="20.8"/>
    <n v="0"/>
    <n v="0"/>
    <n v="0"/>
  </r>
  <r>
    <s v="A401-570"/>
    <s v="XL"/>
    <n v="36"/>
    <n v="0"/>
    <n v="36"/>
    <n v="0.13"/>
    <m/>
    <n v="276.92307692307691"/>
    <n v="11.700000000000001"/>
    <n v="0"/>
    <n v="0"/>
    <n v="0"/>
    <x v="1"/>
    <s v="Activo"/>
    <n v="15.35"/>
    <n v="0"/>
    <n v="0"/>
    <n v="0"/>
  </r>
  <r>
    <s v="AH003-001"/>
    <s v="L"/>
    <n v="37"/>
    <n v="0"/>
    <n v="37"/>
    <n v="0.13"/>
    <m/>
    <n v="284.61538461538458"/>
    <n v="11.700000000000001"/>
    <n v="0"/>
    <n v="0"/>
    <n v="0"/>
    <x v="1"/>
    <s v="Activo"/>
    <n v="17.600000000000001"/>
    <n v="0"/>
    <n v="0"/>
    <n v="0"/>
  </r>
  <r>
    <s v="AH002-027"/>
    <s v="XS"/>
    <n v="40"/>
    <n v="0"/>
    <n v="40"/>
    <n v="0.13"/>
    <m/>
    <n v="307.69230769230768"/>
    <n v="11.700000000000001"/>
    <n v="0"/>
    <n v="0"/>
    <n v="0"/>
    <x v="1"/>
    <s v="Activo"/>
    <n v="14.9"/>
    <n v="0"/>
    <n v="0"/>
    <n v="0"/>
  </r>
  <r>
    <s v="AH003-4045"/>
    <s v="L"/>
    <n v="45"/>
    <n v="0"/>
    <n v="45"/>
    <n v="0.13"/>
    <m/>
    <n v="346.15384615384613"/>
    <n v="11.700000000000001"/>
    <n v="0"/>
    <n v="0"/>
    <n v="0"/>
    <x v="1"/>
    <s v="Activo"/>
    <n v="17.600000000000001"/>
    <n v="0"/>
    <n v="0"/>
    <n v="0"/>
  </r>
  <r>
    <s v="A003-001"/>
    <s v="M"/>
    <n v="68"/>
    <n v="0"/>
    <n v="68"/>
    <n v="0.13"/>
    <m/>
    <n v="523.07692307692309"/>
    <n v="11.700000000000001"/>
    <n v="0"/>
    <n v="0"/>
    <n v="0"/>
    <x v="1"/>
    <s v="Activo"/>
    <n v="17.55"/>
    <n v="0"/>
    <n v="0"/>
    <n v="0"/>
  </r>
  <r>
    <s v="A006-570"/>
    <s v="M"/>
    <n v="79"/>
    <n v="0"/>
    <n v="79"/>
    <n v="0.13"/>
    <m/>
    <n v="607.69230769230762"/>
    <n v="11.700000000000001"/>
    <n v="0"/>
    <n v="0"/>
    <n v="0"/>
    <x v="1"/>
    <s v="Activo"/>
    <n v="27.95"/>
    <n v="3"/>
    <n v="0"/>
    <n v="0"/>
  </r>
  <r>
    <s v="AH003-203"/>
    <s v="L"/>
    <n v="86"/>
    <n v="0"/>
    <n v="86"/>
    <n v="0.13"/>
    <m/>
    <n v="661.53846153846155"/>
    <n v="11.700000000000001"/>
    <n v="0"/>
    <n v="0"/>
    <n v="0"/>
    <x v="1"/>
    <s v="Activo"/>
    <n v="17.600000000000001"/>
    <n v="0"/>
    <n v="0"/>
    <n v="0"/>
  </r>
  <r>
    <s v="AH003-4045"/>
    <s v="M"/>
    <n v="86"/>
    <n v="0"/>
    <n v="86"/>
    <n v="0.13"/>
    <m/>
    <n v="661.53846153846155"/>
    <n v="11.700000000000001"/>
    <n v="0"/>
    <n v="0"/>
    <n v="0"/>
    <x v="1"/>
    <s v="Activo"/>
    <n v="17.600000000000001"/>
    <n v="0"/>
    <n v="0"/>
    <n v="0"/>
  </r>
  <r>
    <s v="AH003-4045"/>
    <s v="XS"/>
    <n v="90"/>
    <n v="0"/>
    <n v="90"/>
    <n v="0.13"/>
    <m/>
    <n v="692.30769230769226"/>
    <n v="11.700000000000001"/>
    <n v="0"/>
    <n v="0"/>
    <n v="0"/>
    <x v="1"/>
    <s v="Activo"/>
    <n v="17.600000000000001"/>
    <n v="0"/>
    <n v="0"/>
    <n v="0"/>
  </r>
  <r>
    <s v="A401-027"/>
    <s v="XL"/>
    <n v="5"/>
    <n v="0"/>
    <n v="5"/>
    <n v="0.14000000000000001"/>
    <m/>
    <n v="35.714285714285708"/>
    <n v="12.600000000000001"/>
    <n v="12.600000000000001"/>
    <n v="24"/>
    <n v="171.42857142857142"/>
    <x v="1"/>
    <s v="Activo"/>
    <n v="15.35"/>
    <n v="0"/>
    <n v="6.14"/>
    <n v="0"/>
  </r>
  <r>
    <s v="AH102-027"/>
    <s v="XL"/>
    <n v="14"/>
    <n v="0"/>
    <n v="14"/>
    <n v="0.14000000000000001"/>
    <m/>
    <n v="99.999999999999986"/>
    <n v="12.600000000000001"/>
    <n v="0"/>
    <n v="0"/>
    <n v="0"/>
    <x v="0"/>
    <s v="Activo"/>
    <n v="17"/>
    <n v="0"/>
    <n v="0"/>
    <n v="0"/>
  </r>
  <r>
    <s v="AM108-570"/>
    <s v="L"/>
    <n v="15"/>
    <n v="0"/>
    <n v="15"/>
    <n v="0.14000000000000001"/>
    <m/>
    <n v="107.14285714285714"/>
    <n v="12.600000000000001"/>
    <n v="0"/>
    <n v="0"/>
    <n v="0"/>
    <x v="0"/>
    <s v="Activo"/>
    <n v="17.55"/>
    <n v="0"/>
    <n v="0"/>
    <n v="0"/>
  </r>
  <r>
    <s v="AM008-570"/>
    <s v="L"/>
    <n v="16"/>
    <n v="0"/>
    <n v="16"/>
    <n v="0.14000000000000001"/>
    <m/>
    <n v="114.28571428571428"/>
    <n v="12.600000000000001"/>
    <n v="0"/>
    <n v="0"/>
    <n v="0"/>
    <x v="1"/>
    <s v="Activo"/>
    <n v="21.6"/>
    <n v="0"/>
    <n v="0"/>
    <n v="0"/>
  </r>
  <r>
    <s v="AH002-027"/>
    <s v="XL"/>
    <n v="17"/>
    <n v="0"/>
    <n v="17"/>
    <n v="0.14000000000000001"/>
    <m/>
    <n v="121.42857142857142"/>
    <n v="12.600000000000001"/>
    <n v="0"/>
    <n v="0"/>
    <n v="0"/>
    <x v="1"/>
    <s v="Activo"/>
    <n v="14.9"/>
    <n v="0"/>
    <n v="0"/>
    <n v="0"/>
  </r>
  <r>
    <s v="I101AF-510"/>
    <s v="XL"/>
    <n v="18"/>
    <n v="0"/>
    <n v="18"/>
    <n v="0.14000000000000001"/>
    <m/>
    <n v="128.57142857142856"/>
    <n v="12.600000000000001"/>
    <n v="0"/>
    <n v="0"/>
    <n v="0"/>
    <x v="0"/>
    <s v="Activo"/>
    <n v="13.25"/>
    <n v="0"/>
    <n v="0"/>
    <n v="0"/>
  </r>
  <r>
    <s v="AH001-421"/>
    <s v="XL"/>
    <n v="25"/>
    <n v="0"/>
    <n v="25"/>
    <n v="0.14000000000000001"/>
    <m/>
    <n v="178.57142857142856"/>
    <n v="12.600000000000001"/>
    <n v="0"/>
    <n v="0"/>
    <n v="0"/>
    <x v="1"/>
    <s v="Activo"/>
    <n v="13.7"/>
    <n v="0"/>
    <n v="0"/>
    <n v="0"/>
  </r>
  <r>
    <s v="A103-024"/>
    <s v="L"/>
    <n v="3"/>
    <n v="24"/>
    <n v="27"/>
    <n v="0.14000000000000001"/>
    <m/>
    <n v="192.85714285714283"/>
    <n v="12.600000000000001"/>
    <n v="0"/>
    <n v="0"/>
    <n v="0"/>
    <x v="0"/>
    <s v="Activo"/>
    <n v="16.75"/>
    <n v="0"/>
    <n v="0"/>
    <n v="0"/>
  </r>
  <r>
    <s v="AH003-027"/>
    <s v="XXL"/>
    <n v="28"/>
    <n v="0"/>
    <n v="28"/>
    <n v="0.14000000000000001"/>
    <m/>
    <n v="199.99999999999997"/>
    <n v="12.600000000000001"/>
    <n v="0"/>
    <n v="0"/>
    <n v="0"/>
    <x v="1"/>
    <s v="Activo"/>
    <n v="17.600000000000001"/>
    <n v="0"/>
    <n v="0"/>
    <n v="0"/>
  </r>
  <r>
    <s v="AGU001-027"/>
    <s v="L"/>
    <n v="66"/>
    <n v="0"/>
    <n v="66"/>
    <n v="0.14000000000000001"/>
    <m/>
    <n v="471.42857142857139"/>
    <n v="12.600000000000001"/>
    <n v="0"/>
    <n v="0"/>
    <n v="0"/>
    <x v="2"/>
    <s v="Activo"/>
    <n v="5.0999999999999996"/>
    <n v="0"/>
    <n v="0"/>
    <n v="0"/>
  </r>
  <r>
    <s v="A103-421"/>
    <s v="XL"/>
    <n v="72"/>
    <n v="0"/>
    <n v="72"/>
    <n v="0.14000000000000001"/>
    <m/>
    <n v="514.28571428571422"/>
    <n v="12.600000000000001"/>
    <n v="0"/>
    <n v="0"/>
    <n v="0"/>
    <x v="0"/>
    <s v="Activo"/>
    <n v="16.75"/>
    <n v="0"/>
    <n v="0"/>
    <n v="0"/>
  </r>
  <r>
    <s v="AH101-001"/>
    <s v="XS"/>
    <n v="77"/>
    <n v="0"/>
    <n v="77"/>
    <n v="0.14000000000000001"/>
    <m/>
    <n v="550"/>
    <n v="12.600000000000001"/>
    <n v="0"/>
    <n v="0"/>
    <n v="0"/>
    <x v="0"/>
    <s v="Activo"/>
    <n v="22.15"/>
    <n v="1"/>
    <n v="0"/>
    <n v="0"/>
  </r>
  <r>
    <s v="A003-027"/>
    <s v="XS"/>
    <n v="126"/>
    <n v="0"/>
    <n v="126"/>
    <n v="0.14000000000000001"/>
    <m/>
    <n v="899.99999999999989"/>
    <n v="12.600000000000001"/>
    <n v="0"/>
    <n v="0"/>
    <n v="0"/>
    <x v="1"/>
    <s v="Activo"/>
    <n v="17.55"/>
    <n v="0"/>
    <n v="0"/>
    <n v="0"/>
  </r>
  <r>
    <s v="AH102-570"/>
    <s v="XL"/>
    <n v="152"/>
    <n v="0"/>
    <n v="152"/>
    <n v="0.14000000000000001"/>
    <m/>
    <n v="1085.7142857142856"/>
    <n v="12.600000000000001"/>
    <n v="0"/>
    <n v="0"/>
    <n v="0"/>
    <x v="0"/>
    <s v="Activo"/>
    <n v="17"/>
    <n v="0"/>
    <n v="0"/>
    <n v="0"/>
  </r>
  <r>
    <s v="A003-024"/>
    <s v="S"/>
    <n v="128"/>
    <n v="72"/>
    <n v="200"/>
    <n v="0.14000000000000001"/>
    <m/>
    <n v="1428.5714285714284"/>
    <n v="12.600000000000001"/>
    <n v="0"/>
    <n v="0"/>
    <n v="0"/>
    <x v="1"/>
    <s v="Activo"/>
    <n v="17.55"/>
    <n v="0"/>
    <n v="0"/>
    <n v="0"/>
  </r>
  <r>
    <s v="AH001-4045"/>
    <s v="XS"/>
    <n v="5"/>
    <n v="0"/>
    <n v="5"/>
    <n v="0.15"/>
    <m/>
    <n v="33.333333333333336"/>
    <n v="13.5"/>
    <n v="13.5"/>
    <n v="24"/>
    <n v="160"/>
    <x v="1"/>
    <s v="Activo"/>
    <n v="13.7"/>
    <n v="0"/>
    <n v="5.4799999999999995"/>
    <n v="0"/>
  </r>
  <r>
    <s v="EH202-001"/>
    <s v="XL"/>
    <n v="11"/>
    <n v="0"/>
    <n v="11"/>
    <n v="0.15"/>
    <m/>
    <n v="73.333333333333343"/>
    <n v="13.5"/>
    <n v="13.5"/>
    <n v="24"/>
    <n v="160"/>
    <x v="3"/>
    <s v="Activo"/>
    <n v="20.7"/>
    <n v="0"/>
    <n v="8.2799999999999994"/>
    <n v="0"/>
  </r>
  <r>
    <s v="A005-421"/>
    <s v="XL"/>
    <n v="13"/>
    <n v="0"/>
    <n v="13"/>
    <n v="0.15"/>
    <m/>
    <n v="86.666666666666671"/>
    <n v="13.5"/>
    <n v="13.5"/>
    <n v="24"/>
    <n v="160"/>
    <x v="1"/>
    <s v="Activo"/>
    <n v="19.25"/>
    <n v="0"/>
    <n v="7.7"/>
    <n v="0"/>
  </r>
  <r>
    <s v="E201-001"/>
    <s v="L"/>
    <n v="27"/>
    <n v="0"/>
    <n v="27"/>
    <n v="0.15"/>
    <m/>
    <n v="180"/>
    <n v="13.5"/>
    <n v="0"/>
    <n v="0"/>
    <n v="0"/>
    <x v="3"/>
    <s v="Activo"/>
    <n v="18.75"/>
    <n v="0"/>
    <n v="0"/>
    <n v="0"/>
  </r>
  <r>
    <s v="AH102-421"/>
    <s v="XS"/>
    <n v="45"/>
    <n v="0"/>
    <n v="45"/>
    <n v="0.15"/>
    <m/>
    <n v="300"/>
    <n v="13.5"/>
    <n v="0"/>
    <n v="0"/>
    <n v="0"/>
    <x v="0"/>
    <s v="Activo"/>
    <n v="17"/>
    <n v="0"/>
    <n v="0"/>
    <n v="0"/>
  </r>
  <r>
    <s v="A102-024"/>
    <s v="L"/>
    <n v="48"/>
    <n v="0"/>
    <n v="48"/>
    <n v="0.15"/>
    <m/>
    <n v="320"/>
    <n v="13.5"/>
    <n v="0"/>
    <n v="0"/>
    <n v="0"/>
    <x v="0"/>
    <s v="Activo"/>
    <n v="15.6"/>
    <n v="0"/>
    <n v="0"/>
    <n v="0"/>
  </r>
  <r>
    <s v="AM008-570"/>
    <s v="S"/>
    <n v="53"/>
    <n v="0"/>
    <n v="53"/>
    <n v="0.15"/>
    <m/>
    <n v="353.33333333333337"/>
    <n v="13.5"/>
    <n v="0"/>
    <n v="0"/>
    <n v="0"/>
    <x v="1"/>
    <s v="Activo"/>
    <n v="21.6"/>
    <n v="0"/>
    <n v="0"/>
    <n v="0"/>
  </r>
  <r>
    <s v="AH102-4045"/>
    <s v="S"/>
    <n v="54"/>
    <n v="0"/>
    <n v="54"/>
    <n v="0.15"/>
    <m/>
    <n v="360"/>
    <n v="13.5"/>
    <n v="0"/>
    <n v="0"/>
    <n v="0"/>
    <x v="0"/>
    <s v="Activo"/>
    <n v="17"/>
    <n v="0"/>
    <n v="0"/>
    <n v="0"/>
  </r>
  <r>
    <s v="AH102-421"/>
    <s v="XL"/>
    <n v="66"/>
    <n v="0"/>
    <n v="66"/>
    <n v="0.15"/>
    <m/>
    <n v="440"/>
    <n v="13.5"/>
    <n v="0"/>
    <n v="0"/>
    <n v="0"/>
    <x v="0"/>
    <s v="Activo"/>
    <n v="17"/>
    <n v="0"/>
    <n v="0"/>
    <n v="0"/>
  </r>
  <r>
    <s v="AH003-421"/>
    <s v="XL"/>
    <n v="71"/>
    <n v="0"/>
    <n v="71"/>
    <n v="0.15"/>
    <m/>
    <n v="473.33333333333337"/>
    <n v="13.5"/>
    <n v="0"/>
    <n v="0"/>
    <n v="0"/>
    <x v="1"/>
    <s v="Activo"/>
    <n v="17.600000000000001"/>
    <n v="0"/>
    <n v="0"/>
    <n v="0"/>
  </r>
  <r>
    <s v="AH103-421"/>
    <s v="XL"/>
    <n v="72"/>
    <n v="0"/>
    <n v="72"/>
    <n v="0.15"/>
    <m/>
    <n v="480"/>
    <n v="13.5"/>
    <n v="0"/>
    <n v="0"/>
    <n v="0"/>
    <x v="0"/>
    <s v="Activo"/>
    <n v="23.75"/>
    <n v="0"/>
    <n v="0"/>
    <n v="0"/>
  </r>
  <r>
    <s v="AH003-001"/>
    <s v="S"/>
    <n v="76"/>
    <n v="0"/>
    <n v="76"/>
    <n v="0.15"/>
    <m/>
    <n v="506.66666666666669"/>
    <n v="13.5"/>
    <n v="0"/>
    <n v="0"/>
    <n v="0"/>
    <x v="1"/>
    <s v="Activo"/>
    <n v="17.600000000000001"/>
    <n v="0"/>
    <n v="0"/>
    <n v="0"/>
  </r>
  <r>
    <s v="A103-203"/>
    <s v="XS"/>
    <n v="190"/>
    <n v="0"/>
    <n v="190"/>
    <n v="0.15"/>
    <m/>
    <n v="1266.6666666666667"/>
    <n v="13.5"/>
    <n v="0"/>
    <n v="0"/>
    <n v="0"/>
    <x v="0"/>
    <s v="Activo"/>
    <n v="16.75"/>
    <n v="0"/>
    <n v="0"/>
    <n v="0"/>
  </r>
  <r>
    <s v="A002-001"/>
    <s v="XL"/>
    <n v="3"/>
    <n v="0"/>
    <n v="3"/>
    <n v="0.16"/>
    <m/>
    <n v="18.75"/>
    <n v="14.4"/>
    <n v="14.4"/>
    <n v="24"/>
    <n v="150"/>
    <x v="1"/>
    <s v="Activo"/>
    <n v="20.8"/>
    <n v="0"/>
    <n v="8.32"/>
    <n v="0"/>
  </r>
  <r>
    <s v="AH103-001"/>
    <s v="XL"/>
    <n v="13"/>
    <n v="0"/>
    <n v="13"/>
    <n v="0.16"/>
    <m/>
    <n v="81.25"/>
    <n v="14.4"/>
    <n v="14.4"/>
    <n v="24"/>
    <n v="150"/>
    <x v="0"/>
    <s v="Activo"/>
    <n v="23.75"/>
    <n v="0"/>
    <n v="9.5"/>
    <n v="0"/>
  </r>
  <r>
    <s v="AH103-203"/>
    <s v="XS"/>
    <n v="15"/>
    <n v="0"/>
    <n v="15"/>
    <n v="0.16"/>
    <m/>
    <n v="93.75"/>
    <n v="14.4"/>
    <n v="14.4"/>
    <n v="24"/>
    <n v="150"/>
    <x v="0"/>
    <s v="Activo"/>
    <n v="23.75"/>
    <n v="0"/>
    <n v="9.5"/>
    <n v="0"/>
  </r>
  <r>
    <s v="A104R-027"/>
    <s v="XL"/>
    <n v="26"/>
    <n v="0"/>
    <n v="26"/>
    <n v="0.16"/>
    <m/>
    <n v="162.5"/>
    <n v="14.4"/>
    <n v="0"/>
    <n v="0"/>
    <n v="0"/>
    <x v="0"/>
    <s v="Activo"/>
    <n v="28.1"/>
    <n v="0"/>
    <n v="0"/>
    <n v="0"/>
  </r>
  <r>
    <s v="I002AF-023"/>
    <s v="S"/>
    <n v="32"/>
    <n v="0"/>
    <n v="32"/>
    <n v="0.16"/>
    <m/>
    <n v="200"/>
    <n v="14.4"/>
    <n v="0"/>
    <n v="0"/>
    <n v="0"/>
    <x v="1"/>
    <s v="Activo"/>
    <n v="9.6"/>
    <n v="0"/>
    <n v="0"/>
    <n v="0"/>
  </r>
  <r>
    <s v="A104P-203"/>
    <s v="L"/>
    <n v="36"/>
    <n v="0"/>
    <n v="36"/>
    <n v="0.16"/>
    <m/>
    <n v="225"/>
    <n v="14.4"/>
    <n v="0"/>
    <n v="0"/>
    <n v="0"/>
    <x v="0"/>
    <s v="Activo"/>
    <n v="28.1"/>
    <n v="0"/>
    <n v="0"/>
    <n v="0"/>
  </r>
  <r>
    <s v="AM008-027"/>
    <s v="L"/>
    <n v="38"/>
    <n v="0"/>
    <n v="38"/>
    <n v="0.16"/>
    <m/>
    <n v="237.5"/>
    <n v="14.4"/>
    <n v="0"/>
    <n v="0"/>
    <n v="0"/>
    <x v="1"/>
    <s v="Activo"/>
    <n v="21.6"/>
    <n v="0"/>
    <n v="0"/>
    <n v="0"/>
  </r>
  <r>
    <s v="A104P-421"/>
    <s v="L"/>
    <n v="44"/>
    <n v="0"/>
    <n v="44"/>
    <n v="0.16"/>
    <m/>
    <n v="275"/>
    <n v="14.4"/>
    <n v="0"/>
    <n v="0"/>
    <n v="0"/>
    <x v="0"/>
    <s v="Activo"/>
    <n v="28.1"/>
    <n v="0"/>
    <n v="0"/>
    <n v="0"/>
  </r>
  <r>
    <s v="AH401-203"/>
    <s v="L"/>
    <n v="51"/>
    <n v="0"/>
    <n v="51"/>
    <n v="0.16"/>
    <m/>
    <n v="318.75"/>
    <n v="14.4"/>
    <n v="0"/>
    <n v="0"/>
    <n v="0"/>
    <x v="1"/>
    <s v="Activo"/>
    <n v="13.95"/>
    <n v="0"/>
    <n v="0"/>
    <n v="0"/>
  </r>
  <r>
    <s v="A103-203"/>
    <s v="L"/>
    <n v="69"/>
    <n v="0"/>
    <n v="69"/>
    <n v="0.16"/>
    <m/>
    <n v="431.25"/>
    <n v="14.4"/>
    <n v="0"/>
    <n v="0"/>
    <n v="0"/>
    <x v="0"/>
    <s v="Activo"/>
    <n v="16.75"/>
    <n v="0"/>
    <n v="0"/>
    <n v="0"/>
  </r>
  <r>
    <s v="AH002-4045"/>
    <s v="XS"/>
    <n v="124"/>
    <n v="0"/>
    <n v="124"/>
    <n v="0.16"/>
    <m/>
    <n v="775"/>
    <n v="14.4"/>
    <n v="0"/>
    <n v="0"/>
    <n v="0"/>
    <x v="1"/>
    <s v="Activo"/>
    <n v="14.9"/>
    <n v="0"/>
    <n v="0"/>
    <n v="0"/>
  </r>
  <r>
    <s v="A005-024"/>
    <s v="L"/>
    <n v="31"/>
    <n v="144"/>
    <n v="175"/>
    <n v="0.16"/>
    <m/>
    <n v="1093.75"/>
    <n v="14.4"/>
    <n v="0"/>
    <n v="0"/>
    <n v="0"/>
    <x v="1"/>
    <s v="Activo"/>
    <n v="19.25"/>
    <n v="0"/>
    <n v="0"/>
    <n v="0"/>
  </r>
  <r>
    <s v="E202-001"/>
    <s v="XL"/>
    <n v="2"/>
    <n v="0"/>
    <n v="2"/>
    <n v="0.17"/>
    <m/>
    <n v="11.76470588235294"/>
    <n v="15.3"/>
    <n v="15.3"/>
    <n v="24"/>
    <n v="141.17647058823528"/>
    <x v="3"/>
    <s v="Activo"/>
    <n v="29.55"/>
    <n v="1"/>
    <n v="11.82"/>
    <n v="24"/>
  </r>
  <r>
    <s v="A007-001"/>
    <s v="XXL"/>
    <n v="6"/>
    <n v="0"/>
    <n v="6"/>
    <n v="0.17"/>
    <m/>
    <n v="35.294117647058819"/>
    <n v="15.3"/>
    <n v="15.3"/>
    <n v="24"/>
    <n v="141.17647058823528"/>
    <x v="1"/>
    <s v="Activo"/>
    <n v="26.3"/>
    <n v="1"/>
    <n v="10.520000000000001"/>
    <n v="24"/>
  </r>
  <r>
    <s v="AH001-027"/>
    <s v="XL"/>
    <n v="7"/>
    <n v="0"/>
    <n v="7"/>
    <n v="0.17"/>
    <m/>
    <n v="41.17647058823529"/>
    <n v="15.3"/>
    <n v="15.3"/>
    <n v="24"/>
    <n v="141.17647058823528"/>
    <x v="1"/>
    <s v="Activo"/>
    <n v="13.7"/>
    <n v="0"/>
    <n v="5.4799999999999995"/>
    <n v="0"/>
  </r>
  <r>
    <s v="A102-570"/>
    <s v="XXL"/>
    <n v="12"/>
    <n v="0"/>
    <n v="12"/>
    <n v="0.17"/>
    <m/>
    <n v="70.588235294117638"/>
    <n v="15.3"/>
    <n v="15.3"/>
    <n v="24"/>
    <n v="141.17647058823528"/>
    <x v="0"/>
    <s v="Activo"/>
    <n v="15.6"/>
    <n v="0"/>
    <n v="6.2399999999999993"/>
    <n v="0"/>
  </r>
  <r>
    <s v="A006-027"/>
    <s v="XXL"/>
    <n v="27"/>
    <n v="0"/>
    <n v="27"/>
    <n v="0.17"/>
    <m/>
    <n v="158.8235294117647"/>
    <n v="15.3"/>
    <n v="0"/>
    <n v="0"/>
    <n v="0"/>
    <x v="1"/>
    <s v="Activo"/>
    <n v="27.95"/>
    <n v="3"/>
    <n v="0"/>
    <n v="0"/>
  </r>
  <r>
    <s v="A104P-027"/>
    <s v="L"/>
    <n v="27"/>
    <n v="0"/>
    <n v="27"/>
    <n v="0.17"/>
    <m/>
    <n v="158.8235294117647"/>
    <n v="15.3"/>
    <n v="0"/>
    <n v="0"/>
    <n v="0"/>
    <x v="0"/>
    <s v="Activo"/>
    <n v="28.1"/>
    <n v="0"/>
    <n v="0"/>
    <n v="0"/>
  </r>
  <r>
    <s v="I001AF-510"/>
    <s v="XL"/>
    <n v="8"/>
    <n v="24"/>
    <n v="32"/>
    <n v="0.17"/>
    <m/>
    <n v="188.23529411764704"/>
    <n v="15.3"/>
    <n v="0"/>
    <n v="0"/>
    <n v="0"/>
    <x v="1"/>
    <s v="Activo"/>
    <n v="12.45"/>
    <n v="0"/>
    <n v="0"/>
    <n v="0"/>
  </r>
  <r>
    <s v="A104P-001"/>
    <s v="L"/>
    <n v="35"/>
    <n v="0"/>
    <n v="35"/>
    <n v="0.17"/>
    <m/>
    <n v="205.88235294117646"/>
    <n v="15.3"/>
    <n v="0"/>
    <n v="0"/>
    <n v="0"/>
    <x v="0"/>
    <s v="Activo"/>
    <n v="28.1"/>
    <n v="0"/>
    <n v="0"/>
    <n v="0"/>
  </r>
  <r>
    <s v="AM108-027"/>
    <s v="S"/>
    <n v="47"/>
    <n v="0"/>
    <n v="47"/>
    <n v="0.17"/>
    <m/>
    <n v="276.47058823529409"/>
    <n v="15.3"/>
    <n v="0"/>
    <n v="0"/>
    <n v="0"/>
    <x v="0"/>
    <s v="Activo"/>
    <n v="17.55"/>
    <n v="0"/>
    <n v="0"/>
    <n v="0"/>
  </r>
  <r>
    <s v="AH103-4045"/>
    <s v="L"/>
    <n v="57"/>
    <n v="0"/>
    <n v="57"/>
    <n v="0.17"/>
    <m/>
    <n v="335.29411764705878"/>
    <n v="15.3"/>
    <n v="0"/>
    <n v="0"/>
    <n v="0"/>
    <x v="0"/>
    <s v="Activo"/>
    <n v="23.75"/>
    <n v="0"/>
    <n v="0"/>
    <n v="0"/>
  </r>
  <r>
    <s v="AGU001-570"/>
    <s v="L"/>
    <n v="70"/>
    <n v="0"/>
    <n v="70"/>
    <n v="0.17"/>
    <m/>
    <n v="411.76470588235293"/>
    <n v="15.3"/>
    <n v="0"/>
    <n v="0"/>
    <n v="0"/>
    <x v="2"/>
    <s v="Activo"/>
    <n v="5.0999999999999996"/>
    <n v="0"/>
    <n v="0"/>
    <n v="0"/>
  </r>
  <r>
    <s v="A104P-203"/>
    <s v="M"/>
    <n v="93"/>
    <n v="48"/>
    <n v="141"/>
    <n v="0.17"/>
    <m/>
    <n v="829.41176470588232"/>
    <n v="15.3"/>
    <n v="0"/>
    <n v="0"/>
    <n v="0"/>
    <x v="0"/>
    <s v="Activo"/>
    <n v="28.1"/>
    <n v="0"/>
    <n v="0"/>
    <n v="0"/>
  </r>
  <r>
    <s v="I001-027"/>
    <s v="S"/>
    <n v="0"/>
    <n v="0"/>
    <n v="0"/>
    <n v="0.18"/>
    <m/>
    <n v="0"/>
    <n v="16.2"/>
    <n v="16.2"/>
    <n v="24"/>
    <n v="133.33333333333334"/>
    <x v="1"/>
    <s v="Activo"/>
    <n v="12.45"/>
    <n v="0"/>
    <n v="4.9799999999999995"/>
    <n v="0"/>
  </r>
  <r>
    <s v="AGM002-570"/>
    <s v="S"/>
    <n v="66"/>
    <n v="0"/>
    <n v="66"/>
    <n v="0.18"/>
    <m/>
    <n v="366.66666666666669"/>
    <n v="16.2"/>
    <n v="0"/>
    <n v="0"/>
    <n v="0"/>
    <x v="2"/>
    <s v="Activo"/>
    <n v="4.6500000000000004"/>
    <n v="0"/>
    <n v="0"/>
    <n v="0"/>
  </r>
  <r>
    <s v="IH101AF-510"/>
    <s v="XS"/>
    <n v="45"/>
    <n v="24"/>
    <n v="69"/>
    <n v="0.18"/>
    <m/>
    <n v="383.33333333333337"/>
    <n v="16.2"/>
    <n v="0"/>
    <n v="0"/>
    <n v="0"/>
    <x v="0"/>
    <s v="Activo"/>
    <n v="17.5"/>
    <n v="0"/>
    <n v="0"/>
    <n v="0"/>
  </r>
  <r>
    <s v="AH003-001"/>
    <s v="M"/>
    <n v="77"/>
    <n v="0"/>
    <n v="77"/>
    <n v="0.18"/>
    <m/>
    <n v="427.77777777777777"/>
    <n v="16.2"/>
    <n v="0"/>
    <n v="0"/>
    <n v="0"/>
    <x v="1"/>
    <s v="Activo"/>
    <n v="17.600000000000001"/>
    <n v="0"/>
    <n v="0"/>
    <n v="0"/>
  </r>
  <r>
    <s v="E202-001"/>
    <s v="M"/>
    <n v="0"/>
    <n v="0"/>
    <n v="0"/>
    <n v="0.19"/>
    <m/>
    <n v="0"/>
    <n v="17.100000000000001"/>
    <n v="17.100000000000001"/>
    <n v="24"/>
    <n v="126.31578947368421"/>
    <x v="3"/>
    <s v="Activo"/>
    <n v="29.55"/>
    <n v="1"/>
    <n v="11.82"/>
    <n v="24"/>
  </r>
  <r>
    <s v="A003-027"/>
    <s v="L"/>
    <n v="22"/>
    <n v="0"/>
    <n v="22"/>
    <n v="0.19"/>
    <m/>
    <n v="115.78947368421052"/>
    <n v="17.100000000000001"/>
    <n v="0"/>
    <n v="0"/>
    <n v="0"/>
    <x v="1"/>
    <s v="Activo"/>
    <n v="17.55"/>
    <n v="0"/>
    <n v="0"/>
    <n v="0"/>
  </r>
  <r>
    <s v="EH203-001"/>
    <s v="L"/>
    <n v="26"/>
    <n v="0"/>
    <n v="26"/>
    <n v="0.19"/>
    <m/>
    <n v="136.84210526315789"/>
    <n v="17.100000000000001"/>
    <n v="0"/>
    <n v="0"/>
    <n v="0"/>
    <x v="3"/>
    <s v="Activo"/>
    <n v="18.899999999999999"/>
    <n v="0"/>
    <n v="0"/>
    <n v="0"/>
  </r>
  <r>
    <s v="EH201-001"/>
    <s v="L"/>
    <n v="28"/>
    <n v="0"/>
    <n v="28"/>
    <n v="0.19"/>
    <m/>
    <n v="147.36842105263159"/>
    <n v="17.100000000000001"/>
    <n v="0"/>
    <n v="0"/>
    <n v="0"/>
    <x v="3"/>
    <s v="Activo"/>
    <n v="20.85"/>
    <n v="0"/>
    <n v="0"/>
    <n v="0"/>
  </r>
  <r>
    <s v="A103-570"/>
    <s v="XL"/>
    <n v="6"/>
    <n v="24"/>
    <n v="30"/>
    <n v="0.19"/>
    <m/>
    <n v="157.89473684210526"/>
    <n v="17.100000000000001"/>
    <n v="0"/>
    <n v="0"/>
    <n v="0"/>
    <x v="0"/>
    <s v="Activo"/>
    <n v="16.75"/>
    <n v="0"/>
    <n v="0"/>
    <n v="0"/>
  </r>
  <r>
    <s v="AH401-203"/>
    <s v="S"/>
    <n v="37"/>
    <n v="0"/>
    <n v="37"/>
    <n v="0.19"/>
    <m/>
    <n v="194.73684210526315"/>
    <n v="17.100000000000001"/>
    <n v="0"/>
    <n v="0"/>
    <n v="0"/>
    <x v="1"/>
    <s v="Activo"/>
    <n v="13.95"/>
    <n v="0"/>
    <n v="0"/>
    <n v="0"/>
  </r>
  <r>
    <s v="AM008-027"/>
    <s v="S"/>
    <n v="53"/>
    <n v="0"/>
    <n v="53"/>
    <n v="0.19"/>
    <m/>
    <n v="278.9473684210526"/>
    <n v="17.100000000000001"/>
    <n v="0"/>
    <n v="0"/>
    <n v="0"/>
    <x v="1"/>
    <s v="Activo"/>
    <n v="21.6"/>
    <n v="0"/>
    <n v="0"/>
    <n v="0"/>
  </r>
  <r>
    <s v="AH002-203"/>
    <s v="L"/>
    <n v="73"/>
    <n v="0"/>
    <n v="73"/>
    <n v="0.19"/>
    <m/>
    <n v="384.21052631578948"/>
    <n v="17.100000000000001"/>
    <n v="0"/>
    <n v="0"/>
    <n v="0"/>
    <x v="1"/>
    <s v="Activo"/>
    <n v="14.9"/>
    <n v="0"/>
    <n v="0"/>
    <n v="0"/>
  </r>
  <r>
    <s v="EH203-001"/>
    <s v="S"/>
    <n v="75"/>
    <n v="0"/>
    <n v="75"/>
    <n v="0.19"/>
    <m/>
    <n v="394.73684210526318"/>
    <n v="17.100000000000001"/>
    <n v="0"/>
    <n v="0"/>
    <n v="0"/>
    <x v="3"/>
    <s v="Activo"/>
    <n v="18.899999999999999"/>
    <n v="0"/>
    <n v="0"/>
    <n v="0"/>
  </r>
  <r>
    <s v="A003-024"/>
    <s v="M"/>
    <n v="86"/>
    <n v="72"/>
    <n v="158"/>
    <n v="0.19"/>
    <m/>
    <n v="831.57894736842104"/>
    <n v="17.100000000000001"/>
    <n v="0"/>
    <n v="0"/>
    <n v="0"/>
    <x v="1"/>
    <s v="Activo"/>
    <n v="17.55"/>
    <n v="0"/>
    <n v="0"/>
    <n v="0"/>
  </r>
  <r>
    <s v="A102-570"/>
    <s v="XL"/>
    <n v="7"/>
    <n v="0"/>
    <n v="7"/>
    <n v="0.2"/>
    <m/>
    <n v="35"/>
    <n v="18"/>
    <n v="18"/>
    <n v="24"/>
    <n v="120"/>
    <x v="0"/>
    <s v="Activo"/>
    <n v="15.6"/>
    <n v="0"/>
    <n v="6.2399999999999993"/>
    <n v="0"/>
  </r>
  <r>
    <s v="A103-001"/>
    <s v="XXL"/>
    <n v="3"/>
    <n v="0"/>
    <n v="3"/>
    <n v="0.21"/>
    <m/>
    <n v="14.285714285714286"/>
    <n v="18.899999999999999"/>
    <n v="18.899999999999999"/>
    <n v="24"/>
    <n v="114.28571428571429"/>
    <x v="0"/>
    <s v="Activo"/>
    <n v="16.75"/>
    <n v="0"/>
    <n v="6.7"/>
    <n v="0"/>
  </r>
  <r>
    <s v="AM108-027"/>
    <s v="L"/>
    <n v="10"/>
    <n v="0"/>
    <n v="10"/>
    <n v="0.21"/>
    <m/>
    <n v="47.61904761904762"/>
    <n v="18.899999999999999"/>
    <n v="18.899999999999999"/>
    <n v="24"/>
    <n v="114.28571428571429"/>
    <x v="0"/>
    <s v="Activo"/>
    <n v="17.55"/>
    <n v="0"/>
    <n v="7.0200000000000005"/>
    <n v="0"/>
  </r>
  <r>
    <s v="AH401-027"/>
    <s v="S"/>
    <n v="25"/>
    <n v="0"/>
    <n v="25"/>
    <n v="0.21"/>
    <m/>
    <n v="119.04761904761905"/>
    <n v="18.899999999999999"/>
    <n v="0"/>
    <n v="0"/>
    <n v="0"/>
    <x v="1"/>
    <s v="Activo"/>
    <n v="13.95"/>
    <n v="0"/>
    <n v="0"/>
    <n v="0"/>
  </r>
  <r>
    <s v="AH401-203"/>
    <s v="M"/>
    <n v="26"/>
    <n v="0"/>
    <n v="26"/>
    <n v="0.21"/>
    <m/>
    <n v="123.80952380952381"/>
    <n v="18.899999999999999"/>
    <n v="0"/>
    <n v="0"/>
    <n v="0"/>
    <x v="1"/>
    <s v="Activo"/>
    <n v="13.95"/>
    <n v="0"/>
    <n v="0"/>
    <n v="0"/>
  </r>
  <r>
    <s v="A002-570"/>
    <s v="XS"/>
    <n v="33"/>
    <n v="0"/>
    <n v="33"/>
    <n v="0.21"/>
    <m/>
    <n v="157.14285714285714"/>
    <n v="18.899999999999999"/>
    <n v="0"/>
    <n v="0"/>
    <n v="0"/>
    <x v="1"/>
    <s v="Activo"/>
    <n v="20.8"/>
    <n v="0"/>
    <n v="0"/>
    <n v="0"/>
  </r>
  <r>
    <s v="AH003-001"/>
    <s v="XS"/>
    <n v="81"/>
    <n v="0"/>
    <n v="81"/>
    <n v="0.21"/>
    <m/>
    <n v="385.71428571428572"/>
    <n v="18.899999999999999"/>
    <n v="0"/>
    <n v="0"/>
    <n v="0"/>
    <x v="1"/>
    <s v="Activo"/>
    <n v="17.600000000000001"/>
    <n v="0"/>
    <n v="0"/>
    <n v="0"/>
  </r>
  <r>
    <s v="A102-024"/>
    <s v="XS"/>
    <n v="90"/>
    <n v="0"/>
    <n v="90"/>
    <n v="0.21"/>
    <m/>
    <n v="428.57142857142861"/>
    <n v="18.899999999999999"/>
    <n v="0"/>
    <n v="0"/>
    <n v="0"/>
    <x v="0"/>
    <s v="Activo"/>
    <n v="15.6"/>
    <n v="0"/>
    <n v="0"/>
    <n v="0"/>
  </r>
  <r>
    <s v="AH001-203"/>
    <s v="XS"/>
    <n v="20"/>
    <n v="0"/>
    <n v="20"/>
    <n v="0.22"/>
    <m/>
    <n v="90.909090909090907"/>
    <n v="19.8"/>
    <n v="19.8"/>
    <n v="24"/>
    <n v="109.09090909090909"/>
    <x v="1"/>
    <s v="Activo"/>
    <n v="13.7"/>
    <n v="0"/>
    <n v="5.4799999999999995"/>
    <n v="0"/>
  </r>
  <r>
    <s v="IH002AF-510"/>
    <s v="XS"/>
    <n v="6"/>
    <n v="24"/>
    <n v="30"/>
    <n v="0.22"/>
    <m/>
    <n v="136.36363636363637"/>
    <n v="19.8"/>
    <n v="0"/>
    <n v="0"/>
    <n v="0"/>
    <x v="1"/>
    <s v="Activo"/>
    <n v="15.7"/>
    <n v="0"/>
    <n v="0"/>
    <n v="0"/>
  </r>
  <r>
    <s v="A007-001"/>
    <s v="XL"/>
    <n v="34"/>
    <n v="0"/>
    <n v="34"/>
    <n v="0.22"/>
    <m/>
    <n v="154.54545454545453"/>
    <n v="19.8"/>
    <n v="0"/>
    <n v="0"/>
    <n v="0"/>
    <x v="1"/>
    <s v="Activo"/>
    <n v="26.3"/>
    <n v="1"/>
    <n v="0"/>
    <n v="0"/>
  </r>
  <r>
    <s v="AM108-570"/>
    <s v="S"/>
    <n v="40"/>
    <n v="0"/>
    <n v="40"/>
    <n v="0.22"/>
    <m/>
    <n v="181.81818181818181"/>
    <n v="19.8"/>
    <n v="0"/>
    <n v="0"/>
    <n v="0"/>
    <x v="0"/>
    <s v="Activo"/>
    <n v="17.55"/>
    <n v="0"/>
    <n v="0"/>
    <n v="0"/>
  </r>
  <r>
    <s v="AH102-4045"/>
    <s v="L"/>
    <n v="98"/>
    <n v="0"/>
    <n v="98"/>
    <n v="0.22"/>
    <m/>
    <n v="445.45454545454544"/>
    <n v="19.8"/>
    <n v="0"/>
    <n v="0"/>
    <n v="0"/>
    <x v="0"/>
    <s v="Activo"/>
    <n v="17"/>
    <n v="0"/>
    <n v="0"/>
    <n v="0"/>
  </r>
  <r>
    <s v="A103-024"/>
    <s v="XS"/>
    <n v="104"/>
    <n v="0"/>
    <n v="104"/>
    <n v="0.22"/>
    <m/>
    <n v="472.72727272727275"/>
    <n v="19.8"/>
    <n v="0"/>
    <n v="0"/>
    <n v="0"/>
    <x v="0"/>
    <s v="Activo"/>
    <n v="16.75"/>
    <n v="0"/>
    <n v="0"/>
    <n v="0"/>
  </r>
  <r>
    <s v="AH002-027"/>
    <s v="L"/>
    <n v="46"/>
    <n v="0"/>
    <n v="46"/>
    <n v="0.23"/>
    <m/>
    <n v="200"/>
    <n v="20.7"/>
    <n v="0"/>
    <n v="0"/>
    <n v="0"/>
    <x v="1"/>
    <s v="Activo"/>
    <n v="14.9"/>
    <n v="0"/>
    <n v="0"/>
    <n v="0"/>
  </r>
  <r>
    <s v="AH002-4045"/>
    <s v="L"/>
    <n v="80"/>
    <n v="0"/>
    <n v="80"/>
    <n v="0.23"/>
    <m/>
    <n v="347.82608695652175"/>
    <n v="20.7"/>
    <n v="0"/>
    <n v="0"/>
    <n v="0"/>
    <x v="1"/>
    <s v="Activo"/>
    <n v="14.9"/>
    <n v="0"/>
    <n v="0"/>
    <n v="0"/>
  </r>
  <r>
    <s v="AH002-203"/>
    <s v="S"/>
    <n v="98"/>
    <n v="0"/>
    <n v="98"/>
    <n v="0.23"/>
    <m/>
    <n v="426.08695652173913"/>
    <n v="20.7"/>
    <n v="0"/>
    <n v="0"/>
    <n v="0"/>
    <x v="1"/>
    <s v="Activo"/>
    <n v="14.9"/>
    <n v="0"/>
    <n v="0"/>
    <n v="0"/>
  </r>
  <r>
    <s v="A104P-001"/>
    <s v="XS"/>
    <n v="47"/>
    <n v="0"/>
    <n v="47"/>
    <n v="0.24"/>
    <m/>
    <n v="195.83333333333334"/>
    <n v="21.599999999999998"/>
    <n v="0"/>
    <n v="0"/>
    <n v="0"/>
    <x v="0"/>
    <s v="Activo"/>
    <n v="28.1"/>
    <n v="0"/>
    <n v="0"/>
    <n v="0"/>
  </r>
  <r>
    <s v="A003-027"/>
    <s v="S"/>
    <n v="70"/>
    <n v="0"/>
    <n v="70"/>
    <n v="0.24"/>
    <m/>
    <n v="291.66666666666669"/>
    <n v="21.599999999999998"/>
    <n v="0"/>
    <n v="0"/>
    <n v="0"/>
    <x v="1"/>
    <s v="Activo"/>
    <n v="17.55"/>
    <n v="0"/>
    <n v="0"/>
    <n v="0"/>
  </r>
  <r>
    <s v="A002-421"/>
    <s v="XL"/>
    <n v="85"/>
    <n v="0"/>
    <n v="85"/>
    <n v="0.24"/>
    <m/>
    <n v="354.16666666666669"/>
    <n v="21.599999999999998"/>
    <n v="0"/>
    <n v="0"/>
    <n v="0"/>
    <x v="1"/>
    <s v="Activo"/>
    <n v="20.8"/>
    <n v="0"/>
    <n v="0"/>
    <n v="0"/>
  </r>
  <r>
    <s v="A102-027"/>
    <s v="XL"/>
    <n v="89"/>
    <n v="0"/>
    <n v="89"/>
    <n v="0.24"/>
    <m/>
    <n v="370.83333333333337"/>
    <n v="21.599999999999998"/>
    <n v="0"/>
    <n v="0"/>
    <n v="0"/>
    <x v="0"/>
    <s v="Activo"/>
    <n v="15.6"/>
    <n v="0"/>
    <n v="0"/>
    <n v="0"/>
  </r>
  <r>
    <s v="I001AF-510"/>
    <s v="L"/>
    <n v="17"/>
    <n v="72"/>
    <n v="89"/>
    <n v="0.24"/>
    <m/>
    <n v="370.83333333333337"/>
    <n v="21.599999999999998"/>
    <n v="0"/>
    <n v="0"/>
    <n v="0"/>
    <x v="1"/>
    <s v="Activo"/>
    <n v="12.45"/>
    <n v="0"/>
    <n v="0"/>
    <n v="0"/>
  </r>
  <r>
    <s v="EH201-001"/>
    <s v="S"/>
    <n v="2"/>
    <n v="0"/>
    <n v="2"/>
    <n v="0.25"/>
    <m/>
    <n v="8"/>
    <n v="22.5"/>
    <n v="22.5"/>
    <n v="24"/>
    <n v="96"/>
    <x v="3"/>
    <s v="Activo"/>
    <n v="20.85"/>
    <n v="0"/>
    <n v="8.34"/>
    <n v="0"/>
  </r>
  <r>
    <s v="A102-001"/>
    <s v="XXL"/>
    <n v="19"/>
    <n v="0"/>
    <n v="19"/>
    <n v="0.25"/>
    <m/>
    <n v="76"/>
    <n v="22.5"/>
    <n v="22.5"/>
    <n v="24"/>
    <n v="96"/>
    <x v="0"/>
    <s v="Activo"/>
    <n v="15.6"/>
    <n v="0"/>
    <n v="6.2399999999999993"/>
    <n v="0"/>
  </r>
  <r>
    <s v="EH203-001"/>
    <s v="M"/>
    <n v="21"/>
    <n v="0"/>
    <n v="21"/>
    <n v="0.25"/>
    <m/>
    <n v="84"/>
    <n v="22.5"/>
    <n v="22.5"/>
    <n v="24"/>
    <n v="96"/>
    <x v="3"/>
    <s v="Activo"/>
    <n v="18.899999999999999"/>
    <n v="0"/>
    <n v="7.56"/>
    <n v="0"/>
  </r>
  <r>
    <s v="AH103-421"/>
    <s v="XS"/>
    <n v="32"/>
    <n v="0"/>
    <n v="32"/>
    <n v="0.25"/>
    <m/>
    <n v="128"/>
    <n v="22.5"/>
    <n v="0"/>
    <n v="0"/>
    <n v="0"/>
    <x v="0"/>
    <s v="Activo"/>
    <n v="23.75"/>
    <n v="0"/>
    <n v="0"/>
    <n v="0"/>
  </r>
  <r>
    <s v="A006-570"/>
    <s v="L"/>
    <n v="36"/>
    <n v="0"/>
    <n v="36"/>
    <n v="0.25"/>
    <m/>
    <n v="144"/>
    <n v="22.5"/>
    <n v="0"/>
    <n v="0"/>
    <n v="0"/>
    <x v="1"/>
    <s v="Activo"/>
    <n v="27.95"/>
    <n v="3"/>
    <n v="0"/>
    <n v="0"/>
  </r>
  <r>
    <s v="AH102-570"/>
    <s v="XS"/>
    <n v="44"/>
    <n v="0"/>
    <n v="44"/>
    <n v="0.25"/>
    <m/>
    <n v="176"/>
    <n v="22.5"/>
    <n v="0"/>
    <n v="0"/>
    <n v="0"/>
    <x v="0"/>
    <s v="Activo"/>
    <n v="17"/>
    <n v="0"/>
    <n v="0"/>
    <n v="0"/>
  </r>
  <r>
    <s v="AH002-4045"/>
    <s v="S"/>
    <n v="57"/>
    <n v="0"/>
    <n v="57"/>
    <n v="0.25"/>
    <m/>
    <n v="228"/>
    <n v="22.5"/>
    <n v="0"/>
    <n v="0"/>
    <n v="0"/>
    <x v="1"/>
    <s v="Activo"/>
    <n v="14.9"/>
    <n v="0"/>
    <n v="0"/>
    <n v="0"/>
  </r>
  <r>
    <s v="A104P-203"/>
    <s v="XS"/>
    <n v="70"/>
    <n v="0"/>
    <n v="70"/>
    <n v="0.25"/>
    <m/>
    <n v="280"/>
    <n v="22.5"/>
    <n v="0"/>
    <n v="0"/>
    <n v="0"/>
    <x v="0"/>
    <s v="Activo"/>
    <n v="28.1"/>
    <n v="0"/>
    <n v="0"/>
    <n v="0"/>
  </r>
  <r>
    <s v="A104R-001"/>
    <s v="XS"/>
    <n v="78"/>
    <n v="0"/>
    <n v="78"/>
    <n v="0.25"/>
    <m/>
    <n v="312"/>
    <n v="22.5"/>
    <n v="0"/>
    <n v="0"/>
    <n v="0"/>
    <x v="0"/>
    <s v="Activo"/>
    <n v="28.1"/>
    <n v="0"/>
    <n v="0"/>
    <n v="0"/>
  </r>
  <r>
    <s v="A104R-203"/>
    <s v="L"/>
    <n v="80"/>
    <n v="0"/>
    <n v="80"/>
    <n v="0.25"/>
    <m/>
    <n v="320"/>
    <n v="22.5"/>
    <n v="0"/>
    <n v="0"/>
    <n v="0"/>
    <x v="0"/>
    <s v="Activo"/>
    <n v="28.1"/>
    <n v="0"/>
    <n v="0"/>
    <n v="0"/>
  </r>
  <r>
    <s v="EH202-001"/>
    <s v="XS"/>
    <n v="18"/>
    <n v="0"/>
    <n v="18"/>
    <n v="0.26"/>
    <m/>
    <n v="69.230769230769226"/>
    <n v="23.400000000000002"/>
    <n v="23.400000000000002"/>
    <n v="24"/>
    <n v="92.307692307692307"/>
    <x v="3"/>
    <s v="Activo"/>
    <n v="20.7"/>
    <n v="0"/>
    <n v="8.2799999999999994"/>
    <n v="0"/>
  </r>
  <r>
    <s v="A002-027"/>
    <s v="XL"/>
    <n v="26"/>
    <n v="0"/>
    <n v="26"/>
    <n v="0.26"/>
    <m/>
    <n v="100"/>
    <n v="23.400000000000002"/>
    <n v="0"/>
    <n v="0"/>
    <n v="0"/>
    <x v="1"/>
    <s v="Activo"/>
    <n v="20.8"/>
    <n v="0"/>
    <n v="0"/>
    <n v="0"/>
  </r>
  <r>
    <s v="A005-001"/>
    <s v="XS"/>
    <n v="70"/>
    <n v="0"/>
    <n v="70"/>
    <n v="0.26"/>
    <m/>
    <n v="269.23076923076923"/>
    <n v="23.400000000000002"/>
    <n v="0"/>
    <n v="0"/>
    <n v="0"/>
    <x v="1"/>
    <s v="Activo"/>
    <n v="19.25"/>
    <n v="0"/>
    <n v="0"/>
    <n v="0"/>
  </r>
  <r>
    <s v="A005-024"/>
    <s v="M"/>
    <n v="5"/>
    <n v="96"/>
    <n v="101"/>
    <n v="0.26"/>
    <m/>
    <n v="388.46153846153845"/>
    <n v="23.400000000000002"/>
    <n v="0"/>
    <n v="0"/>
    <n v="0"/>
    <x v="1"/>
    <s v="Activo"/>
    <n v="19.25"/>
    <n v="0"/>
    <n v="0"/>
    <n v="0"/>
  </r>
  <r>
    <s v="A102-024"/>
    <s v="M"/>
    <n v="68"/>
    <n v="96"/>
    <n v="164"/>
    <n v="0.26"/>
    <m/>
    <n v="630.76923076923072"/>
    <n v="23.400000000000002"/>
    <n v="0"/>
    <n v="0"/>
    <n v="0"/>
    <x v="0"/>
    <s v="Activo"/>
    <n v="15.6"/>
    <n v="0"/>
    <n v="0"/>
    <n v="0"/>
  </r>
  <r>
    <s v="AH001-421"/>
    <s v="XS"/>
    <n v="7"/>
    <n v="0"/>
    <n v="7"/>
    <n v="0.27"/>
    <m/>
    <n v="25.925925925925924"/>
    <n v="24.3"/>
    <n v="24.3"/>
    <n v="48"/>
    <n v="177.77777777777777"/>
    <x v="1"/>
    <s v="Activo"/>
    <n v="13.7"/>
    <n v="0"/>
    <n v="10.959999999999999"/>
    <n v="0"/>
  </r>
  <r>
    <s v="A002-001"/>
    <s v="XXL"/>
    <n v="11"/>
    <n v="0"/>
    <n v="11"/>
    <n v="0.27"/>
    <m/>
    <n v="40.74074074074074"/>
    <n v="24.3"/>
    <n v="24.3"/>
    <n v="48"/>
    <n v="177.77777777777777"/>
    <x v="1"/>
    <s v="Activo"/>
    <n v="20.8"/>
    <n v="0"/>
    <n v="16.64"/>
    <n v="0"/>
  </r>
  <r>
    <s v="A102-001"/>
    <s v="XL"/>
    <n v="17"/>
    <n v="0"/>
    <n v="17"/>
    <n v="0.27"/>
    <m/>
    <n v="62.962962962962962"/>
    <n v="24.3"/>
    <n v="24.3"/>
    <n v="48"/>
    <n v="177.77777777777777"/>
    <x v="0"/>
    <s v="Activo"/>
    <n v="15.6"/>
    <n v="0"/>
    <n v="12.479999999999999"/>
    <n v="0"/>
  </r>
  <r>
    <s v="AM108-027"/>
    <s v="M"/>
    <n v="17"/>
    <n v="0"/>
    <n v="17"/>
    <n v="0.27"/>
    <m/>
    <n v="62.962962962962962"/>
    <n v="24.3"/>
    <n v="24.3"/>
    <n v="48"/>
    <n v="177.77777777777777"/>
    <x v="0"/>
    <s v="Activo"/>
    <n v="17.55"/>
    <n v="0"/>
    <n v="14.040000000000001"/>
    <n v="0"/>
  </r>
  <r>
    <s v="I101AF-023"/>
    <s v="L"/>
    <n v="4"/>
    <n v="0"/>
    <n v="4"/>
    <n v="0.28000000000000003"/>
    <m/>
    <n v="14.285714285714285"/>
    <n v="25.200000000000003"/>
    <n v="25.200000000000003"/>
    <n v="48"/>
    <n v="171.42857142857142"/>
    <x v="0"/>
    <s v="Activo"/>
    <n v="13.25"/>
    <n v="0"/>
    <n v="10.6"/>
    <n v="0"/>
  </r>
  <r>
    <s v="AH003-421"/>
    <s v="XS"/>
    <n v="21"/>
    <n v="0"/>
    <n v="21"/>
    <n v="0.28000000000000003"/>
    <m/>
    <n v="74.999999999999986"/>
    <n v="25.200000000000003"/>
    <n v="25.200000000000003"/>
    <n v="48"/>
    <n v="171.42857142857142"/>
    <x v="1"/>
    <s v="Activo"/>
    <n v="17.600000000000001"/>
    <n v="0"/>
    <n v="14.080000000000002"/>
    <n v="0"/>
  </r>
  <r>
    <s v="A104P-001"/>
    <s v="M"/>
    <n v="54"/>
    <n v="0"/>
    <n v="54"/>
    <n v="0.28000000000000003"/>
    <m/>
    <n v="192.85714285714283"/>
    <n v="25.200000000000003"/>
    <n v="0"/>
    <n v="0"/>
    <n v="0"/>
    <x v="0"/>
    <s v="Activo"/>
    <n v="28.1"/>
    <n v="0"/>
    <n v="0"/>
    <n v="0"/>
  </r>
  <r>
    <s v="A003-027"/>
    <s v="M"/>
    <n v="64"/>
    <n v="0"/>
    <n v="64"/>
    <n v="0.28000000000000003"/>
    <m/>
    <n v="228.57142857142856"/>
    <n v="25.200000000000003"/>
    <n v="0"/>
    <n v="0"/>
    <n v="0"/>
    <x v="1"/>
    <s v="Activo"/>
    <n v="17.55"/>
    <n v="0"/>
    <n v="0"/>
    <n v="0"/>
  </r>
  <r>
    <s v="AM008-027"/>
    <s v="M"/>
    <n v="67"/>
    <n v="0"/>
    <n v="67"/>
    <n v="0.28000000000000003"/>
    <m/>
    <n v="239.28571428571425"/>
    <n v="25.200000000000003"/>
    <n v="0"/>
    <n v="0"/>
    <n v="0"/>
    <x v="1"/>
    <s v="Activo"/>
    <n v="21.6"/>
    <n v="0"/>
    <n v="0"/>
    <n v="0"/>
  </r>
  <r>
    <s v="A005-024"/>
    <s v="XS"/>
    <n v="93"/>
    <n v="0"/>
    <n v="93"/>
    <n v="0.28000000000000003"/>
    <m/>
    <n v="332.14285714285711"/>
    <n v="25.200000000000003"/>
    <n v="0"/>
    <n v="0"/>
    <n v="0"/>
    <x v="1"/>
    <s v="Activo"/>
    <n v="19.25"/>
    <n v="0"/>
    <n v="0"/>
    <n v="0"/>
  </r>
  <r>
    <s v="EH201-001"/>
    <s v="M"/>
    <n v="150"/>
    <n v="0"/>
    <n v="150"/>
    <n v="0.28000000000000003"/>
    <m/>
    <n v="535.71428571428567"/>
    <n v="25.200000000000003"/>
    <n v="0"/>
    <n v="0"/>
    <n v="0"/>
    <x v="3"/>
    <s v="Activo"/>
    <n v="20.85"/>
    <n v="0"/>
    <n v="0"/>
    <n v="0"/>
  </r>
  <r>
    <s v="AH102-203"/>
    <s v="L"/>
    <n v="214"/>
    <n v="0"/>
    <n v="214"/>
    <n v="0.28000000000000003"/>
    <m/>
    <n v="764.28571428571422"/>
    <n v="25.200000000000003"/>
    <n v="0"/>
    <n v="0"/>
    <n v="0"/>
    <x v="0"/>
    <s v="Activo"/>
    <n v="17"/>
    <n v="0"/>
    <n v="0"/>
    <n v="0"/>
  </r>
  <r>
    <s v="AH401-027"/>
    <s v="L"/>
    <n v="0"/>
    <n v="0"/>
    <n v="0"/>
    <n v="0.28999999999999998"/>
    <m/>
    <n v="0"/>
    <n v="26.099999999999998"/>
    <n v="26.099999999999998"/>
    <n v="48"/>
    <n v="165.51724137931035"/>
    <x v="1"/>
    <s v="Activo"/>
    <n v="13.95"/>
    <n v="0"/>
    <n v="11.159999999999998"/>
    <n v="0"/>
  </r>
  <r>
    <s v="A103-001"/>
    <s v="XL"/>
    <n v="6"/>
    <n v="0"/>
    <n v="6"/>
    <n v="0.28999999999999998"/>
    <m/>
    <n v="20.689655172413794"/>
    <n v="26.099999999999998"/>
    <n v="26.099999999999998"/>
    <n v="48"/>
    <n v="165.51724137931035"/>
    <x v="0"/>
    <s v="Activo"/>
    <n v="16.75"/>
    <n v="0"/>
    <n v="13.4"/>
    <n v="0"/>
  </r>
  <r>
    <s v="E201-001"/>
    <s v="XS"/>
    <n v="61"/>
    <n v="0"/>
    <n v="61"/>
    <n v="0.28999999999999998"/>
    <m/>
    <n v="210.34482758620692"/>
    <n v="26.099999999999998"/>
    <n v="0"/>
    <n v="0"/>
    <n v="0"/>
    <x v="3"/>
    <s v="Activo"/>
    <n v="18.75"/>
    <n v="0"/>
    <n v="0"/>
    <n v="0"/>
  </r>
  <r>
    <s v="AM008-570"/>
    <s v="M"/>
    <n v="69"/>
    <n v="0"/>
    <n v="69"/>
    <n v="0.28999999999999998"/>
    <m/>
    <n v="237.93103448275863"/>
    <n v="26.099999999999998"/>
    <n v="0"/>
    <n v="0"/>
    <n v="0"/>
    <x v="1"/>
    <s v="Activo"/>
    <n v="21.6"/>
    <n v="0"/>
    <n v="0"/>
    <n v="0"/>
  </r>
  <r>
    <s v="A104R-203"/>
    <s v="M"/>
    <n v="122"/>
    <n v="0"/>
    <n v="122"/>
    <n v="0.28999999999999998"/>
    <m/>
    <n v="420.68965517241384"/>
    <n v="26.099999999999998"/>
    <n v="0"/>
    <n v="0"/>
    <n v="0"/>
    <x v="0"/>
    <s v="Activo"/>
    <n v="28.1"/>
    <n v="0"/>
    <n v="0"/>
    <n v="0"/>
  </r>
  <r>
    <s v="A005-570"/>
    <s v="XL"/>
    <n v="8"/>
    <n v="0"/>
    <n v="8"/>
    <n v="0.3"/>
    <m/>
    <n v="26.666666666666668"/>
    <n v="27"/>
    <n v="27"/>
    <n v="48"/>
    <n v="160"/>
    <x v="1"/>
    <s v="Activo"/>
    <n v="19.25"/>
    <n v="0"/>
    <n v="15.4"/>
    <n v="0"/>
  </r>
  <r>
    <s v="AM108-570"/>
    <s v="M"/>
    <n v="15"/>
    <n v="0"/>
    <n v="15"/>
    <n v="0.3"/>
    <m/>
    <n v="50"/>
    <n v="27"/>
    <n v="27"/>
    <n v="48"/>
    <n v="160"/>
    <x v="0"/>
    <s v="Activo"/>
    <n v="17.55"/>
    <n v="0"/>
    <n v="14.040000000000001"/>
    <n v="0"/>
  </r>
  <r>
    <s v="A104P-570"/>
    <s v="L"/>
    <n v="35"/>
    <n v="0"/>
    <n v="35"/>
    <n v="0.3"/>
    <m/>
    <n v="116.66666666666667"/>
    <n v="27"/>
    <n v="0"/>
    <n v="0"/>
    <n v="0"/>
    <x v="0"/>
    <s v="Activo"/>
    <n v="28.1"/>
    <n v="0"/>
    <n v="0"/>
    <n v="0"/>
  </r>
  <r>
    <s v="A102-203"/>
    <s v="XS"/>
    <n v="61"/>
    <n v="0"/>
    <n v="61"/>
    <n v="0.3"/>
    <m/>
    <n v="203.33333333333334"/>
    <n v="27"/>
    <n v="0"/>
    <n v="0"/>
    <n v="0"/>
    <x v="0"/>
    <s v="Activo"/>
    <n v="15.6"/>
    <n v="0"/>
    <n v="0"/>
    <n v="0"/>
  </r>
  <r>
    <s v="AH001-570"/>
    <s v="XS"/>
    <n v="67"/>
    <n v="0"/>
    <n v="67"/>
    <n v="0.3"/>
    <m/>
    <n v="223.33333333333334"/>
    <n v="27"/>
    <n v="0"/>
    <n v="0"/>
    <n v="0"/>
    <x v="1"/>
    <s v="Activo"/>
    <n v="13.7"/>
    <n v="0"/>
    <n v="0"/>
    <n v="0"/>
  </r>
  <r>
    <s v="A104R-203"/>
    <s v="S"/>
    <n v="100"/>
    <n v="0"/>
    <n v="100"/>
    <n v="0.3"/>
    <m/>
    <n v="333.33333333333337"/>
    <n v="27"/>
    <n v="0"/>
    <n v="0"/>
    <n v="0"/>
    <x v="0"/>
    <s v="Activo"/>
    <n v="28.1"/>
    <n v="0"/>
    <n v="0"/>
    <n v="0"/>
  </r>
  <r>
    <s v="I101AF-510"/>
    <s v="L"/>
    <n v="74"/>
    <n v="72"/>
    <n v="146"/>
    <n v="0.3"/>
    <m/>
    <n v="486.66666666666669"/>
    <n v="27"/>
    <n v="0"/>
    <n v="0"/>
    <n v="0"/>
    <x v="0"/>
    <s v="Activo"/>
    <n v="13.25"/>
    <n v="0"/>
    <n v="0"/>
    <n v="0"/>
  </r>
  <r>
    <s v="IH101AF-027"/>
    <s v="L"/>
    <n v="94"/>
    <n v="72"/>
    <n v="166"/>
    <n v="0.3"/>
    <m/>
    <n v="553.33333333333337"/>
    <n v="27"/>
    <n v="0"/>
    <n v="0"/>
    <n v="0"/>
    <x v="0"/>
    <s v="Activo"/>
    <n v="17.5"/>
    <n v="0"/>
    <n v="0"/>
    <n v="0"/>
  </r>
  <r>
    <s v="AH103-203"/>
    <s v="L"/>
    <n v="24"/>
    <n v="144"/>
    <n v="168"/>
    <n v="0.3"/>
    <m/>
    <n v="560"/>
    <n v="27"/>
    <n v="0"/>
    <n v="0"/>
    <n v="0"/>
    <x v="0"/>
    <s v="Activo"/>
    <n v="23.75"/>
    <n v="0"/>
    <n v="0"/>
    <n v="0"/>
  </r>
  <r>
    <s v="A102-024"/>
    <s v="S"/>
    <n v="77"/>
    <n v="120"/>
    <n v="197"/>
    <n v="0.3"/>
    <m/>
    <n v="656.66666666666674"/>
    <n v="27"/>
    <n v="0"/>
    <n v="0"/>
    <n v="0"/>
    <x v="0"/>
    <s v="Activo"/>
    <n v="15.6"/>
    <n v="0"/>
    <n v="0"/>
    <n v="0"/>
  </r>
  <r>
    <s v="AH401-027"/>
    <s v="M"/>
    <n v="0"/>
    <n v="0"/>
    <n v="0"/>
    <n v="0.31"/>
    <m/>
    <n v="0"/>
    <n v="27.9"/>
    <n v="27.9"/>
    <n v="48"/>
    <n v="154.83870967741936"/>
    <x v="1"/>
    <s v="Activo"/>
    <n v="13.95"/>
    <n v="0"/>
    <n v="11.159999999999998"/>
    <n v="0"/>
  </r>
  <r>
    <s v="A401-001"/>
    <s v="XXL"/>
    <n v="11"/>
    <n v="0"/>
    <n v="11"/>
    <n v="0.31"/>
    <m/>
    <n v="35.483870967741936"/>
    <n v="27.9"/>
    <n v="27.9"/>
    <n v="48"/>
    <n v="154.83870967741936"/>
    <x v="1"/>
    <s v="Activo"/>
    <n v="15.35"/>
    <n v="0"/>
    <n v="12.28"/>
    <n v="0"/>
  </r>
  <r>
    <s v="A002-570"/>
    <s v="S"/>
    <n v="39"/>
    <n v="0"/>
    <n v="39"/>
    <n v="0.31"/>
    <m/>
    <n v="125.80645161290323"/>
    <n v="27.9"/>
    <n v="0"/>
    <n v="0"/>
    <n v="0"/>
    <x v="1"/>
    <s v="Activo"/>
    <n v="20.8"/>
    <n v="0"/>
    <n v="0"/>
    <n v="0"/>
  </r>
  <r>
    <s v="A104P-027"/>
    <s v="XS"/>
    <n v="60"/>
    <n v="0"/>
    <n v="60"/>
    <n v="0.31"/>
    <m/>
    <n v="193.54838709677421"/>
    <n v="27.9"/>
    <n v="0"/>
    <n v="0"/>
    <n v="0"/>
    <x v="0"/>
    <s v="Activo"/>
    <n v="28.1"/>
    <n v="0"/>
    <n v="0"/>
    <n v="0"/>
  </r>
  <r>
    <s v="A102-421"/>
    <s v="L"/>
    <n v="67"/>
    <n v="0"/>
    <n v="67"/>
    <n v="0.32"/>
    <m/>
    <n v="209.375"/>
    <n v="28.8"/>
    <n v="0"/>
    <n v="0"/>
    <n v="0"/>
    <x v="0"/>
    <s v="Activo"/>
    <n v="15.6"/>
    <n v="0"/>
    <n v="0"/>
    <n v="0"/>
  </r>
  <r>
    <s v="A005-001"/>
    <s v="S"/>
    <n v="53"/>
    <n v="0"/>
    <n v="53"/>
    <n v="0.33"/>
    <m/>
    <n v="160.60606060606059"/>
    <n v="29.700000000000003"/>
    <n v="0"/>
    <n v="0"/>
    <n v="0"/>
    <x v="1"/>
    <s v="Activo"/>
    <n v="19.25"/>
    <n v="0"/>
    <n v="0"/>
    <n v="0"/>
  </r>
  <r>
    <s v="A103-024"/>
    <s v="M"/>
    <n v="17"/>
    <n v="72"/>
    <n v="89"/>
    <n v="0.33"/>
    <m/>
    <n v="269.69696969696969"/>
    <n v="29.700000000000003"/>
    <n v="0"/>
    <n v="0"/>
    <n v="0"/>
    <x v="0"/>
    <s v="Activo"/>
    <n v="16.75"/>
    <n v="0"/>
    <n v="0"/>
    <n v="0"/>
  </r>
  <r>
    <s v="AH102-027"/>
    <s v="S"/>
    <n v="93"/>
    <n v="0"/>
    <n v="93"/>
    <n v="0.33"/>
    <m/>
    <n v="281.81818181818181"/>
    <n v="29.700000000000003"/>
    <n v="0"/>
    <n v="0"/>
    <n v="0"/>
    <x v="0"/>
    <s v="Activo"/>
    <n v="17"/>
    <n v="0"/>
    <n v="0"/>
    <n v="0"/>
  </r>
  <r>
    <s v="A102-421"/>
    <s v="XS"/>
    <n v="110"/>
    <n v="0"/>
    <n v="110"/>
    <n v="0.33"/>
    <m/>
    <n v="333.33333333333331"/>
    <n v="29.700000000000003"/>
    <n v="0"/>
    <n v="0"/>
    <n v="0"/>
    <x v="0"/>
    <s v="Activo"/>
    <n v="15.6"/>
    <n v="0"/>
    <n v="0"/>
    <n v="0"/>
  </r>
  <r>
    <s v="I101AF-023"/>
    <s v="XS"/>
    <n v="5"/>
    <n v="0"/>
    <n v="5"/>
    <n v="0.34"/>
    <m/>
    <n v="14.705882352941176"/>
    <n v="30.6"/>
    <n v="30.6"/>
    <n v="48"/>
    <n v="141.17647058823528"/>
    <x v="0"/>
    <s v="Activo"/>
    <n v="13.25"/>
    <n v="0"/>
    <n v="10.6"/>
    <n v="0"/>
  </r>
  <r>
    <s v="E203-001"/>
    <s v="XS"/>
    <n v="19"/>
    <n v="0"/>
    <n v="19"/>
    <n v="0.35"/>
    <m/>
    <n v="54.285714285714292"/>
    <n v="31.499999999999996"/>
    <n v="31.499999999999996"/>
    <n v="48"/>
    <n v="137.14285714285714"/>
    <x v="3"/>
    <s v="Activo"/>
    <n v="14.95"/>
    <n v="0"/>
    <n v="11.959999999999999"/>
    <n v="0"/>
  </r>
  <r>
    <s v="A104R-027"/>
    <s v="XS"/>
    <n v="23"/>
    <n v="0"/>
    <n v="23"/>
    <n v="0.35"/>
    <m/>
    <n v="65.714285714285722"/>
    <n v="31.499999999999996"/>
    <n v="31.499999999999996"/>
    <n v="48"/>
    <n v="137.14285714285714"/>
    <x v="0"/>
    <s v="Activo"/>
    <n v="28.1"/>
    <n v="0"/>
    <n v="22.480000000000004"/>
    <n v="0"/>
  </r>
  <r>
    <s v="A103-027"/>
    <s v="XL"/>
    <n v="6"/>
    <n v="72"/>
    <n v="78"/>
    <n v="0.35"/>
    <m/>
    <n v="222.85714285714286"/>
    <n v="31.499999999999996"/>
    <n v="0"/>
    <n v="0"/>
    <n v="0"/>
    <x v="0"/>
    <s v="Activo"/>
    <n v="16.75"/>
    <n v="0"/>
    <n v="0"/>
    <n v="0"/>
  </r>
  <r>
    <s v="E202-001"/>
    <s v="L"/>
    <n v="1"/>
    <n v="0"/>
    <n v="1"/>
    <n v="0.36"/>
    <m/>
    <n v="2.7777777777777777"/>
    <n v="32.4"/>
    <n v="32.4"/>
    <n v="48"/>
    <n v="133.33333333333334"/>
    <x v="3"/>
    <s v="Activo"/>
    <n v="29.55"/>
    <n v="1"/>
    <n v="23.64"/>
    <n v="48"/>
  </r>
  <r>
    <s v="AH102-4045"/>
    <s v="M"/>
    <n v="17"/>
    <n v="0"/>
    <n v="17"/>
    <n v="0.36"/>
    <m/>
    <n v="47.222222222222221"/>
    <n v="32.4"/>
    <n v="32.4"/>
    <n v="48"/>
    <n v="133.33333333333334"/>
    <x v="0"/>
    <s v="Activo"/>
    <n v="17"/>
    <n v="0"/>
    <n v="13.6"/>
    <n v="0"/>
  </r>
  <r>
    <s v="E201-001"/>
    <s v="S"/>
    <n v="37"/>
    <n v="0"/>
    <n v="37"/>
    <n v="0.36"/>
    <m/>
    <n v="102.77777777777779"/>
    <n v="32.4"/>
    <n v="0"/>
    <n v="0"/>
    <n v="0"/>
    <x v="3"/>
    <s v="Activo"/>
    <n v="18.75"/>
    <n v="0"/>
    <n v="0"/>
    <n v="0"/>
  </r>
  <r>
    <s v="AH002-027"/>
    <s v="S"/>
    <n v="68"/>
    <n v="0"/>
    <n v="68"/>
    <n v="0.36"/>
    <m/>
    <n v="188.88888888888889"/>
    <n v="32.4"/>
    <n v="0"/>
    <n v="0"/>
    <n v="0"/>
    <x v="1"/>
    <s v="Activo"/>
    <n v="14.9"/>
    <n v="0"/>
    <n v="0"/>
    <n v="0"/>
  </r>
  <r>
    <s v="A103-203"/>
    <s v="M"/>
    <n v="43"/>
    <n v="48"/>
    <n v="91"/>
    <n v="0.36"/>
    <m/>
    <n v="252.7777777777778"/>
    <n v="32.4"/>
    <n v="0"/>
    <n v="0"/>
    <n v="0"/>
    <x v="0"/>
    <s v="Activo"/>
    <n v="16.75"/>
    <n v="0"/>
    <n v="0"/>
    <n v="0"/>
  </r>
  <r>
    <s v="A104P-203"/>
    <s v="S"/>
    <n v="54"/>
    <n v="48"/>
    <n v="102"/>
    <n v="0.36"/>
    <m/>
    <n v="283.33333333333337"/>
    <n v="32.4"/>
    <n v="0"/>
    <n v="0"/>
    <n v="0"/>
    <x v="0"/>
    <s v="Activo"/>
    <n v="28.1"/>
    <n v="0"/>
    <n v="0"/>
    <n v="0"/>
  </r>
  <r>
    <s v="A005-024"/>
    <s v="S"/>
    <n v="79"/>
    <n v="72"/>
    <n v="151"/>
    <n v="0.36"/>
    <m/>
    <n v="419.44444444444446"/>
    <n v="32.4"/>
    <n v="0"/>
    <n v="0"/>
    <n v="0"/>
    <x v="1"/>
    <s v="Activo"/>
    <n v="19.25"/>
    <n v="0"/>
    <n v="0"/>
    <n v="0"/>
  </r>
  <r>
    <s v="AH103-4045"/>
    <s v="M"/>
    <n v="6"/>
    <n v="0"/>
    <n v="6"/>
    <n v="0.37"/>
    <m/>
    <n v="16.216216216216218"/>
    <n v="33.299999999999997"/>
    <n v="33.299999999999997"/>
    <n v="48"/>
    <n v="129.72972972972974"/>
    <x v="0"/>
    <s v="Activo"/>
    <n v="23.75"/>
    <n v="0"/>
    <n v="19"/>
    <n v="0"/>
  </r>
  <r>
    <s v="I101AF-510"/>
    <s v="XS"/>
    <n v="9"/>
    <n v="24"/>
    <n v="33"/>
    <n v="0.37"/>
    <m/>
    <n v="89.189189189189193"/>
    <n v="33.299999999999997"/>
    <n v="33.299999999999997"/>
    <n v="48"/>
    <n v="129.72972972972974"/>
    <x v="0"/>
    <s v="Activo"/>
    <n v="13.25"/>
    <n v="0"/>
    <n v="10.6"/>
    <n v="0"/>
  </r>
  <r>
    <s v="A104R-001"/>
    <s v="L"/>
    <n v="34"/>
    <n v="0"/>
    <n v="34"/>
    <n v="0.37"/>
    <m/>
    <n v="91.891891891891888"/>
    <n v="33.299999999999997"/>
    <n v="33.299999999999997"/>
    <n v="48"/>
    <n v="129.72972972972974"/>
    <x v="0"/>
    <s v="Activo"/>
    <n v="28.1"/>
    <n v="0"/>
    <n v="22.480000000000004"/>
    <n v="0"/>
  </r>
  <r>
    <s v="AH103-570"/>
    <s v="XS"/>
    <n v="62"/>
    <n v="0"/>
    <n v="62"/>
    <n v="0.37"/>
    <m/>
    <n v="167.56756756756758"/>
    <n v="33.299999999999997"/>
    <n v="0"/>
    <n v="0"/>
    <n v="0"/>
    <x v="0"/>
    <s v="Activo"/>
    <n v="23.75"/>
    <n v="0"/>
    <n v="0"/>
    <n v="0"/>
  </r>
  <r>
    <s v="E203-001"/>
    <s v="S"/>
    <n v="68"/>
    <n v="0"/>
    <n v="68"/>
    <n v="0.37"/>
    <m/>
    <n v="183.78378378378378"/>
    <n v="33.299999999999997"/>
    <n v="0"/>
    <n v="0"/>
    <n v="0"/>
    <x v="3"/>
    <s v="Activo"/>
    <n v="14.95"/>
    <n v="0"/>
    <n v="0"/>
    <n v="0"/>
  </r>
  <r>
    <s v="I001AF-510"/>
    <s v="XS"/>
    <n v="106"/>
    <n v="72"/>
    <n v="178"/>
    <n v="0.37"/>
    <m/>
    <n v="481.08108108108109"/>
    <n v="33.299999999999997"/>
    <n v="0"/>
    <n v="0"/>
    <n v="0"/>
    <x v="1"/>
    <s v="Activo"/>
    <n v="12.45"/>
    <n v="0"/>
    <n v="0"/>
    <n v="0"/>
  </r>
  <r>
    <s v="IH002AF-027"/>
    <s v="L"/>
    <n v="108"/>
    <n v="72"/>
    <n v="180"/>
    <n v="0.37"/>
    <m/>
    <n v="486.48648648648651"/>
    <n v="33.299999999999997"/>
    <n v="0"/>
    <n v="0"/>
    <n v="0"/>
    <x v="1"/>
    <s v="Activo"/>
    <n v="15.7"/>
    <n v="0"/>
    <n v="0"/>
    <n v="0"/>
  </r>
  <r>
    <s v="I101AF-023"/>
    <s v="M"/>
    <n v="10"/>
    <n v="0"/>
    <n v="10"/>
    <n v="0.38"/>
    <m/>
    <n v="26.315789473684209"/>
    <n v="34.200000000000003"/>
    <n v="34.200000000000003"/>
    <n v="48"/>
    <n v="126.31578947368421"/>
    <x v="0"/>
    <s v="Activo"/>
    <n v="13.25"/>
    <n v="0"/>
    <n v="10.6"/>
    <n v="0"/>
  </r>
  <r>
    <s v="AH001-4045"/>
    <s v="L"/>
    <n v="11"/>
    <n v="0"/>
    <n v="11"/>
    <n v="0.38"/>
    <m/>
    <n v="28.94736842105263"/>
    <n v="34.200000000000003"/>
    <n v="34.200000000000003"/>
    <n v="48"/>
    <n v="126.31578947368421"/>
    <x v="1"/>
    <s v="Activo"/>
    <n v="13.7"/>
    <n v="0"/>
    <n v="10.959999999999999"/>
    <n v="0"/>
  </r>
  <r>
    <s v="AH001-4045"/>
    <s v="M"/>
    <n v="15"/>
    <n v="0"/>
    <n v="15"/>
    <n v="0.38"/>
    <m/>
    <n v="39.473684210526315"/>
    <n v="34.200000000000003"/>
    <n v="34.200000000000003"/>
    <n v="48"/>
    <n v="126.31578947368421"/>
    <x v="1"/>
    <s v="Activo"/>
    <n v="13.7"/>
    <n v="0"/>
    <n v="10.959999999999999"/>
    <n v="0"/>
  </r>
  <r>
    <s v="AH001-027"/>
    <s v="XS"/>
    <n v="37"/>
    <n v="0"/>
    <n v="37"/>
    <n v="0.38"/>
    <m/>
    <n v="97.368421052631575"/>
    <n v="34.200000000000003"/>
    <n v="34.200000000000003"/>
    <n v="48"/>
    <n v="126.31578947368421"/>
    <x v="1"/>
    <s v="Activo"/>
    <n v="13.7"/>
    <n v="0"/>
    <n v="10.959999999999999"/>
    <n v="0"/>
  </r>
  <r>
    <s v="A006-027"/>
    <s v="XL"/>
    <n v="76"/>
    <n v="0"/>
    <n v="76"/>
    <n v="0.38"/>
    <m/>
    <n v="200"/>
    <n v="34.200000000000003"/>
    <n v="0"/>
    <n v="0"/>
    <n v="0"/>
    <x v="1"/>
    <s v="Activo"/>
    <n v="27.95"/>
    <n v="3"/>
    <n v="0"/>
    <n v="0"/>
  </r>
  <r>
    <s v="A104P-421"/>
    <s v="XS"/>
    <n v="90"/>
    <n v="0"/>
    <n v="90"/>
    <n v="0.38"/>
    <m/>
    <n v="236.84210526315789"/>
    <n v="34.200000000000003"/>
    <n v="0"/>
    <n v="0"/>
    <n v="0"/>
    <x v="0"/>
    <s v="Activo"/>
    <n v="28.1"/>
    <n v="0"/>
    <n v="0"/>
    <n v="0"/>
  </r>
  <r>
    <s v="A104P-027"/>
    <s v="S"/>
    <n v="58"/>
    <n v="0"/>
    <n v="58"/>
    <n v="0.39"/>
    <m/>
    <n v="148.7179487179487"/>
    <n v="35.1"/>
    <n v="0"/>
    <n v="0"/>
    <n v="0"/>
    <x v="0"/>
    <s v="Activo"/>
    <n v="28.1"/>
    <n v="0"/>
    <n v="0"/>
    <n v="0"/>
  </r>
  <r>
    <s v="A104R-421"/>
    <s v="L"/>
    <n v="79"/>
    <n v="0"/>
    <n v="79"/>
    <n v="0.39"/>
    <m/>
    <n v="202.56410256410257"/>
    <n v="35.1"/>
    <n v="0"/>
    <n v="0"/>
    <n v="0"/>
    <x v="0"/>
    <s v="Activo"/>
    <n v="28.1"/>
    <n v="0"/>
    <n v="0"/>
    <n v="0"/>
  </r>
  <r>
    <s v="A104R-421"/>
    <s v="XS"/>
    <n v="99"/>
    <n v="0"/>
    <n v="99"/>
    <n v="0.39"/>
    <m/>
    <n v="253.84615384615384"/>
    <n v="35.1"/>
    <n v="0"/>
    <n v="0"/>
    <n v="0"/>
    <x v="0"/>
    <s v="Activo"/>
    <n v="28.1"/>
    <n v="0"/>
    <n v="0"/>
    <n v="0"/>
  </r>
  <r>
    <s v="AH103-4045"/>
    <s v="S"/>
    <n v="6"/>
    <n v="0"/>
    <n v="6"/>
    <n v="0.4"/>
    <m/>
    <n v="15"/>
    <n v="36"/>
    <n v="36"/>
    <n v="48"/>
    <n v="120"/>
    <x v="0"/>
    <s v="Activo"/>
    <n v="23.75"/>
    <n v="0"/>
    <n v="19"/>
    <n v="0"/>
  </r>
  <r>
    <s v="AH103-027"/>
    <s v="XS"/>
    <n v="72"/>
    <n v="0"/>
    <n v="72"/>
    <n v="0.4"/>
    <m/>
    <n v="180"/>
    <n v="36"/>
    <n v="0"/>
    <n v="0"/>
    <n v="0"/>
    <x v="0"/>
    <s v="Activo"/>
    <n v="23.75"/>
    <n v="0"/>
    <n v="0"/>
    <n v="0"/>
  </r>
  <r>
    <s v="A102-203"/>
    <s v="S"/>
    <n v="82"/>
    <n v="0"/>
    <n v="82"/>
    <n v="0.4"/>
    <m/>
    <n v="205"/>
    <n v="36"/>
    <n v="0"/>
    <n v="0"/>
    <n v="0"/>
    <x v="0"/>
    <s v="Activo"/>
    <n v="15.6"/>
    <n v="0"/>
    <n v="0"/>
    <n v="0"/>
  </r>
  <r>
    <s v="AH103-001"/>
    <s v="XS"/>
    <n v="84"/>
    <n v="0"/>
    <n v="84"/>
    <n v="0.4"/>
    <m/>
    <n v="210"/>
    <n v="36"/>
    <n v="0"/>
    <n v="0"/>
    <n v="0"/>
    <x v="0"/>
    <s v="Activo"/>
    <n v="23.75"/>
    <n v="0"/>
    <n v="0"/>
    <n v="0"/>
  </r>
  <r>
    <s v="AH002-203"/>
    <s v="M"/>
    <n v="94"/>
    <n v="0"/>
    <n v="94"/>
    <n v="0.4"/>
    <m/>
    <n v="235"/>
    <n v="36"/>
    <n v="0"/>
    <n v="0"/>
    <n v="0"/>
    <x v="1"/>
    <s v="Activo"/>
    <n v="14.9"/>
    <n v="0"/>
    <n v="0"/>
    <n v="0"/>
  </r>
  <r>
    <s v="IH101AF-027"/>
    <s v="S"/>
    <n v="143"/>
    <n v="72"/>
    <n v="215"/>
    <n v="0.42"/>
    <m/>
    <n v="511.90476190476193"/>
    <n v="37.799999999999997"/>
    <n v="0"/>
    <n v="0"/>
    <n v="0"/>
    <x v="0"/>
    <s v="Activo"/>
    <n v="17.5"/>
    <n v="0"/>
    <n v="0"/>
    <n v="0"/>
  </r>
  <r>
    <s v="A003-203"/>
    <s v="XS"/>
    <n v="26"/>
    <n v="0"/>
    <n v="26"/>
    <n v="0.43"/>
    <m/>
    <n v="60.465116279069768"/>
    <n v="38.700000000000003"/>
    <n v="38.700000000000003"/>
    <n v="48"/>
    <n v="111.62790697674419"/>
    <x v="1"/>
    <s v="Activo"/>
    <n v="17.55"/>
    <n v="0"/>
    <n v="14.040000000000001"/>
    <n v="0"/>
  </r>
  <r>
    <s v="A104P-001"/>
    <s v="S"/>
    <n v="32"/>
    <n v="0"/>
    <n v="32"/>
    <n v="0.43"/>
    <m/>
    <n v="74.418604651162795"/>
    <n v="38.700000000000003"/>
    <n v="38.700000000000003"/>
    <n v="48"/>
    <n v="111.62790697674419"/>
    <x v="0"/>
    <s v="Activo"/>
    <n v="28.1"/>
    <n v="0"/>
    <n v="22.480000000000004"/>
    <n v="0"/>
  </r>
  <r>
    <s v="A007-421"/>
    <s v="L"/>
    <n v="40"/>
    <n v="0"/>
    <n v="40"/>
    <n v="0.43"/>
    <m/>
    <n v="93.023255813953483"/>
    <n v="38.700000000000003"/>
    <n v="38.700000000000003"/>
    <n v="48"/>
    <n v="111.62790697674419"/>
    <x v="1"/>
    <s v="Activo"/>
    <n v="26.3"/>
    <n v="1"/>
    <n v="21.040000000000003"/>
    <n v="48"/>
  </r>
  <r>
    <s v="AH101-001"/>
    <s v="L"/>
    <n v="160"/>
    <n v="0"/>
    <n v="160"/>
    <n v="0.43"/>
    <m/>
    <n v="372.09302325581393"/>
    <n v="38.700000000000003"/>
    <n v="0"/>
    <n v="0"/>
    <n v="0"/>
    <x v="0"/>
    <s v="Activo"/>
    <n v="22.15"/>
    <n v="1"/>
    <n v="0"/>
    <n v="0"/>
  </r>
  <r>
    <s v="A002-421"/>
    <s v="L"/>
    <n v="32"/>
    <n v="0"/>
    <n v="32"/>
    <n v="0.44"/>
    <m/>
    <n v="72.727272727272734"/>
    <n v="39.6"/>
    <n v="39.6"/>
    <n v="48"/>
    <n v="109.09090909090909"/>
    <x v="1"/>
    <s v="Activo"/>
    <n v="20.8"/>
    <n v="0"/>
    <n v="16.64"/>
    <n v="0"/>
  </r>
  <r>
    <s v="A003-203"/>
    <s v="L"/>
    <n v="58"/>
    <n v="0"/>
    <n v="58"/>
    <n v="0.44"/>
    <m/>
    <n v="131.81818181818181"/>
    <n v="39.6"/>
    <n v="0"/>
    <n v="0"/>
    <n v="0"/>
    <x v="1"/>
    <s v="Activo"/>
    <n v="17.55"/>
    <n v="0"/>
    <n v="0"/>
    <n v="0"/>
  </r>
  <r>
    <s v="A103-024"/>
    <s v="S"/>
    <n v="12"/>
    <n v="72"/>
    <n v="84"/>
    <n v="0.44"/>
    <m/>
    <n v="190.90909090909091"/>
    <n v="39.6"/>
    <n v="0"/>
    <n v="0"/>
    <n v="0"/>
    <x v="0"/>
    <s v="Activo"/>
    <n v="16.75"/>
    <n v="0"/>
    <n v="0"/>
    <n v="0"/>
  </r>
  <r>
    <s v="A005-421"/>
    <s v="L"/>
    <n v="91"/>
    <n v="0"/>
    <n v="91"/>
    <n v="0.44"/>
    <m/>
    <n v="206.81818181818181"/>
    <n v="39.6"/>
    <n v="0"/>
    <n v="0"/>
    <n v="0"/>
    <x v="1"/>
    <s v="Activo"/>
    <n v="19.25"/>
    <n v="0"/>
    <n v="0"/>
    <n v="0"/>
  </r>
  <r>
    <s v="A104P-421"/>
    <s v="M"/>
    <n v="33"/>
    <n v="0"/>
    <n v="33"/>
    <n v="0.45"/>
    <m/>
    <n v="73.333333333333329"/>
    <n v="40.5"/>
    <n v="40.5"/>
    <n v="48"/>
    <n v="106.66666666666666"/>
    <x v="0"/>
    <s v="Activo"/>
    <n v="28.1"/>
    <n v="0"/>
    <n v="22.480000000000004"/>
    <n v="0"/>
  </r>
  <r>
    <s v="AH002-4045"/>
    <s v="M"/>
    <n v="49"/>
    <n v="0"/>
    <n v="49"/>
    <n v="0.45"/>
    <m/>
    <n v="108.88888888888889"/>
    <n v="40.5"/>
    <n v="0"/>
    <n v="0"/>
    <n v="0"/>
    <x v="1"/>
    <s v="Activo"/>
    <n v="14.9"/>
    <n v="0"/>
    <n v="0"/>
    <n v="0"/>
  </r>
  <r>
    <s v="E201-001"/>
    <s v="M"/>
    <n v="80"/>
    <n v="0"/>
    <n v="80"/>
    <n v="0.45"/>
    <m/>
    <n v="177.77777777777777"/>
    <n v="40.5"/>
    <n v="0"/>
    <n v="0"/>
    <n v="0"/>
    <x v="3"/>
    <s v="Activo"/>
    <n v="18.75"/>
    <n v="0"/>
    <n v="0"/>
    <n v="0"/>
  </r>
  <r>
    <s v="AH102-203"/>
    <s v="S"/>
    <n v="156"/>
    <n v="0"/>
    <n v="156"/>
    <n v="0.45"/>
    <m/>
    <n v="346.66666666666669"/>
    <n v="40.5"/>
    <n v="0"/>
    <n v="0"/>
    <n v="0"/>
    <x v="0"/>
    <s v="Activo"/>
    <n v="17"/>
    <n v="0"/>
    <n v="0"/>
    <n v="0"/>
  </r>
  <r>
    <s v="A002-421"/>
    <s v="XS"/>
    <n v="28"/>
    <n v="0"/>
    <n v="28"/>
    <n v="0.46"/>
    <m/>
    <n v="60.869565217391305"/>
    <n v="41.4"/>
    <n v="41.4"/>
    <n v="48"/>
    <n v="104.34782608695652"/>
    <x v="1"/>
    <s v="Activo"/>
    <n v="20.8"/>
    <n v="0"/>
    <n v="16.64"/>
    <n v="0"/>
  </r>
  <r>
    <s v="A103-421"/>
    <s v="XS"/>
    <n v="33"/>
    <n v="0"/>
    <n v="33"/>
    <n v="0.46"/>
    <m/>
    <n v="71.739130434782609"/>
    <n v="41.4"/>
    <n v="41.4"/>
    <n v="48"/>
    <n v="104.34782608695652"/>
    <x v="0"/>
    <s v="Activo"/>
    <n v="16.75"/>
    <n v="0"/>
    <n v="13.4"/>
    <n v="0"/>
  </r>
  <r>
    <s v="A102-203"/>
    <s v="L"/>
    <n v="106"/>
    <n v="0"/>
    <n v="106"/>
    <n v="0.46"/>
    <m/>
    <n v="230.43478260869566"/>
    <n v="41.4"/>
    <n v="0"/>
    <n v="0"/>
    <n v="0"/>
    <x v="0"/>
    <s v="Activo"/>
    <n v="15.6"/>
    <n v="0"/>
    <n v="0"/>
    <n v="0"/>
  </r>
  <r>
    <s v="A102-570"/>
    <s v="L"/>
    <n v="50"/>
    <n v="0"/>
    <n v="50"/>
    <n v="0.47"/>
    <m/>
    <n v="106.38297872340426"/>
    <n v="42.3"/>
    <n v="0"/>
    <n v="0"/>
    <n v="0"/>
    <x v="0"/>
    <s v="Activo"/>
    <n v="15.6"/>
    <n v="0"/>
    <n v="0"/>
    <n v="0"/>
  </r>
  <r>
    <s v="AH003-027"/>
    <s v="XS"/>
    <n v="76"/>
    <n v="0"/>
    <n v="76"/>
    <n v="0.47"/>
    <m/>
    <n v="161.70212765957447"/>
    <n v="42.3"/>
    <n v="0"/>
    <n v="0"/>
    <n v="0"/>
    <x v="1"/>
    <s v="Activo"/>
    <n v="17.600000000000001"/>
    <n v="0"/>
    <n v="0"/>
    <n v="0"/>
  </r>
  <r>
    <s v="IH101AF-510"/>
    <s v="S"/>
    <n v="9"/>
    <n v="0"/>
    <n v="9"/>
    <n v="0.48"/>
    <m/>
    <n v="18.75"/>
    <n v="43.199999999999996"/>
    <n v="43.199999999999996"/>
    <n v="48"/>
    <n v="100"/>
    <x v="0"/>
    <s v="Activo"/>
    <n v="17.5"/>
    <n v="0"/>
    <n v="14"/>
    <n v="0"/>
  </r>
  <r>
    <s v="AH101-001"/>
    <s v="S"/>
    <n v="115"/>
    <n v="0"/>
    <n v="115"/>
    <n v="0.48"/>
    <m/>
    <n v="239.58333333333334"/>
    <n v="43.199999999999996"/>
    <n v="0"/>
    <n v="0"/>
    <n v="0"/>
    <x v="0"/>
    <s v="Activo"/>
    <n v="22.15"/>
    <n v="1"/>
    <n v="0"/>
    <n v="0"/>
  </r>
  <r>
    <s v="A005-001"/>
    <s v="M"/>
    <n v="47"/>
    <n v="0"/>
    <n v="47"/>
    <n v="0.49"/>
    <m/>
    <n v="95.91836734693878"/>
    <n v="44.1"/>
    <n v="44.1"/>
    <n v="48"/>
    <n v="97.959183673469383"/>
    <x v="1"/>
    <s v="Activo"/>
    <n v="19.25"/>
    <n v="0"/>
    <n v="15.4"/>
    <n v="0"/>
  </r>
  <r>
    <s v="A401-001"/>
    <s v="XS"/>
    <n v="54"/>
    <n v="0"/>
    <n v="54"/>
    <n v="0.49"/>
    <m/>
    <n v="110.20408163265306"/>
    <n v="44.1"/>
    <n v="0"/>
    <n v="0"/>
    <n v="0"/>
    <x v="1"/>
    <s v="Activo"/>
    <n v="15.35"/>
    <n v="0"/>
    <n v="0"/>
    <n v="0"/>
  </r>
  <r>
    <s v="AH102-421"/>
    <s v="L"/>
    <n v="53"/>
    <n v="0"/>
    <n v="53"/>
    <n v="0.5"/>
    <m/>
    <n v="106"/>
    <n v="45"/>
    <n v="0"/>
    <n v="0"/>
    <n v="0"/>
    <x v="0"/>
    <s v="Activo"/>
    <n v="17"/>
    <n v="0"/>
    <n v="0"/>
    <n v="0"/>
  </r>
  <r>
    <s v="I001AF-510"/>
    <s v="S"/>
    <n v="48"/>
    <n v="72"/>
    <n v="120"/>
    <n v="0.5"/>
    <m/>
    <n v="240"/>
    <n v="45"/>
    <n v="0"/>
    <n v="0"/>
    <n v="0"/>
    <x v="1"/>
    <s v="Activo"/>
    <n v="12.45"/>
    <n v="0"/>
    <n v="0"/>
    <n v="0"/>
  </r>
  <r>
    <s v="E202-001"/>
    <s v="XS"/>
    <n v="9"/>
    <n v="0"/>
    <n v="9"/>
    <n v="0.51"/>
    <m/>
    <n v="17.647058823529413"/>
    <n v="45.9"/>
    <n v="45.9"/>
    <n v="48"/>
    <n v="94.117647058823522"/>
    <x v="3"/>
    <s v="Activo"/>
    <n v="29.55"/>
    <n v="1"/>
    <n v="23.64"/>
    <n v="48"/>
  </r>
  <r>
    <s v="E202-001"/>
    <s v="XXS"/>
    <n v="16"/>
    <n v="0"/>
    <n v="16"/>
    <n v="0.51"/>
    <m/>
    <n v="31.372549019607842"/>
    <n v="45.9"/>
    <n v="45.9"/>
    <n v="48"/>
    <n v="94.117647058823522"/>
    <x v="3"/>
    <s v="Activo"/>
    <n v="29.55"/>
    <n v="1"/>
    <n v="23.64"/>
    <n v="48"/>
  </r>
  <r>
    <s v="AH103-001"/>
    <s v="L"/>
    <n v="49"/>
    <n v="0"/>
    <n v="49"/>
    <n v="0.51"/>
    <m/>
    <n v="96.078431372549019"/>
    <n v="45.9"/>
    <n v="45.9"/>
    <n v="48"/>
    <n v="94.117647058823522"/>
    <x v="0"/>
    <s v="Activo"/>
    <n v="23.75"/>
    <n v="0"/>
    <n v="19"/>
    <n v="0"/>
  </r>
  <r>
    <s v="EH202-001"/>
    <s v="L"/>
    <n v="76"/>
    <n v="0"/>
    <n v="76"/>
    <n v="0.51"/>
    <m/>
    <n v="149.01960784313727"/>
    <n v="45.9"/>
    <n v="0"/>
    <n v="0"/>
    <n v="0"/>
    <x v="3"/>
    <s v="Activo"/>
    <n v="20.7"/>
    <n v="0"/>
    <n v="0"/>
    <n v="0"/>
  </r>
  <r>
    <s v="IH002AF-027"/>
    <s v="S"/>
    <n v="49"/>
    <n v="120"/>
    <n v="169"/>
    <n v="0.51"/>
    <m/>
    <n v="331.37254901960785"/>
    <n v="45.9"/>
    <n v="0"/>
    <n v="0"/>
    <n v="0"/>
    <x v="1"/>
    <s v="Activo"/>
    <n v="15.7"/>
    <n v="0"/>
    <n v="0"/>
    <n v="0"/>
  </r>
  <r>
    <s v="AH001-203"/>
    <s v="L"/>
    <n v="70"/>
    <n v="120"/>
    <n v="190"/>
    <n v="0.51"/>
    <m/>
    <n v="372.54901960784315"/>
    <n v="45.9"/>
    <n v="0"/>
    <n v="0"/>
    <n v="0"/>
    <x v="1"/>
    <s v="Activo"/>
    <n v="13.7"/>
    <n v="0"/>
    <n v="0"/>
    <n v="0"/>
  </r>
  <r>
    <s v="I001AF-510"/>
    <s v="M"/>
    <n v="62"/>
    <n v="48"/>
    <n v="110"/>
    <n v="0.52"/>
    <m/>
    <n v="211.53846153846152"/>
    <n v="46.800000000000004"/>
    <n v="0"/>
    <n v="0"/>
    <n v="0"/>
    <x v="1"/>
    <s v="Activo"/>
    <n v="12.45"/>
    <n v="0"/>
    <n v="0"/>
    <n v="0"/>
  </r>
  <r>
    <s v="IH101AF-027"/>
    <s v="M"/>
    <n v="98"/>
    <n v="120"/>
    <n v="218"/>
    <n v="0.52"/>
    <m/>
    <n v="419.23076923076923"/>
    <n v="46.800000000000004"/>
    <n v="0"/>
    <n v="0"/>
    <n v="0"/>
    <x v="0"/>
    <s v="Activo"/>
    <n v="17.5"/>
    <n v="0"/>
    <n v="0"/>
    <n v="0"/>
  </r>
  <r>
    <s v="AH103-421"/>
    <s v="M"/>
    <n v="3"/>
    <n v="0"/>
    <n v="3"/>
    <n v="0.53"/>
    <m/>
    <n v="5.6603773584905657"/>
    <n v="47.7"/>
    <n v="47.7"/>
    <n v="48"/>
    <n v="90.566037735849051"/>
    <x v="0"/>
    <s v="Activo"/>
    <n v="23.75"/>
    <n v="0"/>
    <n v="19"/>
    <n v="0"/>
  </r>
  <r>
    <s v="I101AF-023"/>
    <s v="S"/>
    <n v="7"/>
    <n v="0"/>
    <n v="7"/>
    <n v="0.53"/>
    <m/>
    <n v="13.20754716981132"/>
    <n v="47.7"/>
    <n v="47.7"/>
    <n v="48"/>
    <n v="90.566037735849051"/>
    <x v="0"/>
    <s v="Activo"/>
    <n v="13.25"/>
    <n v="0"/>
    <n v="10.6"/>
    <n v="0"/>
  </r>
  <r>
    <s v="IH002AF-510"/>
    <s v="S"/>
    <n v="10"/>
    <n v="0"/>
    <n v="10"/>
    <n v="0.53"/>
    <m/>
    <n v="18.867924528301884"/>
    <n v="47.7"/>
    <n v="47.7"/>
    <n v="48"/>
    <n v="90.566037735849051"/>
    <x v="1"/>
    <s v="Activo"/>
    <n v="15.7"/>
    <n v="0"/>
    <n v="12.559999999999999"/>
    <n v="0"/>
  </r>
  <r>
    <s v="I101AF-510"/>
    <s v="S"/>
    <n v="71"/>
    <n v="72"/>
    <n v="143"/>
    <n v="0.53"/>
    <m/>
    <n v="269.81132075471697"/>
    <n v="47.7"/>
    <n v="0"/>
    <n v="0"/>
    <n v="0"/>
    <x v="0"/>
    <s v="Activo"/>
    <n v="13.25"/>
    <n v="0"/>
    <n v="0"/>
    <n v="0"/>
  </r>
  <r>
    <s v="IH101AF-510"/>
    <s v="L"/>
    <n v="0"/>
    <n v="0"/>
    <n v="0"/>
    <n v="0.54"/>
    <m/>
    <n v="0"/>
    <n v="48.6"/>
    <n v="48.6"/>
    <n v="72"/>
    <n v="133.33333333333331"/>
    <x v="0"/>
    <s v="Activo"/>
    <n v="17.5"/>
    <n v="0"/>
    <n v="21"/>
    <n v="0"/>
  </r>
  <r>
    <s v="E203-001"/>
    <s v="M"/>
    <n v="7"/>
    <n v="0"/>
    <n v="7"/>
    <n v="0.54"/>
    <m/>
    <n v="12.962962962962962"/>
    <n v="48.6"/>
    <n v="48.6"/>
    <n v="72"/>
    <n v="133.33333333333331"/>
    <x v="3"/>
    <s v="Activo"/>
    <n v="14.95"/>
    <n v="0"/>
    <n v="17.939999999999998"/>
    <n v="0"/>
  </r>
  <r>
    <s v="A104P-027"/>
    <s v="M"/>
    <n v="75"/>
    <n v="0"/>
    <n v="75"/>
    <n v="0.54"/>
    <m/>
    <n v="138.88888888888889"/>
    <n v="48.6"/>
    <n v="0"/>
    <n v="0"/>
    <n v="0"/>
    <x v="0"/>
    <s v="Activo"/>
    <n v="28.1"/>
    <n v="0"/>
    <n v="0"/>
    <n v="0"/>
  </r>
  <r>
    <s v="AH001-4045"/>
    <s v="S"/>
    <n v="75"/>
    <n v="0"/>
    <n v="75"/>
    <n v="0.54"/>
    <m/>
    <n v="138.88888888888889"/>
    <n v="48.6"/>
    <n v="0"/>
    <n v="0"/>
    <n v="0"/>
    <x v="1"/>
    <s v="Activo"/>
    <n v="13.7"/>
    <n v="0"/>
    <n v="0"/>
    <n v="0"/>
  </r>
  <r>
    <s v="A103-421"/>
    <s v="L"/>
    <n v="81"/>
    <n v="0"/>
    <n v="81"/>
    <n v="0.54"/>
    <m/>
    <n v="150"/>
    <n v="48.6"/>
    <n v="0"/>
    <n v="0"/>
    <n v="0"/>
    <x v="0"/>
    <s v="Activo"/>
    <n v="16.75"/>
    <n v="0"/>
    <n v="0"/>
    <n v="0"/>
  </r>
  <r>
    <s v="A103-203"/>
    <s v="S"/>
    <n v="50"/>
    <n v="48"/>
    <n v="98"/>
    <n v="0.54"/>
    <m/>
    <n v="181.48148148148147"/>
    <n v="48.6"/>
    <n v="0"/>
    <n v="0"/>
    <n v="0"/>
    <x v="0"/>
    <s v="Activo"/>
    <n v="16.75"/>
    <n v="0"/>
    <n v="0"/>
    <n v="0"/>
  </r>
  <r>
    <s v="A102-570"/>
    <s v="XS"/>
    <n v="109"/>
    <n v="0"/>
    <n v="109"/>
    <n v="0.54"/>
    <m/>
    <n v="201.85185185185185"/>
    <n v="48.6"/>
    <n v="0"/>
    <n v="0"/>
    <n v="0"/>
    <x v="0"/>
    <s v="Activo"/>
    <n v="15.6"/>
    <n v="0"/>
    <n v="0"/>
    <n v="0"/>
  </r>
  <r>
    <s v="A102-027"/>
    <s v="L"/>
    <n v="159"/>
    <n v="0"/>
    <n v="159"/>
    <n v="0.55000000000000004"/>
    <m/>
    <n v="289.09090909090907"/>
    <n v="49.500000000000007"/>
    <n v="0"/>
    <n v="0"/>
    <n v="0"/>
    <x v="0"/>
    <s v="Activo"/>
    <n v="15.6"/>
    <n v="0"/>
    <n v="0"/>
    <n v="0"/>
  </r>
  <r>
    <s v="A104P-570"/>
    <s v="XS"/>
    <n v="169"/>
    <n v="0"/>
    <n v="169"/>
    <n v="0.55000000000000004"/>
    <m/>
    <n v="307.27272727272725"/>
    <n v="49.500000000000007"/>
    <n v="0"/>
    <n v="0"/>
    <n v="0"/>
    <x v="0"/>
    <s v="Activo"/>
    <n v="28.1"/>
    <n v="0"/>
    <n v="0"/>
    <n v="0"/>
  </r>
  <r>
    <s v="E202-001"/>
    <s v="S"/>
    <n v="36"/>
    <n v="0"/>
    <n v="36"/>
    <n v="0.56000000000000005"/>
    <m/>
    <n v="64.285714285714278"/>
    <n v="50.400000000000006"/>
    <n v="50.400000000000006"/>
    <n v="72"/>
    <n v="128.57142857142856"/>
    <x v="3"/>
    <s v="Activo"/>
    <n v="29.55"/>
    <n v="1"/>
    <n v="35.46"/>
    <n v="72"/>
  </r>
  <r>
    <s v="A104R-570"/>
    <s v="XS"/>
    <n v="47"/>
    <n v="0"/>
    <n v="47"/>
    <n v="0.56000000000000005"/>
    <m/>
    <n v="83.928571428571416"/>
    <n v="50.400000000000006"/>
    <n v="50.400000000000006"/>
    <n v="72"/>
    <n v="128.57142857142856"/>
    <x v="0"/>
    <s v="Activo"/>
    <n v="28.1"/>
    <n v="0"/>
    <n v="33.72"/>
    <n v="0"/>
  </r>
  <r>
    <s v="AH003-570"/>
    <s v="XS"/>
    <n v="51"/>
    <n v="0"/>
    <n v="51"/>
    <n v="0.56000000000000005"/>
    <m/>
    <n v="91.071428571428569"/>
    <n v="50.400000000000006"/>
    <n v="50.400000000000006"/>
    <n v="72"/>
    <n v="128.57142857142856"/>
    <x v="1"/>
    <s v="Activo"/>
    <n v="17.600000000000001"/>
    <n v="0"/>
    <n v="21.12"/>
    <n v="0"/>
  </r>
  <r>
    <s v="AH002-027"/>
    <s v="M"/>
    <n v="104"/>
    <n v="0"/>
    <n v="104"/>
    <n v="0.56000000000000005"/>
    <m/>
    <n v="185.71428571428569"/>
    <n v="50.400000000000006"/>
    <n v="0"/>
    <n v="0"/>
    <n v="0"/>
    <x v="1"/>
    <s v="Activo"/>
    <n v="14.9"/>
    <n v="0"/>
    <n v="0"/>
    <n v="0"/>
  </r>
  <r>
    <s v="I101AF-510"/>
    <s v="M"/>
    <n v="72"/>
    <n v="72"/>
    <n v="144"/>
    <n v="0.56000000000000005"/>
    <m/>
    <n v="257.14285714285711"/>
    <n v="50.400000000000006"/>
    <n v="0"/>
    <n v="0"/>
    <n v="0"/>
    <x v="0"/>
    <s v="Activo"/>
    <n v="13.25"/>
    <n v="0"/>
    <n v="0"/>
    <n v="0"/>
  </r>
  <r>
    <s v="AH103-203"/>
    <s v="M"/>
    <n v="27"/>
    <n v="144"/>
    <n v="171"/>
    <n v="0.56000000000000005"/>
    <m/>
    <n v="305.35714285714283"/>
    <n v="50.400000000000006"/>
    <n v="0"/>
    <n v="0"/>
    <n v="0"/>
    <x v="0"/>
    <s v="Activo"/>
    <n v="23.75"/>
    <n v="0"/>
    <n v="0"/>
    <n v="0"/>
  </r>
  <r>
    <s v="AH003-421"/>
    <s v="M"/>
    <n v="3"/>
    <n v="0"/>
    <n v="3"/>
    <n v="0.56999999999999995"/>
    <m/>
    <n v="5.2631578947368425"/>
    <n v="51.3"/>
    <n v="51.3"/>
    <n v="72"/>
    <n v="126.31578947368422"/>
    <x v="1"/>
    <s v="Activo"/>
    <n v="17.600000000000001"/>
    <n v="0"/>
    <n v="21.12"/>
    <n v="0"/>
  </r>
  <r>
    <s v="AH102-421"/>
    <s v="M"/>
    <n v="30"/>
    <n v="0"/>
    <n v="30"/>
    <n v="0.56999999999999995"/>
    <m/>
    <n v="52.631578947368425"/>
    <n v="51.3"/>
    <n v="51.3"/>
    <n v="72"/>
    <n v="126.31578947368422"/>
    <x v="0"/>
    <s v="Activo"/>
    <n v="17"/>
    <n v="0"/>
    <n v="20.399999999999999"/>
    <n v="0"/>
  </r>
  <r>
    <s v="A102-027"/>
    <s v="XS"/>
    <n v="169"/>
    <n v="0"/>
    <n v="169"/>
    <n v="0.56999999999999995"/>
    <m/>
    <n v="296.49122807017545"/>
    <n v="51.3"/>
    <n v="0"/>
    <n v="0"/>
    <n v="0"/>
    <x v="0"/>
    <s v="Activo"/>
    <n v="15.6"/>
    <n v="0"/>
    <n v="0"/>
    <n v="0"/>
  </r>
  <r>
    <s v="AH003-027"/>
    <s v="L"/>
    <n v="61"/>
    <n v="144"/>
    <n v="205"/>
    <n v="0.56999999999999995"/>
    <m/>
    <n v="359.64912280701759"/>
    <n v="51.3"/>
    <n v="0"/>
    <n v="0"/>
    <n v="0"/>
    <x v="1"/>
    <s v="Activo"/>
    <n v="17.600000000000001"/>
    <n v="0"/>
    <n v="0"/>
    <n v="0"/>
  </r>
  <r>
    <s v="A401-027"/>
    <s v="XS"/>
    <n v="32"/>
    <n v="0"/>
    <n v="32"/>
    <n v="0.57999999999999996"/>
    <m/>
    <n v="55.172413793103452"/>
    <n v="52.199999999999996"/>
    <n v="52.199999999999996"/>
    <n v="72"/>
    <n v="124.13793103448276"/>
    <x v="1"/>
    <s v="Activo"/>
    <n v="15.35"/>
    <n v="0"/>
    <n v="18.420000000000002"/>
    <n v="0"/>
  </r>
  <r>
    <s v="AH102-421"/>
    <s v="S"/>
    <n v="34"/>
    <n v="0"/>
    <n v="34"/>
    <n v="0.57999999999999996"/>
    <m/>
    <n v="58.62068965517242"/>
    <n v="52.199999999999996"/>
    <n v="52.199999999999996"/>
    <n v="72"/>
    <n v="124.13793103448276"/>
    <x v="0"/>
    <s v="Activo"/>
    <n v="17"/>
    <n v="0"/>
    <n v="20.399999999999999"/>
    <n v="0"/>
  </r>
  <r>
    <s v="A003-203"/>
    <s v="S"/>
    <n v="86"/>
    <n v="0"/>
    <n v="86"/>
    <n v="0.57999999999999996"/>
    <m/>
    <n v="148.27586206896552"/>
    <n v="52.199999999999996"/>
    <n v="0"/>
    <n v="0"/>
    <n v="0"/>
    <x v="1"/>
    <s v="Activo"/>
    <n v="17.55"/>
    <n v="0"/>
    <n v="0"/>
    <n v="0"/>
  </r>
  <r>
    <s v="A104R-027"/>
    <s v="L"/>
    <n v="97"/>
    <n v="0"/>
    <n v="97"/>
    <n v="0.57999999999999996"/>
    <m/>
    <n v="167.24137931034483"/>
    <n v="52.199999999999996"/>
    <n v="0"/>
    <n v="0"/>
    <n v="0"/>
    <x v="0"/>
    <s v="Activo"/>
    <n v="28.1"/>
    <n v="0"/>
    <n v="0"/>
    <n v="0"/>
  </r>
  <r>
    <s v="AH103-203"/>
    <s v="S"/>
    <n v="43"/>
    <n v="144"/>
    <n v="187"/>
    <n v="0.57999999999999996"/>
    <m/>
    <n v="322.41379310344831"/>
    <n v="52.199999999999996"/>
    <n v="0"/>
    <n v="0"/>
    <n v="0"/>
    <x v="0"/>
    <s v="Activo"/>
    <n v="23.75"/>
    <n v="0"/>
    <n v="0"/>
    <n v="0"/>
  </r>
  <r>
    <s v="IH002AF-027"/>
    <s v="M"/>
    <n v="93"/>
    <n v="120"/>
    <n v="213"/>
    <n v="0.57999999999999996"/>
    <m/>
    <n v="367.24137931034483"/>
    <n v="52.199999999999996"/>
    <n v="0"/>
    <n v="0"/>
    <n v="0"/>
    <x v="1"/>
    <s v="Activo"/>
    <n v="15.7"/>
    <n v="0"/>
    <n v="0"/>
    <n v="0"/>
  </r>
  <r>
    <s v="A401-570"/>
    <s v="L"/>
    <n v="0"/>
    <n v="0"/>
    <n v="0"/>
    <n v="0.59"/>
    <m/>
    <n v="0"/>
    <n v="53.099999999999994"/>
    <n v="53.099999999999994"/>
    <n v="72"/>
    <n v="122.03389830508475"/>
    <x v="1"/>
    <s v="Activo"/>
    <n v="15.35"/>
    <n v="0"/>
    <n v="18.420000000000002"/>
    <n v="0"/>
  </r>
  <r>
    <s v="A401-001"/>
    <s v="XL"/>
    <n v="37"/>
    <n v="0"/>
    <n v="37"/>
    <n v="0.59"/>
    <m/>
    <n v="62.711864406779661"/>
    <n v="53.099999999999994"/>
    <n v="53.099999999999994"/>
    <n v="72"/>
    <n v="122.03389830508475"/>
    <x v="1"/>
    <s v="Activo"/>
    <n v="15.35"/>
    <n v="0"/>
    <n v="18.420000000000002"/>
    <n v="0"/>
  </r>
  <r>
    <s v="A401-570"/>
    <s v="XS"/>
    <n v="0"/>
    <n v="0"/>
    <n v="0"/>
    <n v="0.6"/>
    <m/>
    <n v="0"/>
    <n v="54"/>
    <n v="54"/>
    <n v="72"/>
    <n v="120"/>
    <x v="1"/>
    <s v="Activo"/>
    <n v="15.35"/>
    <n v="0"/>
    <n v="18.420000000000002"/>
    <n v="0"/>
  </r>
  <r>
    <s v="IH002AF-510"/>
    <s v="L"/>
    <n v="11"/>
    <n v="0"/>
    <n v="11"/>
    <n v="0.6"/>
    <m/>
    <n v="18.333333333333336"/>
    <n v="54"/>
    <n v="54"/>
    <n v="72"/>
    <n v="120"/>
    <x v="1"/>
    <s v="Activo"/>
    <n v="15.7"/>
    <n v="0"/>
    <n v="18.839999999999996"/>
    <n v="0"/>
  </r>
  <r>
    <s v="A103-570"/>
    <s v="L"/>
    <n v="50"/>
    <n v="0"/>
    <n v="50"/>
    <n v="0.6"/>
    <m/>
    <n v="83.333333333333343"/>
    <n v="54"/>
    <n v="54"/>
    <n v="72"/>
    <n v="120"/>
    <x v="0"/>
    <s v="Activo"/>
    <n v="16.75"/>
    <n v="0"/>
    <n v="20.100000000000001"/>
    <n v="0"/>
  </r>
  <r>
    <s v="A104R-570"/>
    <s v="S"/>
    <n v="94"/>
    <n v="0"/>
    <n v="94"/>
    <n v="0.6"/>
    <m/>
    <n v="156.66666666666669"/>
    <n v="54"/>
    <n v="0"/>
    <n v="0"/>
    <n v="0"/>
    <x v="0"/>
    <s v="Activo"/>
    <n v="28.1"/>
    <n v="0"/>
    <n v="0"/>
    <n v="0"/>
  </r>
  <r>
    <s v="AH001-421"/>
    <s v="L"/>
    <n v="33"/>
    <n v="0"/>
    <n v="33"/>
    <n v="0.61"/>
    <m/>
    <n v="54.098360655737707"/>
    <n v="54.9"/>
    <n v="54.9"/>
    <n v="72"/>
    <n v="118.0327868852459"/>
    <x v="1"/>
    <s v="Activo"/>
    <n v="13.7"/>
    <n v="0"/>
    <n v="16.440000000000001"/>
    <n v="0"/>
  </r>
  <r>
    <s v="AH001-001"/>
    <s v="XS"/>
    <n v="46"/>
    <n v="48"/>
    <n v="94"/>
    <n v="0.61"/>
    <m/>
    <n v="154.09836065573771"/>
    <n v="54.9"/>
    <n v="0"/>
    <n v="0"/>
    <n v="0"/>
    <x v="1"/>
    <s v="Activo"/>
    <n v="13.7"/>
    <n v="0"/>
    <n v="0"/>
    <n v="0"/>
  </r>
  <r>
    <s v="AH003-421"/>
    <s v="L"/>
    <n v="25"/>
    <n v="0"/>
    <n v="25"/>
    <n v="0.63"/>
    <m/>
    <n v="39.682539682539684"/>
    <n v="56.7"/>
    <n v="56.7"/>
    <n v="72"/>
    <n v="114.28571428571429"/>
    <x v="1"/>
    <s v="Activo"/>
    <n v="17.600000000000001"/>
    <n v="0"/>
    <n v="21.12"/>
    <n v="0"/>
  </r>
  <r>
    <s v="AH102-203"/>
    <s v="M"/>
    <n v="70"/>
    <n v="0"/>
    <n v="70"/>
    <n v="0.63"/>
    <m/>
    <n v="111.11111111111111"/>
    <n v="56.7"/>
    <n v="0"/>
    <n v="0"/>
    <n v="0"/>
    <x v="0"/>
    <s v="Activo"/>
    <n v="17"/>
    <n v="0"/>
    <n v="0"/>
    <n v="0"/>
  </r>
  <r>
    <s v="A104R-001"/>
    <s v="S"/>
    <n v="82"/>
    <n v="0"/>
    <n v="82"/>
    <n v="0.63"/>
    <m/>
    <n v="130.15873015873015"/>
    <n v="56.7"/>
    <n v="0"/>
    <n v="0"/>
    <n v="0"/>
    <x v="0"/>
    <s v="Activo"/>
    <n v="28.1"/>
    <n v="0"/>
    <n v="0"/>
    <n v="0"/>
  </r>
  <r>
    <s v="AH101-001"/>
    <s v="M"/>
    <n v="139"/>
    <n v="0"/>
    <n v="139"/>
    <n v="0.63"/>
    <m/>
    <n v="220.63492063492063"/>
    <n v="56.7"/>
    <n v="0"/>
    <n v="0"/>
    <n v="0"/>
    <x v="0"/>
    <s v="Activo"/>
    <n v="22.15"/>
    <n v="1"/>
    <n v="0"/>
    <n v="0"/>
  </r>
  <r>
    <s v="A102-203"/>
    <s v="M"/>
    <n v="109"/>
    <n v="96"/>
    <n v="205"/>
    <n v="0.63"/>
    <m/>
    <n v="325.39682539682542"/>
    <n v="56.7"/>
    <n v="0"/>
    <n v="0"/>
    <n v="0"/>
    <x v="0"/>
    <s v="Activo"/>
    <n v="15.6"/>
    <n v="0"/>
    <n v="0"/>
    <n v="0"/>
  </r>
  <r>
    <s v="A002-027"/>
    <s v="L"/>
    <n v="170"/>
    <n v="0"/>
    <n v="170"/>
    <n v="0.64"/>
    <m/>
    <n v="265.625"/>
    <n v="57.6"/>
    <n v="0"/>
    <n v="0"/>
    <n v="0"/>
    <x v="1"/>
    <s v="Activo"/>
    <n v="20.8"/>
    <n v="0"/>
    <n v="0"/>
    <n v="0"/>
  </r>
  <r>
    <s v="AH001-421"/>
    <s v="S"/>
    <n v="2"/>
    <n v="0"/>
    <n v="2"/>
    <n v="0.65"/>
    <m/>
    <n v="3.0769230769230766"/>
    <n v="58.5"/>
    <n v="58.5"/>
    <n v="72"/>
    <n v="110.76923076923076"/>
    <x v="1"/>
    <s v="Activo"/>
    <n v="13.7"/>
    <n v="0"/>
    <n v="16.440000000000001"/>
    <n v="0"/>
  </r>
  <r>
    <s v="A103-421"/>
    <s v="M"/>
    <n v="33"/>
    <n v="0"/>
    <n v="33"/>
    <n v="0.66"/>
    <m/>
    <n v="50"/>
    <n v="59.400000000000006"/>
    <n v="59.400000000000006"/>
    <n v="72"/>
    <n v="109.09090909090908"/>
    <x v="0"/>
    <s v="Activo"/>
    <n v="16.75"/>
    <n v="0"/>
    <n v="20.100000000000001"/>
    <n v="0"/>
  </r>
  <r>
    <s v="A103-570"/>
    <s v="XS"/>
    <n v="108"/>
    <n v="0"/>
    <n v="108"/>
    <n v="0.66"/>
    <m/>
    <n v="163.63636363636363"/>
    <n v="59.400000000000006"/>
    <n v="0"/>
    <n v="0"/>
    <n v="0"/>
    <x v="0"/>
    <s v="Activo"/>
    <n v="16.75"/>
    <n v="0"/>
    <n v="0"/>
    <n v="0"/>
  </r>
  <r>
    <s v="A401-027"/>
    <s v="L"/>
    <n v="24"/>
    <n v="144"/>
    <n v="168"/>
    <n v="0.66"/>
    <m/>
    <n v="254.54545454545453"/>
    <n v="59.400000000000006"/>
    <n v="0"/>
    <n v="0"/>
    <n v="0"/>
    <x v="1"/>
    <s v="Activo"/>
    <n v="15.35"/>
    <n v="0"/>
    <n v="0"/>
    <n v="0"/>
  </r>
  <r>
    <s v="IH002AF-510"/>
    <s v="M"/>
    <n v="9"/>
    <n v="0"/>
    <n v="9"/>
    <n v="0.67"/>
    <m/>
    <n v="13.432835820895521"/>
    <n v="60.300000000000004"/>
    <n v="60.300000000000004"/>
    <n v="72"/>
    <n v="107.46268656716417"/>
    <x v="1"/>
    <s v="Activo"/>
    <n v="15.7"/>
    <n v="0"/>
    <n v="18.839999999999996"/>
    <n v="0"/>
  </r>
  <r>
    <s v="AH103-421"/>
    <s v="L"/>
    <n v="11"/>
    <n v="0"/>
    <n v="11"/>
    <n v="0.67"/>
    <m/>
    <n v="16.417910447761194"/>
    <n v="60.300000000000004"/>
    <n v="60.300000000000004"/>
    <n v="72"/>
    <n v="107.46268656716417"/>
    <x v="0"/>
    <s v="Activo"/>
    <n v="23.75"/>
    <n v="0"/>
    <n v="28.5"/>
    <n v="0"/>
  </r>
  <r>
    <s v="IH101AF-510"/>
    <s v="M"/>
    <n v="33"/>
    <n v="0"/>
    <n v="33"/>
    <n v="0.67"/>
    <m/>
    <n v="49.253731343283576"/>
    <n v="60.300000000000004"/>
    <n v="60.300000000000004"/>
    <n v="72"/>
    <n v="107.46268656716417"/>
    <x v="0"/>
    <s v="Activo"/>
    <n v="17.5"/>
    <n v="0"/>
    <n v="21"/>
    <n v="0"/>
  </r>
  <r>
    <s v="EH202-001"/>
    <s v="S"/>
    <n v="20"/>
    <n v="0"/>
    <n v="20"/>
    <n v="0.68"/>
    <m/>
    <n v="29.411764705882351"/>
    <n v="61.2"/>
    <n v="61.2"/>
    <n v="72"/>
    <n v="105.88235294117646"/>
    <x v="3"/>
    <s v="Activo"/>
    <n v="20.7"/>
    <n v="0"/>
    <n v="24.839999999999996"/>
    <n v="0"/>
  </r>
  <r>
    <s v="A104R-001"/>
    <s v="M"/>
    <n v="73"/>
    <n v="0"/>
    <n v="73"/>
    <n v="0.68"/>
    <m/>
    <n v="107.35294117647058"/>
    <n v="61.2"/>
    <n v="0"/>
    <n v="0"/>
    <n v="0"/>
    <x v="0"/>
    <s v="Activo"/>
    <n v="28.1"/>
    <n v="0"/>
    <n v="0"/>
    <n v="0"/>
  </r>
  <r>
    <s v="AH001-421"/>
    <s v="M"/>
    <n v="10"/>
    <n v="0"/>
    <n v="10"/>
    <n v="0.69"/>
    <m/>
    <n v="14.492753623188406"/>
    <n v="62.099999999999994"/>
    <n v="62.099999999999994"/>
    <n v="72"/>
    <n v="104.34782608695653"/>
    <x v="1"/>
    <s v="Activo"/>
    <n v="13.7"/>
    <n v="0"/>
    <n v="16.440000000000001"/>
    <n v="0"/>
  </r>
  <r>
    <s v="A104R-027"/>
    <s v="M"/>
    <n v="148"/>
    <n v="0"/>
    <n v="148"/>
    <n v="0.69"/>
    <m/>
    <n v="214.49275362318843"/>
    <n v="62.099999999999994"/>
    <n v="0"/>
    <n v="0"/>
    <n v="0"/>
    <x v="0"/>
    <s v="Activo"/>
    <n v="28.1"/>
    <n v="0"/>
    <n v="0"/>
    <n v="0"/>
  </r>
  <r>
    <s v="A102-421"/>
    <s v="S"/>
    <n v="92"/>
    <n v="0"/>
    <n v="92"/>
    <n v="0.7"/>
    <m/>
    <n v="131.42857142857144"/>
    <n v="62.999999999999993"/>
    <n v="0"/>
    <n v="0"/>
    <n v="0"/>
    <x v="0"/>
    <s v="Activo"/>
    <n v="15.6"/>
    <n v="0"/>
    <n v="0"/>
    <n v="0"/>
  </r>
  <r>
    <s v="A102-421"/>
    <s v="M"/>
    <n v="93"/>
    <n v="0"/>
    <n v="93"/>
    <n v="0.7"/>
    <m/>
    <n v="132.85714285714286"/>
    <n v="62.999999999999993"/>
    <n v="0"/>
    <n v="0"/>
    <n v="0"/>
    <x v="0"/>
    <s v="Activo"/>
    <n v="15.6"/>
    <n v="0"/>
    <n v="0"/>
    <n v="0"/>
  </r>
  <r>
    <s v="A104P-421"/>
    <s v="S"/>
    <n v="72"/>
    <n v="0"/>
    <n v="72"/>
    <n v="0.71"/>
    <m/>
    <n v="101.40845070422536"/>
    <n v="63.9"/>
    <n v="0"/>
    <n v="0"/>
    <n v="0"/>
    <x v="0"/>
    <s v="Activo"/>
    <n v="28.1"/>
    <n v="0"/>
    <n v="0"/>
    <n v="0"/>
  </r>
  <r>
    <s v="A007-421"/>
    <s v="XS"/>
    <n v="47"/>
    <n v="0"/>
    <n v="47"/>
    <n v="0.72"/>
    <m/>
    <n v="65.277777777777786"/>
    <n v="64.8"/>
    <n v="64.8"/>
    <n v="72"/>
    <n v="100"/>
    <x v="1"/>
    <s v="Activo"/>
    <n v="26.3"/>
    <n v="1"/>
    <n v="31.560000000000002"/>
    <n v="72"/>
  </r>
  <r>
    <s v="AH103-001"/>
    <s v="S"/>
    <n v="96"/>
    <n v="0"/>
    <n v="96"/>
    <n v="0.72"/>
    <m/>
    <n v="133.33333333333334"/>
    <n v="64.8"/>
    <n v="0"/>
    <n v="0"/>
    <n v="0"/>
    <x v="0"/>
    <s v="Activo"/>
    <n v="23.75"/>
    <n v="0"/>
    <n v="0"/>
    <n v="0"/>
  </r>
  <r>
    <s v="AH003-421"/>
    <s v="S"/>
    <n v="146"/>
    <n v="0"/>
    <n v="146"/>
    <n v="0.72"/>
    <m/>
    <n v="202.77777777777777"/>
    <n v="64.8"/>
    <n v="0"/>
    <n v="0"/>
    <n v="0"/>
    <x v="1"/>
    <s v="Activo"/>
    <n v="17.600000000000001"/>
    <n v="0"/>
    <n v="0"/>
    <n v="0"/>
  </r>
  <r>
    <s v="A104P-570"/>
    <s v="M"/>
    <n v="75"/>
    <n v="0"/>
    <n v="75"/>
    <n v="0.73"/>
    <m/>
    <n v="102.73972602739727"/>
    <n v="65.7"/>
    <n v="0"/>
    <n v="0"/>
    <n v="0"/>
    <x v="0"/>
    <s v="Activo"/>
    <n v="28.1"/>
    <n v="0"/>
    <n v="0"/>
    <n v="0"/>
  </r>
  <r>
    <s v="A103-027"/>
    <s v="XS"/>
    <n v="105"/>
    <n v="0"/>
    <n v="105"/>
    <n v="0.73"/>
    <m/>
    <n v="143.83561643835617"/>
    <n v="65.7"/>
    <n v="0"/>
    <n v="0"/>
    <n v="0"/>
    <x v="0"/>
    <s v="Activo"/>
    <n v="16.75"/>
    <n v="0"/>
    <n v="0"/>
    <n v="0"/>
  </r>
  <r>
    <s v="A102-001"/>
    <s v="XS"/>
    <n v="146"/>
    <n v="0"/>
    <n v="146"/>
    <n v="0.73"/>
    <m/>
    <n v="200"/>
    <n v="65.7"/>
    <n v="0"/>
    <n v="0"/>
    <n v="0"/>
    <x v="0"/>
    <s v="Activo"/>
    <n v="15.6"/>
    <n v="0"/>
    <n v="0"/>
    <n v="0"/>
  </r>
  <r>
    <s v="AH001-001"/>
    <s v="L"/>
    <n v="165"/>
    <n v="0"/>
    <n v="165"/>
    <n v="0.73"/>
    <m/>
    <n v="226.02739726027397"/>
    <n v="65.7"/>
    <n v="0"/>
    <n v="0"/>
    <n v="0"/>
    <x v="1"/>
    <s v="Activo"/>
    <n v="13.7"/>
    <n v="0"/>
    <n v="0"/>
    <n v="0"/>
  </r>
  <r>
    <s v="A003-203"/>
    <s v="M"/>
    <n v="85"/>
    <n v="96"/>
    <n v="181"/>
    <n v="0.73"/>
    <m/>
    <n v="247.94520547945206"/>
    <n v="65.7"/>
    <n v="0"/>
    <n v="0"/>
    <n v="0"/>
    <x v="1"/>
    <s v="Activo"/>
    <n v="17.55"/>
    <n v="0"/>
    <n v="0"/>
    <n v="0"/>
  </r>
  <r>
    <s v="AH103-027"/>
    <s v="L"/>
    <n v="130"/>
    <n v="0"/>
    <n v="130"/>
    <n v="0.74"/>
    <m/>
    <n v="175.67567567567568"/>
    <n v="66.599999999999994"/>
    <n v="0"/>
    <n v="0"/>
    <n v="0"/>
    <x v="0"/>
    <s v="Activo"/>
    <n v="23.75"/>
    <n v="0"/>
    <n v="0"/>
    <n v="0"/>
  </r>
  <r>
    <s v="A007-421"/>
    <s v="M"/>
    <n v="7"/>
    <n v="0"/>
    <n v="7"/>
    <n v="0.75"/>
    <m/>
    <n v="9.3333333333333339"/>
    <n v="67.5"/>
    <n v="67.5"/>
    <n v="72"/>
    <n v="96"/>
    <x v="1"/>
    <s v="Activo"/>
    <n v="26.3"/>
    <n v="1"/>
    <n v="31.560000000000002"/>
    <n v="72"/>
  </r>
  <r>
    <s v="A005-421"/>
    <s v="XS"/>
    <n v="46"/>
    <n v="0"/>
    <n v="46"/>
    <n v="0.75"/>
    <m/>
    <n v="61.333333333333336"/>
    <n v="67.5"/>
    <n v="67.5"/>
    <n v="72"/>
    <n v="96"/>
    <x v="1"/>
    <s v="Activo"/>
    <n v="19.25"/>
    <n v="0"/>
    <n v="23.1"/>
    <n v="0"/>
  </r>
  <r>
    <s v="A104R-027"/>
    <s v="S"/>
    <n v="177"/>
    <n v="0"/>
    <n v="177"/>
    <n v="0.75"/>
    <m/>
    <n v="236"/>
    <n v="67.5"/>
    <n v="0"/>
    <n v="0"/>
    <n v="0"/>
    <x v="0"/>
    <s v="Activo"/>
    <n v="28.1"/>
    <n v="0"/>
    <n v="0"/>
    <n v="0"/>
  </r>
  <r>
    <s v="A002-421"/>
    <s v="M"/>
    <n v="90"/>
    <n v="0"/>
    <n v="90"/>
    <n v="0.77"/>
    <m/>
    <n v="116.88311688311688"/>
    <n v="69.3"/>
    <n v="0"/>
    <n v="0"/>
    <n v="0"/>
    <x v="1"/>
    <s v="Activo"/>
    <n v="20.8"/>
    <n v="0"/>
    <n v="0"/>
    <n v="0"/>
  </r>
  <r>
    <s v="EH202-001"/>
    <s v="M"/>
    <n v="62"/>
    <n v="0"/>
    <n v="62"/>
    <n v="0.78"/>
    <m/>
    <n v="79.487179487179489"/>
    <n v="70.2"/>
    <n v="70.2"/>
    <n v="72"/>
    <n v="92.307692307692307"/>
    <x v="3"/>
    <s v="Activo"/>
    <n v="20.7"/>
    <n v="0"/>
    <n v="24.839999999999996"/>
    <n v="0"/>
  </r>
  <r>
    <s v="A104R-421"/>
    <s v="S"/>
    <n v="83"/>
    <n v="0"/>
    <n v="83"/>
    <n v="0.79"/>
    <m/>
    <n v="105.0632911392405"/>
    <n v="71.100000000000009"/>
    <n v="0"/>
    <n v="0"/>
    <n v="0"/>
    <x v="0"/>
    <s v="Activo"/>
    <n v="28.1"/>
    <n v="0"/>
    <n v="0"/>
    <n v="0"/>
  </r>
  <r>
    <s v="A104R-570"/>
    <s v="L"/>
    <n v="17"/>
    <n v="0"/>
    <n v="17"/>
    <n v="0.8"/>
    <m/>
    <n v="21.25"/>
    <n v="72"/>
    <n v="72"/>
    <n v="72"/>
    <n v="90"/>
    <x v="0"/>
    <s v="Activo"/>
    <n v="28.1"/>
    <n v="0"/>
    <n v="33.72"/>
    <n v="0"/>
  </r>
  <r>
    <s v="A102-570"/>
    <s v="S"/>
    <n v="69"/>
    <n v="0"/>
    <n v="69"/>
    <n v="0.8"/>
    <m/>
    <n v="86.25"/>
    <n v="72"/>
    <n v="72"/>
    <n v="72"/>
    <n v="90"/>
    <x v="0"/>
    <s v="Activo"/>
    <n v="15.6"/>
    <n v="0"/>
    <n v="18.720000000000002"/>
    <n v="0"/>
  </r>
  <r>
    <s v="AH103-570"/>
    <s v="L"/>
    <n v="78"/>
    <n v="0"/>
    <n v="78"/>
    <n v="0.8"/>
    <m/>
    <n v="97.5"/>
    <n v="72"/>
    <n v="72"/>
    <n v="72"/>
    <n v="90"/>
    <x v="0"/>
    <s v="Activo"/>
    <n v="23.75"/>
    <n v="0"/>
    <n v="28.5"/>
    <n v="0"/>
  </r>
  <r>
    <s v="AH001-570"/>
    <s v="L"/>
    <n v="123"/>
    <n v="0"/>
    <n v="123"/>
    <n v="0.8"/>
    <m/>
    <n v="153.75"/>
    <n v="72"/>
    <n v="0"/>
    <n v="0"/>
    <n v="0"/>
    <x v="1"/>
    <s v="Activo"/>
    <n v="13.7"/>
    <n v="0"/>
    <n v="0"/>
    <n v="0"/>
  </r>
  <r>
    <s v="AH102-027"/>
    <s v="M"/>
    <n v="40"/>
    <n v="72"/>
    <n v="112"/>
    <n v="0.81"/>
    <m/>
    <n v="138.27160493827159"/>
    <n v="72.900000000000006"/>
    <n v="0"/>
    <n v="0"/>
    <n v="0"/>
    <x v="0"/>
    <s v="Activo"/>
    <n v="17"/>
    <n v="0"/>
    <n v="0"/>
    <n v="0"/>
  </r>
  <r>
    <s v="A104P-570"/>
    <s v="S"/>
    <n v="37"/>
    <n v="0"/>
    <n v="37"/>
    <n v="0.83"/>
    <m/>
    <n v="44.578313253012048"/>
    <n v="74.7"/>
    <n v="74.7"/>
    <n v="96"/>
    <n v="115.66265060240964"/>
    <x v="0"/>
    <s v="Activo"/>
    <n v="28.1"/>
    <n v="0"/>
    <n v="44.960000000000008"/>
    <n v="0"/>
  </r>
  <r>
    <s v="AH103-421"/>
    <s v="S"/>
    <n v="109"/>
    <n v="0"/>
    <n v="109"/>
    <n v="0.83"/>
    <m/>
    <n v="131.32530120481928"/>
    <n v="74.7"/>
    <n v="0"/>
    <n v="0"/>
    <n v="0"/>
    <x v="0"/>
    <s v="Activo"/>
    <n v="23.75"/>
    <n v="0"/>
    <n v="0"/>
    <n v="0"/>
  </r>
  <r>
    <s v="AH001-203"/>
    <s v="S"/>
    <n v="134"/>
    <n v="192"/>
    <n v="326"/>
    <n v="0.83"/>
    <m/>
    <n v="392.77108433734941"/>
    <n v="74.7"/>
    <n v="0"/>
    <n v="0"/>
    <n v="0"/>
    <x v="1"/>
    <s v="Activo"/>
    <n v="13.7"/>
    <n v="0"/>
    <n v="0"/>
    <n v="0"/>
  </r>
  <r>
    <s v="A007-001"/>
    <s v="L"/>
    <n v="80"/>
    <n v="0"/>
    <n v="80"/>
    <n v="0.84"/>
    <m/>
    <n v="95.238095238095241"/>
    <n v="75.599999999999994"/>
    <n v="75.599999999999994"/>
    <n v="96"/>
    <n v="114.28571428571429"/>
    <x v="1"/>
    <s v="Activo"/>
    <n v="26.3"/>
    <n v="1"/>
    <n v="42.080000000000005"/>
    <n v="96"/>
  </r>
  <r>
    <s v="A002-027"/>
    <s v="XS"/>
    <n v="101"/>
    <n v="0"/>
    <n v="101"/>
    <n v="0.84"/>
    <m/>
    <n v="120.23809523809524"/>
    <n v="75.599999999999994"/>
    <n v="0"/>
    <n v="0"/>
    <n v="0"/>
    <x v="1"/>
    <s v="Activo"/>
    <n v="20.8"/>
    <n v="0"/>
    <n v="0"/>
    <n v="0"/>
  </r>
  <r>
    <s v="A006-027"/>
    <s v="L"/>
    <n v="67"/>
    <n v="0"/>
    <n v="67"/>
    <n v="0.85"/>
    <m/>
    <n v="78.82352941176471"/>
    <n v="76.5"/>
    <n v="76.5"/>
    <n v="96"/>
    <n v="112.94117647058823"/>
    <x v="1"/>
    <s v="Activo"/>
    <n v="27.95"/>
    <n v="3"/>
    <n v="44.72"/>
    <n v="288"/>
  </r>
  <r>
    <s v="AH001-001"/>
    <s v="S"/>
    <n v="113"/>
    <n v="0"/>
    <n v="113"/>
    <n v="0.85"/>
    <m/>
    <n v="132.94117647058823"/>
    <n v="76.5"/>
    <n v="0"/>
    <n v="0"/>
    <n v="0"/>
    <x v="1"/>
    <s v="Activo"/>
    <n v="13.7"/>
    <n v="0"/>
    <n v="0"/>
    <n v="0"/>
  </r>
  <r>
    <s v="AH103-570"/>
    <s v="M"/>
    <n v="3"/>
    <n v="0"/>
    <n v="3"/>
    <n v="0.86"/>
    <m/>
    <n v="3.4883720930232558"/>
    <n v="77.400000000000006"/>
    <n v="77.400000000000006"/>
    <n v="96"/>
    <n v="111.62790697674419"/>
    <x v="0"/>
    <s v="Activo"/>
    <n v="23.75"/>
    <n v="0"/>
    <n v="38"/>
    <n v="0"/>
  </r>
  <r>
    <s v="AH003-027"/>
    <s v="M"/>
    <n v="13"/>
    <n v="72"/>
    <n v="85"/>
    <n v="0.86"/>
    <m/>
    <n v="98.83720930232559"/>
    <n v="77.400000000000006"/>
    <n v="77.400000000000006"/>
    <n v="96"/>
    <n v="111.62790697674419"/>
    <x v="1"/>
    <s v="Activo"/>
    <n v="17.600000000000001"/>
    <n v="0"/>
    <n v="28.160000000000004"/>
    <n v="0"/>
  </r>
  <r>
    <s v="AH103-001"/>
    <s v="M"/>
    <n v="139"/>
    <n v="0"/>
    <n v="139"/>
    <n v="0.86"/>
    <m/>
    <n v="161.62790697674419"/>
    <n v="77.400000000000006"/>
    <n v="0"/>
    <n v="0"/>
    <n v="0"/>
    <x v="0"/>
    <s v="Activo"/>
    <n v="23.75"/>
    <n v="0"/>
    <n v="0"/>
    <n v="0"/>
  </r>
  <r>
    <s v="A401-570"/>
    <s v="S"/>
    <n v="0"/>
    <n v="0"/>
    <n v="0"/>
    <n v="0.87"/>
    <m/>
    <n v="0"/>
    <n v="78.3"/>
    <n v="78.3"/>
    <n v="96"/>
    <n v="110.3448275862069"/>
    <x v="1"/>
    <s v="Activo"/>
    <n v="15.35"/>
    <n v="0"/>
    <n v="24.56"/>
    <n v="0"/>
  </r>
  <r>
    <s v="A104R-421"/>
    <s v="M"/>
    <n v="111"/>
    <n v="0"/>
    <n v="111"/>
    <n v="0.89"/>
    <m/>
    <n v="124.71910112359551"/>
    <n v="80.099999999999994"/>
    <n v="0"/>
    <n v="0"/>
    <n v="0"/>
    <x v="0"/>
    <s v="Activo"/>
    <n v="28.1"/>
    <n v="0"/>
    <n v="0"/>
    <n v="0"/>
  </r>
  <r>
    <s v="A102-001"/>
    <s v="L"/>
    <n v="84"/>
    <n v="0"/>
    <n v="84"/>
    <n v="0.9"/>
    <m/>
    <n v="93.333333333333329"/>
    <n v="81"/>
    <n v="81"/>
    <n v="96"/>
    <n v="106.66666666666666"/>
    <x v="0"/>
    <s v="Activo"/>
    <n v="15.6"/>
    <n v="0"/>
    <n v="24.959999999999997"/>
    <n v="0"/>
  </r>
  <r>
    <s v="A103-421"/>
    <s v="S"/>
    <n v="91"/>
    <n v="0"/>
    <n v="91"/>
    <n v="0.91"/>
    <m/>
    <n v="100"/>
    <n v="81.900000000000006"/>
    <n v="0"/>
    <n v="0"/>
    <n v="0"/>
    <x v="0"/>
    <s v="Activo"/>
    <n v="16.75"/>
    <n v="0"/>
    <n v="0"/>
    <n v="0"/>
  </r>
  <r>
    <s v="AH001-203"/>
    <s v="M"/>
    <n v="96"/>
    <n v="192"/>
    <n v="288"/>
    <n v="0.91"/>
    <m/>
    <n v="316.4835164835165"/>
    <n v="81.900000000000006"/>
    <n v="0"/>
    <n v="0"/>
    <n v="0"/>
    <x v="1"/>
    <s v="Activo"/>
    <n v="13.7"/>
    <n v="0"/>
    <n v="0"/>
    <n v="0"/>
  </r>
  <r>
    <s v="A401-001"/>
    <s v="S"/>
    <n v="24"/>
    <n v="0"/>
    <n v="24"/>
    <n v="0.92"/>
    <m/>
    <n v="26.086956521739129"/>
    <n v="82.8"/>
    <n v="82.8"/>
    <n v="96"/>
    <n v="104.34782608695652"/>
    <x v="1"/>
    <s v="Activo"/>
    <n v="15.35"/>
    <n v="0"/>
    <n v="24.56"/>
    <n v="0"/>
  </r>
  <r>
    <s v="A401-570"/>
    <s v="M"/>
    <n v="1"/>
    <n v="36"/>
    <n v="37"/>
    <n v="0.92"/>
    <m/>
    <n v="40.217391304347821"/>
    <n v="82.8"/>
    <n v="82.8"/>
    <n v="96"/>
    <n v="104.34782608695652"/>
    <x v="1"/>
    <s v="Activo"/>
    <n v="15.35"/>
    <n v="0"/>
    <n v="24.56"/>
    <n v="0"/>
  </r>
  <r>
    <s v="A103-027"/>
    <s v="L"/>
    <n v="64"/>
    <n v="72"/>
    <n v="136"/>
    <n v="0.95"/>
    <m/>
    <n v="143.15789473684211"/>
    <n v="85.5"/>
    <n v="0"/>
    <n v="0"/>
    <n v="0"/>
    <x v="0"/>
    <s v="Activo"/>
    <n v="16.75"/>
    <n v="0"/>
    <n v="0"/>
    <n v="0"/>
  </r>
  <r>
    <s v="AH001-570"/>
    <s v="S"/>
    <n v="157"/>
    <n v="0"/>
    <n v="157"/>
    <n v="0.96"/>
    <m/>
    <n v="163.54166666666669"/>
    <n v="86.399999999999991"/>
    <n v="0"/>
    <n v="0"/>
    <n v="0"/>
    <x v="1"/>
    <s v="Activo"/>
    <n v="13.7"/>
    <n v="0"/>
    <n v="0"/>
    <n v="0"/>
  </r>
  <r>
    <s v="AH001-570"/>
    <s v="M"/>
    <n v="4"/>
    <n v="0"/>
    <n v="4"/>
    <n v="0.97"/>
    <m/>
    <n v="4.123711340206186"/>
    <n v="87.3"/>
    <n v="87.3"/>
    <n v="96"/>
    <n v="98.969072164948457"/>
    <x v="1"/>
    <s v="Activo"/>
    <n v="13.7"/>
    <n v="0"/>
    <n v="21.919999999999998"/>
    <n v="0"/>
  </r>
  <r>
    <s v="A005-421"/>
    <s v="M"/>
    <n v="69"/>
    <n v="0"/>
    <n v="69"/>
    <n v="0.97"/>
    <m/>
    <n v="71.134020618556704"/>
    <n v="87.3"/>
    <n v="87.3"/>
    <n v="96"/>
    <n v="98.969072164948457"/>
    <x v="1"/>
    <s v="Activo"/>
    <n v="19.25"/>
    <n v="0"/>
    <n v="30.8"/>
    <n v="0"/>
  </r>
  <r>
    <s v="A104R-570"/>
    <s v="M"/>
    <n v="74"/>
    <n v="0"/>
    <n v="74"/>
    <n v="0.97"/>
    <m/>
    <n v="76.288659793814432"/>
    <n v="87.3"/>
    <n v="87.3"/>
    <n v="96"/>
    <n v="98.969072164948457"/>
    <x v="0"/>
    <s v="Activo"/>
    <n v="28.1"/>
    <n v="0"/>
    <n v="44.960000000000008"/>
    <n v="0"/>
  </r>
  <r>
    <s v="A002-027"/>
    <s v="S"/>
    <n v="205"/>
    <n v="0"/>
    <n v="205"/>
    <n v="0.97"/>
    <m/>
    <n v="211.34020618556701"/>
    <n v="87.3"/>
    <n v="0"/>
    <n v="0"/>
    <n v="0"/>
    <x v="1"/>
    <s v="Activo"/>
    <n v="20.8"/>
    <n v="0"/>
    <n v="0"/>
    <n v="0"/>
  </r>
  <r>
    <s v="AH003-570"/>
    <s v="L"/>
    <n v="52"/>
    <n v="0"/>
    <n v="52"/>
    <n v="0.98"/>
    <m/>
    <n v="53.061224489795919"/>
    <n v="88.2"/>
    <n v="88.2"/>
    <n v="96"/>
    <n v="97.959183673469383"/>
    <x v="1"/>
    <s v="Activo"/>
    <n v="17.600000000000001"/>
    <n v="0"/>
    <n v="28.160000000000004"/>
    <n v="0"/>
  </r>
  <r>
    <s v="A102-027"/>
    <s v="S"/>
    <n v="143"/>
    <n v="0"/>
    <n v="143"/>
    <n v="0.98"/>
    <m/>
    <n v="145.91836734693877"/>
    <n v="88.2"/>
    <n v="0"/>
    <n v="0"/>
    <n v="0"/>
    <x v="0"/>
    <s v="Activo"/>
    <n v="15.6"/>
    <n v="0"/>
    <n v="0"/>
    <n v="0"/>
  </r>
  <r>
    <s v="AH103-027"/>
    <s v="M"/>
    <n v="144"/>
    <n v="0"/>
    <n v="144"/>
    <n v="0.99"/>
    <m/>
    <n v="145.45454545454547"/>
    <n v="89.1"/>
    <n v="0"/>
    <n v="0"/>
    <n v="0"/>
    <x v="0"/>
    <s v="Activo"/>
    <n v="23.75"/>
    <n v="0"/>
    <n v="0"/>
    <n v="0"/>
  </r>
  <r>
    <s v="A102-027"/>
    <s v="M"/>
    <n v="241"/>
    <n v="0"/>
    <n v="241"/>
    <n v="1.02"/>
    <m/>
    <n v="236.27450980392157"/>
    <n v="91.8"/>
    <n v="0"/>
    <n v="0"/>
    <n v="0"/>
    <x v="0"/>
    <s v="Activo"/>
    <n v="15.6"/>
    <n v="0"/>
    <n v="0"/>
    <n v="0"/>
  </r>
  <r>
    <s v="A401-027"/>
    <s v="S"/>
    <n v="8.9"/>
    <n v="0"/>
    <n v="8.9"/>
    <n v="1.03"/>
    <m/>
    <n v="8.6407766990291268"/>
    <n v="92.7"/>
    <n v="92.7"/>
    <n v="96"/>
    <n v="93.203883495145632"/>
    <x v="1"/>
    <s v="Activo"/>
    <n v="15.35"/>
    <n v="0"/>
    <n v="24.56"/>
    <n v="0"/>
  </r>
  <r>
    <s v="A002-027"/>
    <s v="M"/>
    <n v="187"/>
    <n v="0"/>
    <n v="187"/>
    <n v="1.04"/>
    <m/>
    <n v="179.80769230769229"/>
    <n v="93.600000000000009"/>
    <n v="0"/>
    <n v="0"/>
    <n v="0"/>
    <x v="1"/>
    <s v="Activo"/>
    <n v="20.8"/>
    <n v="0"/>
    <n v="0"/>
    <n v="0"/>
  </r>
  <r>
    <s v="A103-570"/>
    <s v="S"/>
    <n v="88"/>
    <n v="0"/>
    <n v="88"/>
    <n v="1.05"/>
    <m/>
    <n v="83.80952380952381"/>
    <n v="94.5"/>
    <n v="94.5"/>
    <n v="96"/>
    <n v="91.428571428571431"/>
    <x v="0"/>
    <s v="Activo"/>
    <n v="16.75"/>
    <n v="0"/>
    <n v="26.8"/>
    <n v="0"/>
  </r>
  <r>
    <s v="AH003-027"/>
    <s v="S"/>
    <n v="142"/>
    <n v="0"/>
    <n v="142"/>
    <n v="1.07"/>
    <m/>
    <n v="132.71028037383178"/>
    <n v="96.300000000000011"/>
    <n v="0"/>
    <n v="0"/>
    <n v="0"/>
    <x v="1"/>
    <s v="Activo"/>
    <n v="17.600000000000001"/>
    <n v="0"/>
    <n v="0"/>
    <n v="0"/>
  </r>
  <r>
    <s v="A401-001"/>
    <s v="L"/>
    <n v="11"/>
    <n v="0"/>
    <n v="11"/>
    <n v="1.08"/>
    <m/>
    <n v="10.185185185185185"/>
    <n v="97.2"/>
    <n v="97.2"/>
    <n v="120"/>
    <n v="111.1111111111111"/>
    <x v="1"/>
    <s v="Activo"/>
    <n v="15.35"/>
    <n v="0"/>
    <n v="30.7"/>
    <n v="0"/>
  </r>
  <r>
    <s v="A401-027"/>
    <s v="M"/>
    <n v="0"/>
    <n v="72"/>
    <n v="72"/>
    <n v="1.08"/>
    <m/>
    <n v="66.666666666666657"/>
    <n v="97.2"/>
    <n v="97.2"/>
    <n v="120"/>
    <n v="111.1111111111111"/>
    <x v="1"/>
    <s v="Activo"/>
    <n v="15.35"/>
    <n v="0"/>
    <n v="30.7"/>
    <n v="0"/>
  </r>
  <r>
    <s v="A007-001"/>
    <s v="XS"/>
    <n v="173"/>
    <n v="0"/>
    <n v="173"/>
    <n v="1.08"/>
    <m/>
    <n v="160.18518518518516"/>
    <n v="97.2"/>
    <n v="0"/>
    <n v="0"/>
    <n v="0"/>
    <x v="1"/>
    <s v="Activo"/>
    <n v="26.3"/>
    <n v="1"/>
    <n v="0"/>
    <n v="0"/>
  </r>
  <r>
    <s v="A007-421"/>
    <s v="S"/>
    <n v="124"/>
    <n v="0"/>
    <n v="124"/>
    <n v="1.0900000000000001"/>
    <m/>
    <n v="113.76146788990825"/>
    <n v="98.100000000000009"/>
    <n v="0"/>
    <n v="0"/>
    <n v="0"/>
    <x v="1"/>
    <s v="Activo"/>
    <n v="26.3"/>
    <n v="1"/>
    <n v="0"/>
    <n v="0"/>
  </r>
  <r>
    <s v="A002-001"/>
    <s v="L"/>
    <n v="7"/>
    <n v="48"/>
    <n v="55"/>
    <n v="1.1000000000000001"/>
    <m/>
    <n v="49.999999999999993"/>
    <n v="99.000000000000014"/>
    <n v="99.000000000000014"/>
    <n v="120"/>
    <n v="109.09090909090908"/>
    <x v="1"/>
    <s v="Activo"/>
    <n v="20.8"/>
    <n v="0"/>
    <n v="41.6"/>
    <n v="0"/>
  </r>
  <r>
    <s v="AH102-570"/>
    <s v="L"/>
    <n v="133"/>
    <n v="0"/>
    <n v="133"/>
    <n v="1.1000000000000001"/>
    <m/>
    <n v="120.90909090909089"/>
    <n v="99.000000000000014"/>
    <n v="0"/>
    <n v="0"/>
    <n v="0"/>
    <x v="0"/>
    <s v="Activo"/>
    <n v="17"/>
    <n v="0"/>
    <n v="0"/>
    <n v="0"/>
  </r>
  <r>
    <s v="A002-421"/>
    <s v="S"/>
    <n v="188"/>
    <n v="0"/>
    <n v="188"/>
    <n v="1.1100000000000001"/>
    <m/>
    <n v="169.36936936936937"/>
    <n v="99.9"/>
    <n v="0"/>
    <n v="0"/>
    <n v="0"/>
    <x v="1"/>
    <s v="Activo"/>
    <n v="20.8"/>
    <n v="0"/>
    <n v="0"/>
    <n v="0"/>
  </r>
  <r>
    <s v="AH001-027"/>
    <s v="L"/>
    <n v="158"/>
    <n v="0"/>
    <n v="158"/>
    <n v="1.1200000000000001"/>
    <m/>
    <n v="141.07142857142856"/>
    <n v="100.80000000000001"/>
    <n v="0"/>
    <n v="0"/>
    <n v="0"/>
    <x v="1"/>
    <s v="Activo"/>
    <n v="13.7"/>
    <n v="0"/>
    <n v="0"/>
    <n v="0"/>
  </r>
  <r>
    <s v="A103-001"/>
    <s v="L"/>
    <n v="23"/>
    <n v="48"/>
    <n v="71"/>
    <n v="1.1399999999999999"/>
    <m/>
    <n v="62.280701754385973"/>
    <n v="102.6"/>
    <n v="102.6"/>
    <n v="120"/>
    <n v="105.26315789473685"/>
    <x v="0"/>
    <s v="Activo"/>
    <n v="16.75"/>
    <n v="0"/>
    <n v="33.5"/>
    <n v="0"/>
  </r>
  <r>
    <s v="AH102-570"/>
    <s v="S"/>
    <n v="151"/>
    <n v="0"/>
    <n v="151"/>
    <n v="1.1399999999999999"/>
    <m/>
    <n v="132.45614035087721"/>
    <n v="102.6"/>
    <n v="0"/>
    <n v="0"/>
    <n v="0"/>
    <x v="0"/>
    <s v="Activo"/>
    <n v="17"/>
    <n v="0"/>
    <n v="0"/>
    <n v="0"/>
  </r>
  <r>
    <s v="A006-027"/>
    <s v="XS"/>
    <n v="179"/>
    <n v="0"/>
    <n v="179"/>
    <n v="1.1399999999999999"/>
    <m/>
    <n v="157.01754385964912"/>
    <n v="102.6"/>
    <n v="0"/>
    <n v="0"/>
    <n v="0"/>
    <x v="1"/>
    <s v="Activo"/>
    <n v="27.95"/>
    <n v="3"/>
    <n v="0"/>
    <n v="0"/>
  </r>
  <r>
    <s v="A005-570"/>
    <s v="L"/>
    <n v="134"/>
    <n v="0"/>
    <n v="134"/>
    <n v="1.1499999999999999"/>
    <m/>
    <n v="116.5217391304348"/>
    <n v="103.49999999999999"/>
    <n v="0"/>
    <n v="0"/>
    <n v="0"/>
    <x v="1"/>
    <s v="Activo"/>
    <n v="19.25"/>
    <n v="0"/>
    <n v="0"/>
    <n v="0"/>
  </r>
  <r>
    <s v="AH103-570"/>
    <s v="S"/>
    <n v="117"/>
    <n v="0"/>
    <n v="117"/>
    <n v="1.1599999999999999"/>
    <m/>
    <n v="100.86206896551725"/>
    <n v="104.39999999999999"/>
    <n v="0"/>
    <n v="0"/>
    <n v="0"/>
    <x v="0"/>
    <s v="Activo"/>
    <n v="23.75"/>
    <n v="0"/>
    <n v="0"/>
    <n v="0"/>
  </r>
  <r>
    <s v="A102-570"/>
    <s v="M"/>
    <n v="70"/>
    <n v="0"/>
    <n v="70"/>
    <n v="1.17"/>
    <m/>
    <n v="59.82905982905983"/>
    <n v="105.3"/>
    <n v="105.3"/>
    <n v="120"/>
    <n v="102.56410256410257"/>
    <x v="0"/>
    <s v="Activo"/>
    <n v="15.6"/>
    <n v="0"/>
    <n v="31.2"/>
    <n v="0"/>
  </r>
  <r>
    <s v="A103-570"/>
    <s v="M"/>
    <n v="44"/>
    <n v="72"/>
    <n v="116"/>
    <n v="1.2"/>
    <m/>
    <n v="96.666666666666671"/>
    <n v="108"/>
    <n v="108"/>
    <n v="120"/>
    <n v="100"/>
    <x v="0"/>
    <s v="Activo"/>
    <n v="16.75"/>
    <n v="0"/>
    <n v="33.5"/>
    <n v="0"/>
  </r>
  <r>
    <s v="AH001-001"/>
    <s v="M"/>
    <n v="61"/>
    <n v="72"/>
    <n v="133"/>
    <n v="1.22"/>
    <m/>
    <n v="109.01639344262296"/>
    <n v="109.8"/>
    <n v="0"/>
    <n v="0"/>
    <n v="0"/>
    <x v="1"/>
    <s v="Activo"/>
    <n v="13.7"/>
    <n v="0"/>
    <n v="0"/>
    <n v="0"/>
  </r>
  <r>
    <s v="A103-001"/>
    <s v="XS"/>
    <n v="50"/>
    <n v="144"/>
    <n v="194"/>
    <n v="1.27"/>
    <m/>
    <n v="152.75590551181102"/>
    <n v="114.3"/>
    <n v="0"/>
    <n v="0"/>
    <n v="0"/>
    <x v="0"/>
    <s v="Activo"/>
    <n v="16.75"/>
    <n v="0"/>
    <n v="0"/>
    <n v="0"/>
  </r>
  <r>
    <s v="A002-001"/>
    <s v="M"/>
    <n v="113"/>
    <n v="0"/>
    <n v="113"/>
    <n v="1.28"/>
    <m/>
    <n v="88.28125"/>
    <n v="115.2"/>
    <n v="115.2"/>
    <n v="120"/>
    <n v="93.75"/>
    <x v="1"/>
    <s v="Activo"/>
    <n v="20.8"/>
    <n v="0"/>
    <n v="41.6"/>
    <n v="0"/>
  </r>
  <r>
    <s v="AH001-027"/>
    <s v="S"/>
    <n v="7"/>
    <n v="144"/>
    <n v="151"/>
    <n v="1.3"/>
    <m/>
    <n v="116.15384615384615"/>
    <n v="117"/>
    <n v="0"/>
    <n v="0"/>
    <n v="0"/>
    <x v="1"/>
    <s v="Activo"/>
    <n v="13.7"/>
    <n v="0"/>
    <n v="0"/>
    <n v="0"/>
  </r>
  <r>
    <s v="A005-421"/>
    <s v="S"/>
    <n v="60"/>
    <n v="0"/>
    <n v="60"/>
    <n v="1.31"/>
    <m/>
    <n v="45.801526717557252"/>
    <n v="117.9"/>
    <n v="117.9"/>
    <n v="120"/>
    <n v="91.603053435114504"/>
    <x v="1"/>
    <s v="Activo"/>
    <n v="19.25"/>
    <n v="0"/>
    <n v="38.5"/>
    <n v="0"/>
  </r>
  <r>
    <s v="AH103-027"/>
    <s v="S"/>
    <n v="179"/>
    <n v="0"/>
    <n v="179"/>
    <n v="1.31"/>
    <m/>
    <n v="136.64122137404578"/>
    <n v="117.9"/>
    <n v="0"/>
    <n v="0"/>
    <n v="0"/>
    <x v="0"/>
    <s v="Activo"/>
    <n v="23.75"/>
    <n v="0"/>
    <n v="0"/>
    <n v="0"/>
  </r>
  <r>
    <s v="A002-001"/>
    <s v="XS"/>
    <n v="309"/>
    <n v="0"/>
    <n v="309"/>
    <n v="1.31"/>
    <m/>
    <n v="235.87786259541983"/>
    <n v="117.9"/>
    <n v="0"/>
    <n v="0"/>
    <n v="0"/>
    <x v="1"/>
    <s v="Activo"/>
    <n v="20.8"/>
    <n v="0"/>
    <n v="0"/>
    <n v="0"/>
  </r>
  <r>
    <s v="AH003-570"/>
    <s v="M"/>
    <n v="118"/>
    <n v="0"/>
    <n v="118"/>
    <n v="1.34"/>
    <m/>
    <n v="88.059701492537314"/>
    <n v="120.60000000000001"/>
    <n v="120.60000000000001"/>
    <n v="144"/>
    <n v="107.46268656716417"/>
    <x v="1"/>
    <s v="Activo"/>
    <n v="17.600000000000001"/>
    <n v="0"/>
    <n v="42.24"/>
    <n v="0"/>
  </r>
  <r>
    <s v="A007-001"/>
    <s v="M"/>
    <n v="151"/>
    <n v="0"/>
    <n v="151"/>
    <n v="1.38"/>
    <m/>
    <n v="109.42028985507247"/>
    <n v="124.19999999999999"/>
    <n v="0"/>
    <n v="0"/>
    <n v="0"/>
    <x v="1"/>
    <s v="Activo"/>
    <n v="26.3"/>
    <n v="1"/>
    <n v="0"/>
    <n v="0"/>
  </r>
  <r>
    <s v="AH003-570"/>
    <s v="S"/>
    <n v="59"/>
    <n v="0"/>
    <n v="59"/>
    <n v="1.39"/>
    <m/>
    <n v="42.446043165467628"/>
    <n v="125.1"/>
    <n v="125.1"/>
    <n v="144"/>
    <n v="103.59712230215828"/>
    <x v="1"/>
    <s v="Activo"/>
    <n v="17.600000000000001"/>
    <n v="0"/>
    <n v="42.24"/>
    <n v="0"/>
  </r>
  <r>
    <s v="AH102-570"/>
    <s v="M"/>
    <n v="54"/>
    <n v="72"/>
    <n v="126"/>
    <n v="1.4"/>
    <m/>
    <n v="90"/>
    <n v="125.99999999999999"/>
    <n v="125.99999999999999"/>
    <n v="144"/>
    <n v="102.85714285714286"/>
    <x v="0"/>
    <s v="Activo"/>
    <n v="17"/>
    <n v="0"/>
    <n v="40.799999999999997"/>
    <n v="0"/>
  </r>
  <r>
    <s v="A401-001"/>
    <s v="M"/>
    <n v="32"/>
    <n v="0"/>
    <n v="32"/>
    <n v="1.51"/>
    <m/>
    <n v="21.192052980132452"/>
    <n v="135.9"/>
    <n v="135.9"/>
    <n v="144"/>
    <n v="95.36423841059603"/>
    <x v="1"/>
    <s v="Activo"/>
    <n v="15.35"/>
    <n v="0"/>
    <n v="36.840000000000003"/>
    <n v="0"/>
  </r>
  <r>
    <s v="AH001-027"/>
    <s v="M"/>
    <n v="8"/>
    <n v="144"/>
    <n v="152"/>
    <n v="1.51"/>
    <m/>
    <n v="100.66225165562913"/>
    <n v="135.9"/>
    <n v="0"/>
    <n v="0"/>
    <n v="0"/>
    <x v="1"/>
    <s v="Activo"/>
    <n v="13.7"/>
    <n v="0"/>
    <n v="0"/>
    <n v="0"/>
  </r>
  <r>
    <s v="A007-001"/>
    <s v="S"/>
    <n v="290"/>
    <n v="0"/>
    <n v="290"/>
    <n v="1.51"/>
    <m/>
    <n v="192.05298013245033"/>
    <n v="135.9"/>
    <n v="0"/>
    <n v="0"/>
    <n v="0"/>
    <x v="1"/>
    <s v="Activo"/>
    <n v="26.3"/>
    <n v="1"/>
    <n v="0"/>
    <n v="0"/>
  </r>
  <r>
    <s v="A102-001"/>
    <s v="S"/>
    <n v="204"/>
    <n v="0"/>
    <n v="204"/>
    <n v="1.6"/>
    <m/>
    <n v="127.5"/>
    <n v="144"/>
    <n v="0"/>
    <n v="0"/>
    <n v="0"/>
    <x v="0"/>
    <s v="Activo"/>
    <n v="15.6"/>
    <n v="0"/>
    <n v="0"/>
    <n v="0"/>
  </r>
  <r>
    <s v="A102-001"/>
    <s v="M"/>
    <n v="231"/>
    <n v="0"/>
    <n v="231"/>
    <n v="1.61"/>
    <m/>
    <n v="143.47826086956522"/>
    <n v="144.9"/>
    <n v="0"/>
    <n v="0"/>
    <n v="0"/>
    <x v="0"/>
    <s v="Activo"/>
    <n v="15.6"/>
    <n v="0"/>
    <n v="0"/>
    <n v="0"/>
  </r>
  <r>
    <s v="A103-027"/>
    <s v="S"/>
    <n v="74"/>
    <n v="144"/>
    <n v="218"/>
    <n v="1.64"/>
    <m/>
    <n v="132.92682926829269"/>
    <n v="147.6"/>
    <n v="0"/>
    <n v="0"/>
    <n v="0"/>
    <x v="0"/>
    <s v="Activo"/>
    <n v="16.75"/>
    <n v="0"/>
    <n v="0"/>
    <n v="0"/>
  </r>
  <r>
    <s v="A103-001"/>
    <s v="M"/>
    <n v="14"/>
    <n v="144"/>
    <n v="158"/>
    <n v="1.68"/>
    <m/>
    <n v="94.047619047619051"/>
    <n v="151.19999999999999"/>
    <n v="151.19999999999999"/>
    <n v="168"/>
    <n v="100"/>
    <x v="0"/>
    <s v="Activo"/>
    <n v="16.75"/>
    <n v="0"/>
    <n v="46.9"/>
    <n v="0"/>
  </r>
  <r>
    <s v="A006-027"/>
    <s v="S"/>
    <n v="78"/>
    <n v="144"/>
    <n v="222"/>
    <n v="1.69"/>
    <m/>
    <n v="131.36094674556213"/>
    <n v="152.1"/>
    <n v="0"/>
    <n v="0"/>
    <n v="0"/>
    <x v="1"/>
    <s v="Activo"/>
    <n v="27.95"/>
    <n v="3"/>
    <n v="0"/>
    <n v="0"/>
  </r>
  <r>
    <s v="A006-027"/>
    <s v="M"/>
    <n v="81"/>
    <n v="0"/>
    <n v="81"/>
    <n v="1.72"/>
    <m/>
    <n v="47.093023255813954"/>
    <n v="154.80000000000001"/>
    <n v="154.80000000000001"/>
    <n v="168"/>
    <n v="97.674418604651166"/>
    <x v="1"/>
    <s v="Activo"/>
    <n v="27.95"/>
    <n v="3"/>
    <n v="78.259999999999991"/>
    <n v="504"/>
  </r>
  <r>
    <s v="A103-001"/>
    <s v="S"/>
    <n v="21"/>
    <n v="144"/>
    <n v="165"/>
    <n v="1.72"/>
    <m/>
    <n v="95.930232558139537"/>
    <n v="154.80000000000001"/>
    <n v="154.80000000000001"/>
    <n v="168"/>
    <n v="97.674418604651166"/>
    <x v="0"/>
    <s v="Activo"/>
    <n v="16.75"/>
    <n v="0"/>
    <n v="46.9"/>
    <n v="0"/>
  </r>
  <r>
    <s v="A103-027"/>
    <s v="M"/>
    <n v="51"/>
    <n v="0"/>
    <n v="51"/>
    <n v="1.73"/>
    <m/>
    <n v="29.479768786127167"/>
    <n v="155.69999999999999"/>
    <n v="155.69999999999999"/>
    <n v="168"/>
    <n v="97.109826589595372"/>
    <x v="0"/>
    <s v="Activo"/>
    <n v="16.75"/>
    <n v="0"/>
    <n v="46.9"/>
    <n v="0"/>
  </r>
  <r>
    <s v="A002-001"/>
    <s v="S"/>
    <n v="30"/>
    <n v="144"/>
    <n v="174"/>
    <n v="1.78"/>
    <m/>
    <n v="97.752808988764045"/>
    <n v="160.19999999999999"/>
    <n v="160.19999999999999"/>
    <n v="168"/>
    <n v="94.382022471910105"/>
    <x v="1"/>
    <s v="Activo"/>
    <n v="20.8"/>
    <n v="0"/>
    <n v="58.24"/>
    <n v="0"/>
  </r>
  <r>
    <s v="A005-570"/>
    <s v="XS"/>
    <n v="61"/>
    <n v="0"/>
    <n v="61"/>
    <n v="1.83"/>
    <m/>
    <n v="33.333333333333329"/>
    <n v="164.70000000000002"/>
    <n v="164.70000000000002"/>
    <n v="168"/>
    <n v="91.803278688524586"/>
    <x v="1"/>
    <s v="Activo"/>
    <n v="19.25"/>
    <n v="0"/>
    <n v="53.9"/>
    <n v="0"/>
  </r>
  <r>
    <s v="A005-570"/>
    <s v="M"/>
    <n v="250"/>
    <n v="0"/>
    <n v="250"/>
    <n v="2.08"/>
    <m/>
    <n v="120.19230769230769"/>
    <n v="187.20000000000002"/>
    <n v="0"/>
    <n v="0"/>
    <n v="0"/>
    <x v="1"/>
    <s v="Activo"/>
    <n v="19.25"/>
    <n v="0"/>
    <n v="0"/>
    <n v="0"/>
  </r>
  <r>
    <s v="A005-570"/>
    <s v="S"/>
    <n v="33"/>
    <n v="72"/>
    <n v="105"/>
    <n v="2.17"/>
    <m/>
    <n v="48.387096774193552"/>
    <n v="195.29999999999998"/>
    <n v="195.29999999999998"/>
    <n v="216"/>
    <n v="99.539170506912441"/>
    <x v="1"/>
    <s v="Activo"/>
    <n v="19.25"/>
    <n v="0"/>
    <n v="69.3"/>
    <n v="0"/>
  </r>
  <r>
    <m/>
    <m/>
    <m/>
    <m/>
    <m/>
    <m/>
    <m/>
    <m/>
    <m/>
    <m/>
    <m/>
    <m/>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7" firstHeaderRow="0"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m="1" x="5"/>
        <item x="3"/>
        <item h="1" x="2"/>
        <item x="0"/>
        <item x="1"/>
        <item h="1" x="4"/>
        <item t="default"/>
      </items>
    </pivotField>
    <pivotField showAll="0"/>
    <pivotField showAll="0"/>
    <pivotField showAll="0"/>
    <pivotField dataField="1" showAll="0"/>
    <pivotField dataField="1" showAll="0"/>
  </pivotFields>
  <rowFields count="1">
    <field x="12"/>
  </rowFields>
  <rowItems count="4">
    <i>
      <x v="1"/>
    </i>
    <i>
      <x v="3"/>
    </i>
    <i>
      <x v="4"/>
    </i>
    <i t="grand">
      <x/>
    </i>
  </rowItems>
  <colFields count="1">
    <field x="-2"/>
  </colFields>
  <colItems count="2">
    <i>
      <x/>
    </i>
    <i i="1">
      <x v="1"/>
    </i>
  </colItems>
  <dataFields count="2">
    <dataField name="Suma de Total de Horas" fld="16" baseField="0" baseItem="0"/>
    <dataField name="Suma de Total de Vivo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D38" firstHeaderRow="0" firstDataRow="1" firstDataCol="1" rowPageCount="2" colPageCount="1"/>
  <pivotFields count="18">
    <pivotField showAll="0" measureFilter="1" sortType="descending">
      <items count="107">
        <item sd="0" x="28"/>
        <item sd="0" x="63"/>
        <item sd="0" x="45"/>
        <item sd="0" x="71"/>
        <item sd="0" x="95"/>
        <item sd="0" x="96"/>
        <item sd="0" x="68"/>
        <item sd="0" x="44"/>
        <item sd="0" x="60"/>
        <item sd="0" x="88"/>
        <item sd="0" x="38"/>
        <item sd="0" x="26"/>
        <item sd="0" x="39"/>
        <item sd="0" x="74"/>
        <item sd="0" x="33"/>
        <item sd="0" x="5"/>
        <item sd="0" x="99"/>
        <item sd="0" x="47"/>
        <item sd="0" x="90"/>
        <item sd="0" x="67"/>
        <item sd="0" x="83"/>
        <item sd="0" x="46"/>
        <item sd="0" x="32"/>
        <item sd="0" x="24"/>
        <item sd="0" x="80"/>
        <item sd="0" x="30"/>
        <item sd="0" x="77"/>
        <item sd="0" x="41"/>
        <item sd="0" x="52"/>
        <item sd="0" x="50"/>
        <item sd="0" x="73"/>
        <item sd="0" x="85"/>
        <item sd="0" x="49"/>
        <item sd="0" x="8"/>
        <item sd="0" x="58"/>
        <item sd="0" x="48"/>
        <item sd="0" x="53"/>
        <item sd="0" x="17"/>
        <item sd="0" x="27"/>
        <item sd="0" x="20"/>
        <item sd="0" x="16"/>
        <item sd="0" x="0"/>
        <item sd="0" x="101"/>
        <item sd="0" x="102"/>
        <item sd="0" x="98"/>
        <item sd="0" x="100"/>
        <item sd="0" x="92"/>
        <item sd="0" x="104"/>
        <item sd="0" x="94"/>
        <item sd="0" x="87"/>
        <item sd="0" x="93"/>
        <item sd="0" x="103"/>
        <item sd="0" x="19"/>
        <item sd="0" x="34"/>
        <item sd="0" x="57"/>
        <item sd="0" x="7"/>
        <item sd="0" x="11"/>
        <item sd="0" x="13"/>
        <item sd="0" x="69"/>
        <item sd="0" x="76"/>
        <item sd="0" x="65"/>
        <item sd="0" x="89"/>
        <item sd="0" x="61"/>
        <item sd="0" x="97"/>
        <item sd="0" x="91"/>
        <item sd="0" x="14"/>
        <item sd="0" x="35"/>
        <item sd="0" x="82"/>
        <item sd="0" x="62"/>
        <item sd="0" x="66"/>
        <item sd="0" x="40"/>
        <item sd="0" x="43"/>
        <item sd="0" x="56"/>
        <item x="31"/>
        <item x="72"/>
        <item x="59"/>
        <item x="25"/>
        <item x="15"/>
        <item x="12"/>
        <item x="2"/>
        <item x="70"/>
        <item x="86"/>
        <item x="79"/>
        <item x="6"/>
        <item x="37"/>
        <item x="75"/>
        <item x="18"/>
        <item x="64"/>
        <item x="3"/>
        <item x="21"/>
        <item x="9"/>
        <item x="29"/>
        <item x="54"/>
        <item x="4"/>
        <item x="78"/>
        <item x="81"/>
        <item x="42"/>
        <item x="10"/>
        <item x="22"/>
        <item x="55"/>
        <item x="36"/>
        <item x="84"/>
        <item x="23"/>
        <item x="51"/>
        <item x="1"/>
        <item x="1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76">
        <item x="0"/>
        <item x="1"/>
        <item x="2"/>
        <item x="3"/>
        <item x="4"/>
        <item x="10"/>
        <item x="11"/>
        <item x="6"/>
        <item x="15"/>
        <item x="5"/>
        <item x="8"/>
        <item x="9"/>
        <item x="7"/>
        <item x="43"/>
        <item x="49"/>
        <item x="65"/>
        <item x="20"/>
        <item x="18"/>
        <item x="13"/>
        <item x="42"/>
        <item x="31"/>
        <item x="16"/>
        <item x="45"/>
        <item x="77"/>
        <item x="40"/>
        <item x="14"/>
        <item x="21"/>
        <item x="34"/>
        <item x="106"/>
        <item x="35"/>
        <item x="138"/>
        <item x="29"/>
        <item x="132"/>
        <item x="12"/>
        <item x="27"/>
        <item x="32"/>
        <item x="79"/>
        <item x="38"/>
        <item x="22"/>
        <item x="131"/>
        <item x="84"/>
        <item x="55"/>
        <item x="163"/>
        <item x="167"/>
        <item x="157"/>
        <item x="114"/>
        <item x="144"/>
        <item x="36"/>
        <item x="39"/>
        <item x="147"/>
        <item x="60"/>
        <item x="50"/>
        <item x="17"/>
        <item x="30"/>
        <item x="71"/>
        <item x="75"/>
        <item x="28"/>
        <item x="125"/>
        <item x="90"/>
        <item x="23"/>
        <item x="24"/>
        <item x="19"/>
        <item x="48"/>
        <item x="126"/>
        <item x="165"/>
        <item x="150"/>
        <item x="47"/>
        <item x="117"/>
        <item x="44"/>
        <item x="33"/>
        <item x="37"/>
        <item x="41"/>
        <item x="72"/>
        <item x="46"/>
        <item x="69"/>
        <item x="102"/>
        <item x="156"/>
        <item x="62"/>
        <item x="121"/>
        <item x="58"/>
        <item x="25"/>
        <item x="86"/>
        <item x="70"/>
        <item x="56"/>
        <item x="64"/>
        <item x="101"/>
        <item x="51"/>
        <item x="140"/>
        <item x="80"/>
        <item x="66"/>
        <item x="89"/>
        <item x="92"/>
        <item x="105"/>
        <item x="94"/>
        <item x="111"/>
        <item x="116"/>
        <item x="136"/>
        <item x="148"/>
        <item x="82"/>
        <item x="141"/>
        <item x="118"/>
        <item x="26"/>
        <item x="127"/>
        <item x="110"/>
        <item x="87"/>
        <item x="123"/>
        <item x="83"/>
        <item x="96"/>
        <item x="53"/>
        <item x="133"/>
        <item x="61"/>
        <item x="68"/>
        <item x="52"/>
        <item x="134"/>
        <item x="155"/>
        <item x="104"/>
        <item x="76"/>
        <item x="54"/>
        <item x="113"/>
        <item x="73"/>
        <item x="78"/>
        <item x="97"/>
        <item x="108"/>
        <item x="169"/>
        <item x="91"/>
        <item x="100"/>
        <item x="99"/>
        <item x="120"/>
        <item x="124"/>
        <item x="161"/>
        <item x="74"/>
        <item x="67"/>
        <item x="149"/>
        <item x="109"/>
        <item x="57"/>
        <item x="142"/>
        <item x="152"/>
        <item x="164"/>
        <item x="59"/>
        <item x="162"/>
        <item x="137"/>
        <item x="143"/>
        <item x="139"/>
        <item x="145"/>
        <item x="172"/>
        <item x="107"/>
        <item x="63"/>
        <item x="170"/>
        <item x="129"/>
        <item x="158"/>
        <item x="95"/>
        <item x="159"/>
        <item x="135"/>
        <item x="115"/>
        <item x="112"/>
        <item x="153"/>
        <item x="103"/>
        <item x="166"/>
        <item x="171"/>
        <item x="173"/>
        <item x="85"/>
        <item x="122"/>
        <item x="151"/>
        <item x="168"/>
        <item x="160"/>
        <item x="93"/>
        <item x="88"/>
        <item x="98"/>
        <item x="130"/>
        <item x="81"/>
        <item x="146"/>
        <item x="119"/>
        <item x="128"/>
        <item x="154"/>
        <item x="174"/>
        <item t="default"/>
      </items>
    </pivotField>
    <pivotField showAll="0"/>
    <pivotField showAll="0"/>
    <pivotField showAll="0"/>
    <pivotField multipleItemSelectionAllowed="1" showAll="0"/>
    <pivotField axis="axisPage" dataField="1" showAll="0">
      <items count="11">
        <item x="3"/>
        <item x="2"/>
        <item x="1"/>
        <item x="0"/>
        <item x="4"/>
        <item x="5"/>
        <item x="6"/>
        <item x="7"/>
        <item x="9"/>
        <item x="8"/>
        <item t="default"/>
      </items>
    </pivotField>
    <pivotField axis="axisPage" showAll="0">
      <items count="6">
        <item x="2"/>
        <item x="3"/>
        <item x="1"/>
        <item x="0"/>
        <item x="4"/>
        <item t="default"/>
      </items>
    </pivotField>
    <pivotField showAll="0"/>
    <pivotField showAll="0"/>
    <pivotField showAll="0"/>
    <pivotField dataField="1" showAll="0"/>
    <pivotField dataField="1" showAll="0"/>
    <pivotField showAll="0">
      <items count="14">
        <item x="3"/>
        <item x="6"/>
        <item x="7"/>
        <item x="9"/>
        <item x="2"/>
        <item x="8"/>
        <item x="5"/>
        <item x="4"/>
        <item x="1"/>
        <item x="0"/>
        <item x="10"/>
        <item x="11"/>
        <item x="12"/>
        <item t="default"/>
      </items>
    </pivotField>
    <pivotField axis="axisRow" showAll="0" sortType="descending">
      <items count="34">
        <item x="18"/>
        <item x="25"/>
        <item x="17"/>
        <item x="22"/>
        <item x="5"/>
        <item x="20"/>
        <item x="16"/>
        <item x="8"/>
        <item x="0"/>
        <item x="31"/>
        <item x="30"/>
        <item x="7"/>
        <item x="28"/>
        <item x="12"/>
        <item x="29"/>
        <item x="23"/>
        <item x="11"/>
        <item x="2"/>
        <item x="6"/>
        <item x="13"/>
        <item x="27"/>
        <item x="3"/>
        <item x="14"/>
        <item x="9"/>
        <item x="19"/>
        <item x="26"/>
        <item x="4"/>
        <item x="24"/>
        <item x="10"/>
        <item x="21"/>
        <item x="15"/>
        <item x="1"/>
        <item x="32"/>
        <item t="default"/>
      </items>
      <autoSortScope>
        <pivotArea dataOnly="0" outline="0" fieldPosition="0">
          <references count="1">
            <reference field="4294967294" count="1" selected="0">
              <x v="0"/>
            </reference>
          </references>
        </pivotArea>
      </autoSortScope>
    </pivotField>
  </pivotFields>
  <rowFields count="1">
    <field x="17"/>
  </rowFields>
  <rowItems count="34">
    <i>
      <x v="8"/>
    </i>
    <i>
      <x v="6"/>
    </i>
    <i>
      <x v="2"/>
    </i>
    <i>
      <x v="13"/>
    </i>
    <i>
      <x v="11"/>
    </i>
    <i>
      <x v="7"/>
    </i>
    <i>
      <x/>
    </i>
    <i>
      <x v="16"/>
    </i>
    <i>
      <x v="5"/>
    </i>
    <i>
      <x v="15"/>
    </i>
    <i>
      <x v="4"/>
    </i>
    <i>
      <x v="28"/>
    </i>
    <i>
      <x v="3"/>
    </i>
    <i>
      <x v="21"/>
    </i>
    <i>
      <x v="31"/>
    </i>
    <i>
      <x v="30"/>
    </i>
    <i>
      <x v="24"/>
    </i>
    <i>
      <x v="19"/>
    </i>
    <i>
      <x v="26"/>
    </i>
    <i>
      <x v="22"/>
    </i>
    <i>
      <x v="17"/>
    </i>
    <i>
      <x v="1"/>
    </i>
    <i>
      <x v="29"/>
    </i>
    <i>
      <x v="23"/>
    </i>
    <i>
      <x v="27"/>
    </i>
    <i>
      <x v="25"/>
    </i>
    <i>
      <x v="18"/>
    </i>
    <i>
      <x v="9"/>
    </i>
    <i>
      <x v="12"/>
    </i>
    <i>
      <x v="32"/>
    </i>
    <i>
      <x v="10"/>
    </i>
    <i>
      <x v="14"/>
    </i>
    <i>
      <x v="20"/>
    </i>
    <i t="grand">
      <x/>
    </i>
  </rowItems>
  <colFields count="1">
    <field x="-2"/>
  </colFields>
  <colItems count="3">
    <i>
      <x/>
    </i>
    <i i="1">
      <x v="1"/>
    </i>
    <i i="2">
      <x v="2"/>
    </i>
  </colItems>
  <pageFields count="2">
    <pageField fld="9" hier="-1"/>
    <pageField fld="10" hier="-1"/>
  </pageFields>
  <dataFields count="3">
    <dataField name="Suma de Punto de reorden con multiples" fld="9" baseField="0" baseItem="0"/>
    <dataField name="Suma de Total de Horas" fld="14" baseField="0" baseItem="0"/>
    <dataField name="Suma de Total de Vivos" fld="15" baseField="0" baseItem="0"/>
  </dataFields>
  <formats count="26">
    <format dxfId="50">
      <pivotArea collapsedLevelsAreSubtotals="1" fieldPosition="0">
        <references count="1">
          <reference field="17" count="14">
            <x v="0"/>
            <x v="2"/>
            <x v="3"/>
            <x v="4"/>
            <x v="5"/>
            <x v="6"/>
            <x v="7"/>
            <x v="8"/>
            <x v="11"/>
            <x v="13"/>
            <x v="15"/>
            <x v="16"/>
            <x v="21"/>
            <x v="28"/>
          </reference>
        </references>
      </pivotArea>
    </format>
    <format dxfId="49">
      <pivotArea dataOnly="0" labelOnly="1" fieldPosition="0">
        <references count="1">
          <reference field="17" count="14">
            <x v="0"/>
            <x v="2"/>
            <x v="3"/>
            <x v="4"/>
            <x v="5"/>
            <x v="6"/>
            <x v="7"/>
            <x v="8"/>
            <x v="11"/>
            <x v="13"/>
            <x v="15"/>
            <x v="16"/>
            <x v="21"/>
            <x v="28"/>
          </reference>
        </references>
      </pivotArea>
    </format>
    <format dxfId="48">
      <pivotArea collapsedLevelsAreSubtotals="1" fieldPosition="0">
        <references count="1">
          <reference field="17" count="1">
            <x v="30"/>
          </reference>
        </references>
      </pivotArea>
    </format>
    <format dxfId="47">
      <pivotArea collapsedLevelsAreSubtotals="1" fieldPosition="0">
        <references count="1">
          <reference field="17" count="1">
            <x v="24"/>
          </reference>
        </references>
      </pivotArea>
    </format>
    <format dxfId="46">
      <pivotArea collapsedLevelsAreSubtotals="1" fieldPosition="0">
        <references count="1">
          <reference field="17" count="1">
            <x v="19"/>
          </reference>
        </references>
      </pivotArea>
    </format>
    <format dxfId="45">
      <pivotArea collapsedLevelsAreSubtotals="1" fieldPosition="0">
        <references count="1">
          <reference field="17" count="1">
            <x v="26"/>
          </reference>
        </references>
      </pivotArea>
    </format>
    <format dxfId="44">
      <pivotArea collapsedLevelsAreSubtotals="1" fieldPosition="0">
        <references count="1">
          <reference field="17" count="1">
            <x v="22"/>
          </reference>
        </references>
      </pivotArea>
    </format>
    <format dxfId="43">
      <pivotArea collapsedLevelsAreSubtotals="1" fieldPosition="0">
        <references count="1">
          <reference field="17" count="1">
            <x v="17"/>
          </reference>
        </references>
      </pivotArea>
    </format>
    <format dxfId="42">
      <pivotArea collapsedLevelsAreSubtotals="1" fieldPosition="0">
        <references count="1">
          <reference field="17" count="1">
            <x v="1"/>
          </reference>
        </references>
      </pivotArea>
    </format>
    <format dxfId="41">
      <pivotArea collapsedLevelsAreSubtotals="1" fieldPosition="0">
        <references count="1">
          <reference field="17" count="1">
            <x v="29"/>
          </reference>
        </references>
      </pivotArea>
    </format>
    <format dxfId="40">
      <pivotArea collapsedLevelsAreSubtotals="1" fieldPosition="0">
        <references count="1">
          <reference field="17" count="1">
            <x v="23"/>
          </reference>
        </references>
      </pivotArea>
    </format>
    <format dxfId="39">
      <pivotArea collapsedLevelsAreSubtotals="1" fieldPosition="0">
        <references count="1">
          <reference field="17" count="1">
            <x v="27"/>
          </reference>
        </references>
      </pivotArea>
    </format>
    <format dxfId="38">
      <pivotArea collapsedLevelsAreSubtotals="1" fieldPosition="0">
        <references count="1">
          <reference field="17" count="1">
            <x v="25"/>
          </reference>
        </references>
      </pivotArea>
    </format>
    <format dxfId="37">
      <pivotArea collapsedLevelsAreSubtotals="1" fieldPosition="0">
        <references count="1">
          <reference field="17" count="1">
            <x v="18"/>
          </reference>
        </references>
      </pivotArea>
    </format>
    <format dxfId="36">
      <pivotArea collapsedLevelsAreSubtotals="1" fieldPosition="0">
        <references count="1">
          <reference field="17" count="1">
            <x v="9"/>
          </reference>
        </references>
      </pivotArea>
    </format>
    <format dxfId="35">
      <pivotArea dataOnly="0" labelOnly="1" fieldPosition="0">
        <references count="1">
          <reference field="17" count="13">
            <x v="1"/>
            <x v="9"/>
            <x v="17"/>
            <x v="18"/>
            <x v="19"/>
            <x v="22"/>
            <x v="23"/>
            <x v="24"/>
            <x v="25"/>
            <x v="26"/>
            <x v="27"/>
            <x v="29"/>
            <x v="30"/>
          </reference>
        </references>
      </pivotArea>
    </format>
    <format dxfId="34">
      <pivotArea collapsedLevelsAreSubtotals="1" fieldPosition="0">
        <references count="1">
          <reference field="17" count="1">
            <x v="31"/>
          </reference>
        </references>
      </pivotArea>
    </format>
    <format dxfId="33">
      <pivotArea dataOnly="0" labelOnly="1" fieldPosition="0">
        <references count="1">
          <reference field="17" count="1">
            <x v="31"/>
          </reference>
        </references>
      </pivotArea>
    </format>
    <format dxfId="32">
      <pivotArea collapsedLevelsAreSubtotals="1" fieldPosition="0">
        <references count="1">
          <reference field="17" count="1">
            <x v="22"/>
          </reference>
        </references>
      </pivotArea>
    </format>
    <format dxfId="31">
      <pivotArea dataOnly="0" labelOnly="1" fieldPosition="0">
        <references count="1">
          <reference field="17" count="1">
            <x v="22"/>
          </reference>
        </references>
      </pivotArea>
    </format>
    <format dxfId="30">
      <pivotArea collapsedLevelsAreSubtotals="1" fieldPosition="0">
        <references count="1">
          <reference field="17" count="1">
            <x v="24"/>
          </reference>
        </references>
      </pivotArea>
    </format>
    <format dxfId="29">
      <pivotArea dataOnly="0" labelOnly="1" fieldPosition="0">
        <references count="1">
          <reference field="17" count="1">
            <x v="24"/>
          </reference>
        </references>
      </pivotArea>
    </format>
    <format dxfId="28">
      <pivotArea collapsedLevelsAreSubtotals="1" fieldPosition="0">
        <references count="1">
          <reference field="17" count="1">
            <x v="23"/>
          </reference>
        </references>
      </pivotArea>
    </format>
    <format dxfId="27">
      <pivotArea dataOnly="0" labelOnly="1" fieldPosition="0">
        <references count="1">
          <reference field="17" count="1">
            <x v="23"/>
          </reference>
        </references>
      </pivotArea>
    </format>
    <format dxfId="26">
      <pivotArea collapsedLevelsAreSubtotals="1" fieldPosition="0">
        <references count="1">
          <reference field="17" count="1">
            <x v="25"/>
          </reference>
        </references>
      </pivotArea>
    </format>
    <format dxfId="25">
      <pivotArea dataOnly="0" labelOnly="1" fieldPosition="0">
        <references count="1">
          <reference field="17" count="1">
            <x v="25"/>
          </reference>
        </references>
      </pivotArea>
    </format>
  </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Dinámica4" cacheId="3"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location ref="A4:F35" firstHeaderRow="0" firstDataRow="1" firstDataCol="1" rowPageCount="2" colPageCount="1"/>
  <pivotFields count="22">
    <pivotField showAll="0" sortType="ascending">
      <items count="530">
        <item x="491"/>
        <item x="504"/>
        <item x="524"/>
        <item x="204"/>
        <item x="508"/>
        <item x="280"/>
        <item x="421"/>
        <item x="484"/>
        <item x="478"/>
        <item x="275"/>
        <item x="460"/>
        <item x="109"/>
        <item x="352"/>
        <item x="448"/>
        <item x="493"/>
        <item x="261"/>
        <item x="360"/>
        <item x="102"/>
        <item x="134"/>
        <item x="308"/>
        <item x="166"/>
        <item x="247"/>
        <item x="25"/>
        <item x="35"/>
        <item x="171"/>
        <item x="64"/>
        <item x="133"/>
        <item x="135"/>
        <item x="241"/>
        <item x="190"/>
        <item x="27"/>
        <item x="89"/>
        <item x="233"/>
        <item x="286"/>
        <item x="260"/>
        <item x="142"/>
        <item x="188"/>
        <item x="353"/>
        <item x="443"/>
        <item x="404"/>
        <item x="165"/>
        <item x="348"/>
        <item x="100"/>
        <item x="367"/>
        <item x="311"/>
        <item x="103"/>
        <item x="276"/>
        <item x="50"/>
        <item x="215"/>
        <item x="277"/>
        <item x="325"/>
        <item x="129"/>
        <item x="288"/>
        <item x="355"/>
        <item x="476"/>
        <item x="506"/>
        <item x="193"/>
        <item x="446"/>
        <item x="498"/>
        <item x="526"/>
        <item x="527"/>
        <item x="296"/>
        <item x="525"/>
        <item x="156"/>
        <item x="461"/>
        <item x="521"/>
        <item x="520"/>
        <item x="337"/>
        <item x="497"/>
        <item x="220"/>
        <item x="268"/>
        <item x="172"/>
        <item x="19"/>
        <item x="459"/>
        <item x="510"/>
        <item x="515"/>
        <item x="252"/>
        <item x="489"/>
        <item x="217"/>
        <item x="350"/>
        <item x="445"/>
        <item x="490"/>
        <item x="155"/>
        <item x="436"/>
        <item x="137"/>
        <item x="107"/>
        <item x="67"/>
        <item x="468"/>
        <item x="517"/>
        <item x="516"/>
        <item x="281"/>
        <item x="441"/>
        <item x="265"/>
        <item x="196"/>
        <item x="278"/>
        <item x="305"/>
        <item x="83"/>
        <item x="249"/>
        <item x="390"/>
        <item x="482"/>
        <item x="480"/>
        <item x="262"/>
        <item x="400"/>
        <item x="159"/>
        <item x="362"/>
        <item x="420"/>
        <item x="344"/>
        <item x="72"/>
        <item x="299"/>
        <item x="310"/>
        <item x="434"/>
        <item x="433"/>
        <item x="157"/>
        <item x="314"/>
        <item x="363"/>
        <item x="500"/>
        <item x="452"/>
        <item x="242"/>
        <item x="389"/>
        <item x="219"/>
        <item x="495"/>
        <item x="519"/>
        <item x="522"/>
        <item x="292"/>
        <item x="503"/>
        <item x="243"/>
        <item x="183"/>
        <item x="312"/>
        <item x="354"/>
        <item x="43"/>
        <item x="255"/>
        <item x="473"/>
        <item x="523"/>
        <item x="518"/>
        <item x="318"/>
        <item x="440"/>
        <item x="160"/>
        <item x="213"/>
        <item x="323"/>
        <item x="388"/>
        <item x="82"/>
        <item x="203"/>
        <item x="387"/>
        <item x="423"/>
        <item x="469"/>
        <item x="186"/>
        <item x="361"/>
        <item x="412"/>
        <item x="501"/>
        <item x="485"/>
        <item x="236"/>
        <item x="424"/>
        <item x="98"/>
        <item x="223"/>
        <item x="285"/>
        <item x="349"/>
        <item x="47"/>
        <item x="259"/>
        <item x="221"/>
        <item x="385"/>
        <item x="339"/>
        <item x="71"/>
        <item x="309"/>
        <item x="209"/>
        <item x="227"/>
        <item x="324"/>
        <item x="58"/>
        <item x="271"/>
        <item x="211"/>
        <item x="356"/>
        <item x="435"/>
        <item x="53"/>
        <item x="338"/>
        <item x="298"/>
        <item x="439"/>
        <item x="456"/>
        <item x="94"/>
        <item x="391"/>
        <item x="328"/>
        <item x="430"/>
        <item x="418"/>
        <item x="162"/>
        <item x="272"/>
        <item x="405"/>
        <item x="432"/>
        <item x="447"/>
        <item x="207"/>
        <item x="317"/>
        <item x="273"/>
        <item x="295"/>
        <item x="301"/>
        <item x="68"/>
        <item x="149"/>
        <item x="340"/>
        <item x="467"/>
        <item x="450"/>
        <item x="139"/>
        <item x="341"/>
        <item x="451"/>
        <item x="477"/>
        <item x="413"/>
        <item x="151"/>
        <item x="393"/>
        <item x="487"/>
        <item x="513"/>
        <item x="471"/>
        <item x="409"/>
        <item x="368"/>
        <item x="307"/>
        <item x="425"/>
        <item x="488"/>
        <item x="483"/>
        <item x="176"/>
        <item x="402"/>
        <item x="29"/>
        <item x="408"/>
        <item x="472"/>
        <item x="466"/>
        <item x="167"/>
        <item x="410"/>
        <item x="62"/>
        <item x="36"/>
        <item x="48"/>
        <item x="11"/>
        <item x="21"/>
        <item x="12"/>
        <item x="122"/>
        <item x="10"/>
        <item x="20"/>
        <item x="92"/>
        <item x="229"/>
        <item x="37"/>
        <item x="38"/>
        <item x="185"/>
        <item x="66"/>
        <item x="145"/>
        <item x="60"/>
        <item x="226"/>
        <item x="105"/>
        <item x="22"/>
        <item x="23"/>
        <item x="442"/>
        <item x="502"/>
        <item x="462"/>
        <item x="124"/>
        <item x="415"/>
        <item x="147"/>
        <item x="494"/>
        <item x="514"/>
        <item x="505"/>
        <item x="218"/>
        <item x="336"/>
        <item x="116"/>
        <item x="376"/>
        <item x="470"/>
        <item x="458"/>
        <item x="110"/>
        <item x="250"/>
        <item x="30"/>
        <item x="334"/>
        <item x="335"/>
        <item x="386"/>
        <item x="111"/>
        <item x="191"/>
        <item x="414"/>
        <item x="431"/>
        <item x="422"/>
        <item x="182"/>
        <item x="279"/>
        <item x="454"/>
        <item x="475"/>
        <item x="474"/>
        <item x="300"/>
        <item x="85"/>
        <item x="256"/>
        <item x="395"/>
        <item x="322"/>
        <item x="180"/>
        <item x="169"/>
        <item x="6"/>
        <item x="239"/>
        <item x="346"/>
        <item x="258"/>
        <item x="161"/>
        <item x="164"/>
        <item x="59"/>
        <item x="257"/>
        <item x="357"/>
        <item x="270"/>
        <item x="101"/>
        <item x="214"/>
        <item x="168"/>
        <item x="231"/>
        <item x="202"/>
        <item x="131"/>
        <item x="248"/>
        <item x="26"/>
        <item x="401"/>
        <item x="464"/>
        <item x="486"/>
        <item x="91"/>
        <item x="364"/>
        <item x="184"/>
        <item x="173"/>
        <item x="170"/>
        <item x="174"/>
        <item x="175"/>
        <item x="416"/>
        <item x="398"/>
        <item x="438"/>
        <item x="200"/>
        <item x="284"/>
        <item x="28"/>
        <item x="479"/>
        <item x="509"/>
        <item x="511"/>
        <item x="138"/>
        <item x="394"/>
        <item x="75"/>
        <item x="351"/>
        <item x="419"/>
        <item x="366"/>
        <item x="84"/>
        <item x="187"/>
        <item x="51"/>
        <item x="118"/>
        <item x="455"/>
        <item x="313"/>
        <item x="177"/>
        <item x="76"/>
        <item x="70"/>
        <item x="290"/>
        <item x="417"/>
        <item x="359"/>
        <item x="104"/>
        <item x="88"/>
        <item x="254"/>
        <item x="320"/>
        <item x="198"/>
        <item x="80"/>
        <item x="108"/>
        <item x="369"/>
        <item x="399"/>
        <item x="403"/>
        <item x="199"/>
        <item x="195"/>
        <item x="492"/>
        <item x="512"/>
        <item x="496"/>
        <item x="189"/>
        <item x="269"/>
        <item x="148"/>
        <item x="373"/>
        <item x="465"/>
        <item x="437"/>
        <item x="205"/>
        <item x="345"/>
        <item x="125"/>
        <item x="444"/>
        <item x="481"/>
        <item x="507"/>
        <item x="54"/>
        <item x="343"/>
        <item x="55"/>
        <item x="304"/>
        <item x="397"/>
        <item x="406"/>
        <item x="153"/>
        <item x="206"/>
        <item x="225"/>
        <item x="326"/>
        <item x="342"/>
        <item x="39"/>
        <item x="141"/>
        <item x="427"/>
        <item x="379"/>
        <item x="457"/>
        <item x="201"/>
        <item x="267"/>
        <item x="453"/>
        <item x="463"/>
        <item x="499"/>
        <item x="123"/>
        <item x="329"/>
        <item x="56"/>
        <item x="291"/>
        <item x="306"/>
        <item x="245"/>
        <item x="144"/>
        <item x="73"/>
        <item x="16"/>
        <item x="212"/>
        <item x="246"/>
        <item x="237"/>
        <item x="52"/>
        <item x="65"/>
        <item x="5"/>
        <item x="210"/>
        <item x="287"/>
        <item x="238"/>
        <item x="136"/>
        <item x="45"/>
        <item x="2"/>
        <item x="117"/>
        <item x="143"/>
        <item x="93"/>
        <item x="41"/>
        <item x="34"/>
        <item x="179"/>
        <item x="294"/>
        <item x="197"/>
        <item x="150"/>
        <item x="63"/>
        <item x="14"/>
        <item x="244"/>
        <item x="282"/>
        <item x="224"/>
        <item x="113"/>
        <item x="87"/>
        <item x="3"/>
        <item x="97"/>
        <item x="152"/>
        <item x="106"/>
        <item x="57"/>
        <item x="33"/>
        <item x="178"/>
        <item x="297"/>
        <item x="253"/>
        <item x="140"/>
        <item x="86"/>
        <item x="15"/>
        <item x="194"/>
        <item x="358"/>
        <item x="321"/>
        <item x="120"/>
        <item x="293"/>
        <item x="31"/>
        <item x="128"/>
        <item x="319"/>
        <item x="232"/>
        <item x="392"/>
        <item x="216"/>
        <item x="371"/>
        <item x="74"/>
        <item x="372"/>
        <item x="146"/>
        <item x="384"/>
        <item x="330"/>
        <item x="99"/>
        <item x="316"/>
        <item x="40"/>
        <item x="154"/>
        <item x="235"/>
        <item x="289"/>
        <item x="264"/>
        <item x="77"/>
        <item x="61"/>
        <item x="17"/>
        <item x="374"/>
        <item x="449"/>
        <item x="429"/>
        <item x="192"/>
        <item x="274"/>
        <item x="121"/>
        <item x="234"/>
        <item x="266"/>
        <item x="240"/>
        <item x="115"/>
        <item x="32"/>
        <item x="42"/>
        <item x="95"/>
        <item x="112"/>
        <item x="228"/>
        <item x="13"/>
        <item x="78"/>
        <item x="263"/>
        <item x="377"/>
        <item x="370"/>
        <item x="222"/>
        <item x="331"/>
        <item x="4"/>
        <item x="7"/>
        <item x="1"/>
        <item x="90"/>
        <item x="132"/>
        <item x="208"/>
        <item x="18"/>
        <item x="127"/>
        <item x="0"/>
        <item x="8"/>
        <item x="9"/>
        <item x="283"/>
        <item x="333"/>
        <item x="380"/>
        <item x="126"/>
        <item x="315"/>
        <item x="302"/>
        <item x="396"/>
        <item x="382"/>
        <item x="181"/>
        <item x="327"/>
        <item x="44"/>
        <item x="69"/>
        <item x="79"/>
        <item x="158"/>
        <item x="49"/>
        <item x="332"/>
        <item x="407"/>
        <item x="375"/>
        <item x="96"/>
        <item x="119"/>
        <item x="46"/>
        <item x="411"/>
        <item x="426"/>
        <item x="381"/>
        <item x="130"/>
        <item x="251"/>
        <item x="303"/>
        <item x="378"/>
        <item x="347"/>
        <item x="81"/>
        <item x="114"/>
        <item x="24"/>
        <item x="383"/>
        <item x="428"/>
        <item x="365"/>
        <item x="163"/>
        <item x="230"/>
        <item x="528"/>
        <item t="default"/>
      </items>
      <autoSortScope>
        <pivotArea dataOnly="0" outline="0" fieldPosition="0">
          <references count="1">
            <reference field="4294967294" count="1" selected="0">
              <x v="4"/>
            </reference>
          </references>
        </pivotArea>
      </autoSortScope>
    </pivotField>
    <pivotField axis="axisRow" showAll="0" measureFilter="1" sortType="ascending">
      <items count="107">
        <item x="95"/>
        <item x="66"/>
        <item x="102"/>
        <item x="18"/>
        <item x="28"/>
        <item x="20"/>
        <item x="76"/>
        <item x="87"/>
        <item x="38"/>
        <item x="73"/>
        <item x="92"/>
        <item x="81"/>
        <item x="99"/>
        <item x="15"/>
        <item x="97"/>
        <item x="80"/>
        <item x="48"/>
        <item x="103"/>
        <item x="57"/>
        <item x="83"/>
        <item x="52"/>
        <item x="82"/>
        <item x="98"/>
        <item x="101"/>
        <item x="33"/>
        <item x="84"/>
        <item x="56"/>
        <item x="91"/>
        <item x="63"/>
        <item x="36"/>
        <item x="51"/>
        <item x="43"/>
        <item x="40"/>
        <item x="62"/>
        <item x="85"/>
        <item x="96"/>
        <item x="49"/>
        <item x="75"/>
        <item x="78"/>
        <item x="104"/>
        <item x="22"/>
        <item x="46"/>
        <item x="29"/>
        <item x="7"/>
        <item x="8"/>
        <item x="6"/>
        <item x="61"/>
        <item x="30"/>
        <item x="47"/>
        <item x="45"/>
        <item x="65"/>
        <item x="16"/>
        <item x="70"/>
        <item x="68"/>
        <item x="23"/>
        <item x="67"/>
        <item x="90"/>
        <item x="58"/>
        <item x="5"/>
        <item x="44"/>
        <item x="64"/>
        <item x="19"/>
        <item x="60"/>
        <item x="89"/>
        <item x="88"/>
        <item x="21"/>
        <item x="54"/>
        <item x="39"/>
        <item x="50"/>
        <item x="59"/>
        <item x="55"/>
        <item x="93"/>
        <item x="77"/>
        <item x="71"/>
        <item x="41"/>
        <item x="79"/>
        <item x="31"/>
        <item x="94"/>
        <item x="42"/>
        <item x="12"/>
        <item x="4"/>
        <item x="2"/>
        <item x="27"/>
        <item x="10"/>
        <item x="3"/>
        <item x="26"/>
        <item x="11"/>
        <item x="24"/>
        <item x="53"/>
        <item x="32"/>
        <item x="13"/>
        <item x="69"/>
        <item x="25"/>
        <item x="9"/>
        <item x="100"/>
        <item x="1"/>
        <item x="14"/>
        <item x="0"/>
        <item x="72"/>
        <item x="34"/>
        <item x="37"/>
        <item x="35"/>
        <item x="74"/>
        <item x="17"/>
        <item x="86"/>
        <item x="105"/>
        <item t="default"/>
      </items>
    </pivotField>
    <pivotField showAll="0"/>
    <pivotField showAll="0"/>
    <pivotField showAll="0"/>
    <pivotField showAll="0">
      <items count="176">
        <item x="0"/>
        <item x="48"/>
        <item x="1"/>
        <item x="2"/>
        <item x="3"/>
        <item x="18"/>
        <item x="88"/>
        <item x="12"/>
        <item x="19"/>
        <item x="155"/>
        <item x="4"/>
        <item x="36"/>
        <item x="5"/>
        <item x="6"/>
        <item x="49"/>
        <item x="79"/>
        <item x="13"/>
        <item x="75"/>
        <item x="56"/>
        <item x="20"/>
        <item x="69"/>
        <item x="7"/>
        <item x="70"/>
        <item x="50"/>
        <item x="8"/>
        <item x="29"/>
        <item x="21"/>
        <item x="74"/>
        <item x="37"/>
        <item x="30"/>
        <item x="31"/>
        <item x="45"/>
        <item x="64"/>
        <item x="61"/>
        <item x="22"/>
        <item x="38"/>
        <item x="14"/>
        <item x="76"/>
        <item x="23"/>
        <item x="51"/>
        <item x="15"/>
        <item x="77"/>
        <item x="52"/>
        <item x="16"/>
        <item x="9"/>
        <item x="85"/>
        <item x="10"/>
        <item x="96"/>
        <item x="89"/>
        <item x="39"/>
        <item x="40"/>
        <item x="46"/>
        <item x="41"/>
        <item x="62"/>
        <item x="42"/>
        <item x="32"/>
        <item x="157"/>
        <item x="90"/>
        <item x="115"/>
        <item x="167"/>
        <item x="111"/>
        <item x="104"/>
        <item x="47"/>
        <item x="24"/>
        <item x="65"/>
        <item x="25"/>
        <item x="43"/>
        <item x="78"/>
        <item x="53"/>
        <item x="66"/>
        <item x="57"/>
        <item x="33"/>
        <item x="71"/>
        <item x="34"/>
        <item x="92"/>
        <item x="83"/>
        <item x="54"/>
        <item x="44"/>
        <item x="55"/>
        <item x="67"/>
        <item x="58"/>
        <item x="117"/>
        <item x="35"/>
        <item x="118"/>
        <item x="97"/>
        <item x="26"/>
        <item x="27"/>
        <item x="98"/>
        <item x="11"/>
        <item x="28"/>
        <item x="139"/>
        <item x="101"/>
        <item x="119"/>
        <item x="140"/>
        <item x="132"/>
        <item x="94"/>
        <item x="116"/>
        <item x="106"/>
        <item x="99"/>
        <item x="113"/>
        <item x="95"/>
        <item x="141"/>
        <item x="123"/>
        <item x="137"/>
        <item x="59"/>
        <item x="112"/>
        <item x="150"/>
        <item x="147"/>
        <item x="149"/>
        <item x="124"/>
        <item x="163"/>
        <item x="162"/>
        <item x="166"/>
        <item x="125"/>
        <item x="105"/>
        <item x="146"/>
        <item x="86"/>
        <item x="80"/>
        <item x="144"/>
        <item x="158"/>
        <item x="161"/>
        <item x="152"/>
        <item x="135"/>
        <item x="91"/>
        <item x="63"/>
        <item x="128"/>
        <item x="60"/>
        <item x="107"/>
        <item x="138"/>
        <item x="102"/>
        <item x="68"/>
        <item x="81"/>
        <item x="122"/>
        <item x="153"/>
        <item x="93"/>
        <item x="129"/>
        <item x="121"/>
        <item x="100"/>
        <item x="142"/>
        <item x="108"/>
        <item x="109"/>
        <item x="126"/>
        <item x="136"/>
        <item x="130"/>
        <item x="72"/>
        <item x="156"/>
        <item x="172"/>
        <item x="87"/>
        <item x="145"/>
        <item x="17"/>
        <item x="160"/>
        <item x="114"/>
        <item x="143"/>
        <item x="133"/>
        <item x="159"/>
        <item x="84"/>
        <item x="164"/>
        <item x="110"/>
        <item x="82"/>
        <item x="73"/>
        <item x="169"/>
        <item x="131"/>
        <item x="134"/>
        <item x="103"/>
        <item x="120"/>
        <item x="127"/>
        <item x="171"/>
        <item x="170"/>
        <item x="154"/>
        <item x="173"/>
        <item x="151"/>
        <item x="168"/>
        <item x="165"/>
        <item x="148"/>
        <item x="174"/>
        <item t="default"/>
      </items>
    </pivotField>
    <pivotField showAll="0"/>
    <pivotField showAll="0"/>
    <pivotField dataField="1" showAll="0">
      <items count="454">
        <item x="0"/>
        <item x="262"/>
        <item x="351"/>
        <item x="389"/>
        <item x="399"/>
        <item x="331"/>
        <item x="316"/>
        <item x="216"/>
        <item x="407"/>
        <item x="109"/>
        <item x="371"/>
        <item x="97"/>
        <item x="411"/>
        <item x="175"/>
        <item x="320"/>
        <item x="317"/>
        <item x="353"/>
        <item x="60"/>
        <item x="197"/>
        <item x="358"/>
        <item x="258"/>
        <item x="282"/>
        <item x="122"/>
        <item x="268"/>
        <item x="354"/>
        <item x="119"/>
        <item x="308"/>
        <item x="342"/>
        <item x="166"/>
        <item x="318"/>
        <item x="237"/>
        <item x="437"/>
        <item x="377"/>
        <item x="228"/>
        <item x="395"/>
        <item x="275"/>
        <item x="241"/>
        <item x="276"/>
        <item x="356"/>
        <item x="447"/>
        <item x="98"/>
        <item x="309"/>
        <item x="449"/>
        <item x="156"/>
        <item x="196"/>
        <item x="176"/>
        <item x="250"/>
        <item x="141"/>
        <item x="277"/>
        <item x="346"/>
        <item x="396"/>
        <item x="229"/>
        <item x="177"/>
        <item x="435"/>
        <item x="61"/>
        <item x="87"/>
        <item x="382"/>
        <item x="430"/>
        <item x="445"/>
        <item x="263"/>
        <item x="198"/>
        <item x="451"/>
        <item x="355"/>
        <item x="415"/>
        <item x="99"/>
        <item x="332"/>
        <item x="403"/>
        <item x="344"/>
        <item x="259"/>
        <item x="335"/>
        <item x="336"/>
        <item x="424"/>
        <item x="287"/>
        <item x="298"/>
        <item x="372"/>
        <item x="123"/>
        <item x="419"/>
        <item x="75"/>
        <item x="341"/>
        <item x="230"/>
        <item x="326"/>
        <item x="363"/>
        <item x="260"/>
        <item x="412"/>
        <item x="224"/>
        <item x="178"/>
        <item x="400"/>
        <item x="299"/>
        <item x="291"/>
        <item x="294"/>
        <item x="157"/>
        <item x="288"/>
        <item x="231"/>
        <item x="33"/>
        <item x="217"/>
        <item x="401"/>
        <item x="88"/>
        <item x="387"/>
        <item x="375"/>
        <item x="167"/>
        <item x="57"/>
        <item x="409"/>
        <item x="327"/>
        <item x="218"/>
        <item x="378"/>
        <item x="158"/>
        <item x="433"/>
        <item x="428"/>
        <item x="269"/>
        <item x="436"/>
        <item x="204"/>
        <item x="328"/>
        <item x="270"/>
        <item x="124"/>
        <item x="289"/>
        <item x="393"/>
        <item x="168"/>
        <item x="443"/>
        <item x="385"/>
        <item x="304"/>
        <item x="446"/>
        <item x="310"/>
        <item x="425"/>
        <item x="278"/>
        <item x="379"/>
        <item x="448"/>
        <item x="390"/>
        <item x="142"/>
        <item x="12"/>
        <item x="438"/>
        <item x="423"/>
        <item x="362"/>
        <item x="366"/>
        <item x="264"/>
        <item x="376"/>
        <item x="306"/>
        <item x="301"/>
        <item x="143"/>
        <item x="357"/>
        <item x="295"/>
        <item x="426"/>
        <item x="434"/>
        <item x="305"/>
        <item x="89"/>
        <item x="414"/>
        <item x="144"/>
        <item x="125"/>
        <item x="187"/>
        <item x="429"/>
        <item x="422"/>
        <item x="242"/>
        <item x="374"/>
        <item x="199"/>
        <item x="450"/>
        <item x="386"/>
        <item x="416"/>
        <item x="145"/>
        <item x="126"/>
        <item x="200"/>
        <item x="392"/>
        <item x="251"/>
        <item x="440"/>
        <item x="219"/>
        <item x="146"/>
        <item x="347"/>
        <item x="383"/>
        <item x="444"/>
        <item x="360"/>
        <item x="292"/>
        <item x="420"/>
        <item x="410"/>
        <item x="361"/>
        <item x="442"/>
        <item x="388"/>
        <item x="364"/>
        <item x="205"/>
        <item x="431"/>
        <item x="188"/>
        <item x="381"/>
        <item x="321"/>
        <item x="418"/>
        <item x="397"/>
        <item x="441"/>
        <item x="367"/>
        <item x="220"/>
        <item x="405"/>
        <item x="404"/>
        <item x="189"/>
        <item x="337"/>
        <item x="280"/>
        <item x="311"/>
        <item x="13"/>
        <item x="427"/>
        <item x="380"/>
        <item x="127"/>
        <item x="345"/>
        <item x="206"/>
        <item x="343"/>
        <item x="421"/>
        <item x="201"/>
        <item x="190"/>
        <item x="179"/>
        <item x="42"/>
        <item x="413"/>
        <item x="254"/>
        <item x="391"/>
        <item x="302"/>
        <item x="169"/>
        <item x="398"/>
        <item x="110"/>
        <item x="21"/>
        <item x="338"/>
        <item x="271"/>
        <item x="417"/>
        <item x="111"/>
        <item x="34"/>
        <item x="370"/>
        <item x="221"/>
        <item x="296"/>
        <item x="147"/>
        <item x="408"/>
        <item x="159"/>
        <item x="322"/>
        <item x="207"/>
        <item x="272"/>
        <item x="62"/>
        <item x="180"/>
        <item x="90"/>
        <item x="112"/>
        <item x="439"/>
        <item x="128"/>
        <item x="148"/>
        <item x="252"/>
        <item x="191"/>
        <item x="212"/>
        <item x="149"/>
        <item x="1"/>
        <item x="323"/>
        <item x="281"/>
        <item x="365"/>
        <item x="243"/>
        <item x="283"/>
        <item x="181"/>
        <item x="293"/>
        <item x="253"/>
        <item x="284"/>
        <item x="238"/>
        <item x="402"/>
        <item x="314"/>
        <item x="76"/>
        <item x="359"/>
        <item x="129"/>
        <item x="120"/>
        <item x="113"/>
        <item x="348"/>
        <item x="261"/>
        <item x="244"/>
        <item x="121"/>
        <item x="368"/>
        <item x="222"/>
        <item x="232"/>
        <item x="300"/>
        <item x="130"/>
        <item x="285"/>
        <item x="432"/>
        <item x="373"/>
        <item x="406"/>
        <item x="279"/>
        <item x="170"/>
        <item x="239"/>
        <item x="131"/>
        <item x="233"/>
        <item x="303"/>
        <item x="307"/>
        <item x="91"/>
        <item x="114"/>
        <item x="369"/>
        <item x="265"/>
        <item x="132"/>
        <item x="352"/>
        <item x="329"/>
        <item x="115"/>
        <item x="350"/>
        <item x="22"/>
        <item x="225"/>
        <item x="255"/>
        <item x="319"/>
        <item x="100"/>
        <item x="77"/>
        <item x="182"/>
        <item x="133"/>
        <item x="92"/>
        <item x="192"/>
        <item x="101"/>
        <item x="256"/>
        <item x="266"/>
        <item x="134"/>
        <item x="324"/>
        <item x="213"/>
        <item x="333"/>
        <item x="2"/>
        <item x="330"/>
        <item x="325"/>
        <item x="135"/>
        <item x="102"/>
        <item x="223"/>
        <item x="78"/>
        <item x="63"/>
        <item x="394"/>
        <item x="171"/>
        <item x="160"/>
        <item x="339"/>
        <item x="349"/>
        <item x="312"/>
        <item x="234"/>
        <item x="257"/>
        <item x="245"/>
        <item x="183"/>
        <item x="79"/>
        <item x="64"/>
        <item x="136"/>
        <item x="297"/>
        <item x="210"/>
        <item x="14"/>
        <item x="161"/>
        <item x="214"/>
        <item x="93"/>
        <item x="334"/>
        <item x="43"/>
        <item x="80"/>
        <item x="23"/>
        <item x="340"/>
        <item x="215"/>
        <item x="290"/>
        <item x="313"/>
        <item x="58"/>
        <item x="193"/>
        <item x="65"/>
        <item x="202"/>
        <item x="226"/>
        <item x="384"/>
        <item x="194"/>
        <item x="66"/>
        <item x="3"/>
        <item x="184"/>
        <item x="81"/>
        <item x="315"/>
        <item x="267"/>
        <item x="240"/>
        <item x="211"/>
        <item x="186"/>
        <item x="203"/>
        <item x="103"/>
        <item x="172"/>
        <item x="162"/>
        <item x="208"/>
        <item x="44"/>
        <item x="150"/>
        <item x="209"/>
        <item x="163"/>
        <item x="45"/>
        <item x="273"/>
        <item x="274"/>
        <item x="246"/>
        <item x="46"/>
        <item x="164"/>
        <item x="286"/>
        <item x="151"/>
        <item x="137"/>
        <item x="235"/>
        <item x="47"/>
        <item x="67"/>
        <item x="152"/>
        <item x="247"/>
        <item x="248"/>
        <item x="94"/>
        <item x="48"/>
        <item x="68"/>
        <item x="24"/>
        <item x="138"/>
        <item x="35"/>
        <item x="227"/>
        <item x="104"/>
        <item x="249"/>
        <item x="139"/>
        <item x="116"/>
        <item x="25"/>
        <item x="105"/>
        <item x="49"/>
        <item x="69"/>
        <item x="140"/>
        <item x="70"/>
        <item x="36"/>
        <item x="37"/>
        <item x="106"/>
        <item x="15"/>
        <item x="236"/>
        <item x="95"/>
        <item x="173"/>
        <item x="107"/>
        <item x="185"/>
        <item x="195"/>
        <item x="26"/>
        <item x="50"/>
        <item x="82"/>
        <item x="153"/>
        <item x="4"/>
        <item x="83"/>
        <item x="71"/>
        <item x="72"/>
        <item x="51"/>
        <item x="84"/>
        <item x="52"/>
        <item x="73"/>
        <item x="85"/>
        <item x="53"/>
        <item x="59"/>
        <item x="54"/>
        <item x="154"/>
        <item x="174"/>
        <item x="5"/>
        <item x="74"/>
        <item x="6"/>
        <item x="27"/>
        <item x="165"/>
        <item x="55"/>
        <item x="38"/>
        <item x="86"/>
        <item x="155"/>
        <item x="108"/>
        <item x="56"/>
        <item x="117"/>
        <item x="96"/>
        <item x="16"/>
        <item x="39"/>
        <item x="118"/>
        <item x="40"/>
        <item x="17"/>
        <item x="7"/>
        <item x="41"/>
        <item x="18"/>
        <item x="28"/>
        <item x="19"/>
        <item x="29"/>
        <item x="8"/>
        <item x="30"/>
        <item x="31"/>
        <item x="32"/>
        <item x="9"/>
        <item x="10"/>
        <item x="20"/>
        <item x="11"/>
        <item x="452"/>
        <item t="default"/>
      </items>
    </pivotField>
    <pivotField showAll="0"/>
    <pivotField multipleItemSelectionAllowed="1" showAll="0"/>
    <pivotField axis="axisPage" dataField="1" multipleItemSelectionAllowed="1" showAll="0">
      <items count="11">
        <item x="0"/>
        <item x="2"/>
        <item x="3"/>
        <item x="4"/>
        <item x="5"/>
        <item x="6"/>
        <item x="7"/>
        <item x="8"/>
        <item h="1" x="9"/>
        <item h="1" x="1"/>
        <item t="default"/>
      </items>
    </pivotField>
    <pivotField showAll="0"/>
    <pivotField axis="axisPage" multipleItemSelectionAllowed="1" showAll="0" sortType="descending">
      <items count="6">
        <item h="1" x="3"/>
        <item h="1" sd="0" x="2"/>
        <item x="0"/>
        <item h="1" x="1"/>
        <item h="1" x="4"/>
        <item t="default"/>
      </items>
      <autoSortScope>
        <pivotArea dataOnly="0" outline="0" fieldPosition="0">
          <references count="1">
            <reference field="4294967294" count="1" selected="0">
              <x v="4"/>
            </reference>
          </references>
        </pivotArea>
      </autoSortScope>
    </pivotField>
    <pivotField showAll="0"/>
    <pivotField showAll="0"/>
    <pivotField showAll="0"/>
    <pivotField dataField="1" showAll="0"/>
    <pivotField dataField="1" showAll="0"/>
    <pivotField showAll="0">
      <items count="14">
        <item x="4"/>
        <item x="11"/>
        <item x="5"/>
        <item x="2"/>
        <item x="0"/>
        <item x="1"/>
        <item x="8"/>
        <item x="7"/>
        <item x="9"/>
        <item x="3"/>
        <item x="10"/>
        <item x="6"/>
        <item x="12"/>
        <item t="default"/>
      </items>
    </pivotField>
    <pivotField showAll="0" sortType="descending">
      <items count="34">
        <item x="12"/>
        <item x="14"/>
        <item x="25"/>
        <item x="9"/>
        <item x="27"/>
        <item x="29"/>
        <item x="21"/>
        <item x="23"/>
        <item x="15"/>
        <item x="6"/>
        <item x="10"/>
        <item x="16"/>
        <item x="5"/>
        <item x="13"/>
        <item x="26"/>
        <item x="28"/>
        <item x="19"/>
        <item x="4"/>
        <item x="2"/>
        <item x="3"/>
        <item x="17"/>
        <item x="30"/>
        <item x="20"/>
        <item x="8"/>
        <item x="31"/>
        <item x="18"/>
        <item x="7"/>
        <item x="1"/>
        <item x="0"/>
        <item x="24"/>
        <item x="22"/>
        <item x="11"/>
        <item x="32"/>
        <item t="default"/>
      </items>
      <autoSortScope>
        <pivotArea dataOnly="0" outline="0" fieldPosition="0">
          <references count="1">
            <reference field="4294967294" count="1" selected="0">
              <x v="3"/>
            </reference>
          </references>
        </pivotArea>
      </autoSortScope>
    </pivotField>
    <pivotField dataField="1" showAll="0">
      <items count="5">
        <item x="0"/>
        <item x="2"/>
        <item x="1"/>
        <item x="3"/>
        <item t="default"/>
      </items>
    </pivotField>
  </pivotFields>
  <rowFields count="1">
    <field x="1"/>
  </rowFields>
  <rowItems count="31">
    <i>
      <x v="17"/>
    </i>
    <i>
      <x v="21"/>
    </i>
    <i>
      <x v="22"/>
    </i>
    <i>
      <x v="23"/>
    </i>
    <i>
      <x v="25"/>
    </i>
    <i>
      <x v="27"/>
    </i>
    <i>
      <x v="28"/>
    </i>
    <i>
      <x v="29"/>
    </i>
    <i>
      <x v="32"/>
    </i>
    <i>
      <x v="33"/>
    </i>
    <i>
      <x v="34"/>
    </i>
    <i>
      <x v="35"/>
    </i>
    <i>
      <x v="36"/>
    </i>
    <i>
      <x v="37"/>
    </i>
    <i>
      <x v="38"/>
    </i>
    <i>
      <x v="70"/>
    </i>
    <i>
      <x v="71"/>
    </i>
    <i>
      <x v="72"/>
    </i>
    <i>
      <x v="73"/>
    </i>
    <i>
      <x v="75"/>
    </i>
    <i>
      <x v="76"/>
    </i>
    <i>
      <x v="77"/>
    </i>
    <i>
      <x v="78"/>
    </i>
    <i>
      <x v="84"/>
    </i>
    <i>
      <x v="86"/>
    </i>
    <i>
      <x v="97"/>
    </i>
    <i>
      <x v="98"/>
    </i>
    <i>
      <x v="99"/>
    </i>
    <i>
      <x v="100"/>
    </i>
    <i>
      <x v="103"/>
    </i>
    <i>
      <x v="104"/>
    </i>
  </rowItems>
  <colFields count="1">
    <field x="-2"/>
  </colFields>
  <colItems count="5">
    <i>
      <x/>
    </i>
    <i i="1">
      <x v="1"/>
    </i>
    <i i="2">
      <x v="2"/>
    </i>
    <i i="3">
      <x v="3"/>
    </i>
    <i i="4">
      <x v="4"/>
    </i>
  </colItems>
  <pageFields count="2">
    <pageField fld="13" hier="-1"/>
    <pageField fld="11" hier="-1"/>
  </pageFields>
  <dataFields count="5">
    <dataField name="Suma de Total de Horas" fld="17" baseField="0" baseItem="0"/>
    <dataField name="Suma de Total de Vivos" fld="18" baseField="0" baseItem="0"/>
    <dataField name="Promedio de Complejidad" fld="21" subtotal="average" baseField="0" baseItem="0"/>
    <dataField name="Suma de Punto de reorden con multiples" fld="11" baseField="0" baseItem="0"/>
    <dataField name="Promedio de Proyección de días" fld="8" subtotal="average" baseField="0" baseItem="0" numFmtId="1"/>
  </dataFields>
  <formats count="25">
    <format dxfId="24">
      <pivotArea type="all" dataOnly="0" outline="0" fieldPosition="0"/>
    </format>
    <format dxfId="23">
      <pivotArea outline="0" collapsedLevelsAreSubtotals="1" fieldPosition="0"/>
    </format>
    <format dxfId="22">
      <pivotArea field="13" type="button" dataOnly="0" labelOnly="1" outline="0" axis="axisPage" fieldPosition="0"/>
    </format>
    <format dxfId="21">
      <pivotArea dataOnly="0" labelOnly="1" outline="0" fieldPosition="0">
        <references count="1">
          <reference field="4294967294" count="4">
            <x v="0"/>
            <x v="1"/>
            <x v="2"/>
            <x v="3"/>
          </reference>
        </references>
      </pivotArea>
    </format>
    <format dxfId="20">
      <pivotArea type="all" dataOnly="0" outline="0" fieldPosition="0"/>
    </format>
    <format dxfId="19">
      <pivotArea outline="0" collapsedLevelsAreSubtotals="1" fieldPosition="0"/>
    </format>
    <format dxfId="18">
      <pivotArea field="13" type="button" dataOnly="0" labelOnly="1" outline="0" axis="axisPage" fieldPosition="0"/>
    </format>
    <format dxfId="17">
      <pivotArea dataOnly="0" labelOnly="1" outline="0" fieldPosition="0">
        <references count="1">
          <reference field="4294967294" count="4">
            <x v="0"/>
            <x v="1"/>
            <x v="2"/>
            <x v="3"/>
          </reference>
        </references>
      </pivotArea>
    </format>
    <format dxfId="16">
      <pivotArea type="all" dataOnly="0" outline="0" fieldPosition="0"/>
    </format>
    <format dxfId="15">
      <pivotArea outline="0" collapsedLevelsAreSubtotals="1" fieldPosition="0"/>
    </format>
    <format dxfId="14">
      <pivotArea field="13" type="button" dataOnly="0" labelOnly="1" outline="0" axis="axisPage" fieldPosition="0"/>
    </format>
    <format dxfId="13">
      <pivotArea dataOnly="0" labelOnly="1" outline="0" fieldPosition="0">
        <references count="1">
          <reference field="4294967294" count="4">
            <x v="0"/>
            <x v="1"/>
            <x v="2"/>
            <x v="3"/>
          </reference>
        </references>
      </pivotArea>
    </format>
    <format dxfId="12">
      <pivotArea outline="0" collapsedLevelsAreSubtotals="1" fieldPosition="0">
        <references count="1">
          <reference field="4294967294" count="1" selected="0">
            <x v="4"/>
          </reference>
        </references>
      </pivotArea>
    </format>
    <format dxfId="11">
      <pivotArea dataOnly="0" labelOnly="1" outline="0" fieldPosition="0">
        <references count="1">
          <reference field="4294967294" count="1">
            <x v="4"/>
          </reference>
        </references>
      </pivotArea>
    </format>
    <format dxfId="10">
      <pivotArea collapsedLevelsAreSubtotals="1" fieldPosition="0">
        <references count="1">
          <reference field="1" count="8">
            <x v="25"/>
            <x v="33"/>
            <x v="37"/>
            <x v="77"/>
            <x v="86"/>
            <x v="97"/>
            <x v="98"/>
            <x v="104"/>
          </reference>
        </references>
      </pivotArea>
    </format>
    <format dxfId="9">
      <pivotArea dataOnly="0" labelOnly="1" fieldPosition="0">
        <references count="1">
          <reference field="1" count="8">
            <x v="25"/>
            <x v="33"/>
            <x v="37"/>
            <x v="77"/>
            <x v="86"/>
            <x v="97"/>
            <x v="98"/>
            <x v="104"/>
          </reference>
        </references>
      </pivotArea>
    </format>
    <format dxfId="8">
      <pivotArea collapsedLevelsAreSubtotals="1" fieldPosition="0">
        <references count="1">
          <reference field="1" count="2">
            <x v="70"/>
            <x v="76"/>
          </reference>
        </references>
      </pivotArea>
    </format>
    <format dxfId="7">
      <pivotArea dataOnly="0" labelOnly="1" fieldPosition="0">
        <references count="1">
          <reference field="1" count="2">
            <x v="70"/>
            <x v="76"/>
          </reference>
        </references>
      </pivotArea>
    </format>
    <format dxfId="6">
      <pivotArea dataOnly="0" labelOnly="1" fieldPosition="0">
        <references count="1">
          <reference field="1" count="1">
            <x v="33"/>
          </reference>
        </references>
      </pivotArea>
    </format>
    <format dxfId="5">
      <pivotArea collapsedLevelsAreSubtotals="1" fieldPosition="0">
        <references count="1">
          <reference field="1" count="1">
            <x v="25"/>
          </reference>
        </references>
      </pivotArea>
    </format>
    <format dxfId="4">
      <pivotArea dataOnly="0" labelOnly="1" fieldPosition="0">
        <references count="1">
          <reference field="1" count="1">
            <x v="25"/>
          </reference>
        </references>
      </pivotArea>
    </format>
    <format dxfId="3">
      <pivotArea collapsedLevelsAreSubtotals="1" fieldPosition="0">
        <references count="1">
          <reference field="1" count="2">
            <x v="76"/>
            <x v="77"/>
          </reference>
        </references>
      </pivotArea>
    </format>
    <format dxfId="2">
      <pivotArea dataOnly="0" labelOnly="1" fieldPosition="0">
        <references count="1">
          <reference field="1" count="2">
            <x v="76"/>
            <x v="77"/>
          </reference>
        </references>
      </pivotArea>
    </format>
    <format dxfId="1">
      <pivotArea collapsedLevelsAreSubtotals="1" fieldPosition="0">
        <references count="1">
          <reference field="1" count="1">
            <x v="86"/>
          </reference>
        </references>
      </pivotArea>
    </format>
    <format dxfId="0">
      <pivotArea dataOnly="0" labelOnly="1" fieldPosition="0">
        <references count="1">
          <reference field="1" count="1">
            <x v="86"/>
          </reference>
        </references>
      </pivotArea>
    </format>
  </formats>
  <pivotTableStyleInfo name="PivotStyleLight16" showRowHeaders="1" showColHeaders="1" showRowStripes="0" showColStripes="0" showLastColumn="1"/>
  <filters count="1">
    <filter fld="1" type="valueGreaterThan" evalOrder="-1" id="1" iMeasureFld="3">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2-02-08T16:58:23.04" personId="{C031AB04-B7A7-AB4B-9171-2006BE5E2278}" id="{18AD9046-C62A-F348-A649-DBD5C6053B71}">
    <text>Activo: Se produce de manera regular 
Inactivo: No se produce más
Activo/Tela: Se produce hasta agotar tela:
Mujer - Tallas: XS-S-M
Hombre - Tallas: S-M-L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1701"/>
  <sheetViews>
    <sheetView tabSelected="1" zoomScale="80" zoomScaleNormal="80" workbookViewId="0">
      <pane ySplit="1" topLeftCell="A1692" activePane="bottomLeft" state="frozen"/>
      <selection pane="bottomLeft" activeCell="A1699" sqref="A1699"/>
    </sheetView>
  </sheetViews>
  <sheetFormatPr baseColWidth="10" defaultColWidth="14.42578125" defaultRowHeight="15.75" customHeight="1" x14ac:dyDescent="0.2"/>
  <cols>
    <col min="1" max="1" width="33.7109375" customWidth="1"/>
    <col min="2" max="2" width="46.85546875" customWidth="1"/>
    <col min="3" max="3" width="59.7109375" customWidth="1"/>
    <col min="4" max="4" width="9.7109375" customWidth="1"/>
    <col min="5" max="5" width="10.42578125" customWidth="1"/>
    <col min="6" max="6" width="10.140625" customWidth="1"/>
    <col min="7" max="7" width="14.7109375" customWidth="1"/>
    <col min="8" max="9" width="12.28515625" style="5" customWidth="1"/>
    <col min="10" max="10" width="11.28515625" customWidth="1"/>
    <col min="11" max="11" width="14.140625" customWidth="1"/>
    <col min="12" max="12" width="14.42578125" customWidth="1"/>
    <col min="13" max="13" width="10.140625" customWidth="1"/>
    <col min="14" max="14" width="21.140625" customWidth="1"/>
    <col min="15" max="15" width="10.28515625" customWidth="1"/>
    <col min="16" max="16" width="4.85546875" customWidth="1"/>
    <col min="17" max="17" width="11.42578125" customWidth="1"/>
    <col min="18" max="18" width="33" style="6" customWidth="1"/>
    <col min="19" max="19" width="12.28515625" customWidth="1"/>
    <col min="20" max="20" width="13.7109375" customWidth="1"/>
    <col min="21" max="23" width="14.42578125" hidden="1" customWidth="1"/>
    <col min="24" max="25" width="14.42578125" style="6" hidden="1" customWidth="1"/>
    <col min="26" max="26" width="13.28515625" hidden="1" customWidth="1"/>
    <col min="27" max="27" width="10.140625" customWidth="1"/>
    <col min="28" max="28" width="8.42578125" customWidth="1"/>
    <col min="29" max="29" width="10.42578125" customWidth="1"/>
    <col min="30" max="30" width="11" customWidth="1"/>
    <col min="31" max="31" width="10.28515625" style="9" customWidth="1"/>
    <col min="32" max="33" width="12.28515625" customWidth="1"/>
    <col min="34" max="34" width="13.85546875" customWidth="1"/>
    <col min="35" max="35" width="12.28515625" style="18" customWidth="1"/>
    <col min="36" max="36" width="12.28515625" style="52" customWidth="1"/>
    <col min="37" max="37" width="12.28515625" style="18" customWidth="1"/>
    <col min="38" max="38" width="18.85546875" customWidth="1"/>
    <col min="39" max="39" width="13.140625" customWidth="1"/>
    <col min="40" max="42" width="18.85546875" customWidth="1"/>
    <col min="43" max="46" width="14.42578125" customWidth="1"/>
    <col min="47" max="47" width="16.7109375" customWidth="1"/>
    <col min="48" max="48" width="16.28515625" customWidth="1"/>
    <col min="49" max="49" width="15.85546875" style="5" customWidth="1"/>
    <col min="50" max="50" width="14.42578125" style="5" customWidth="1"/>
    <col min="51" max="51" width="14.42578125" customWidth="1"/>
    <col min="52" max="53" width="14.42578125" style="6" customWidth="1"/>
    <col min="54" max="54" width="14.42578125" style="6"/>
    <col min="55" max="57" width="14.42578125" style="6" customWidth="1"/>
    <col min="58" max="58" width="147.140625" style="15" customWidth="1"/>
  </cols>
  <sheetData>
    <row r="1" spans="1:60" s="6" customFormat="1" ht="56.1" customHeight="1" x14ac:dyDescent="0.2">
      <c r="A1" s="6" t="s">
        <v>3582</v>
      </c>
      <c r="B1" s="8" t="s">
        <v>0</v>
      </c>
      <c r="C1" s="8" t="s">
        <v>1</v>
      </c>
      <c r="D1" s="8" t="s">
        <v>2</v>
      </c>
      <c r="E1" s="8" t="s">
        <v>3</v>
      </c>
      <c r="F1" s="8" t="s">
        <v>4</v>
      </c>
      <c r="G1" s="8" t="s">
        <v>5</v>
      </c>
      <c r="H1" s="8" t="s">
        <v>6</v>
      </c>
      <c r="I1" s="8" t="s">
        <v>2915</v>
      </c>
      <c r="J1" s="10" t="s">
        <v>7</v>
      </c>
      <c r="K1" s="10" t="s">
        <v>8</v>
      </c>
      <c r="L1" s="10" t="s">
        <v>3525</v>
      </c>
      <c r="M1" s="10" t="s">
        <v>88</v>
      </c>
      <c r="N1" s="10" t="s">
        <v>9</v>
      </c>
      <c r="O1" s="10" t="s">
        <v>10</v>
      </c>
      <c r="P1" s="10" t="s">
        <v>11</v>
      </c>
      <c r="Q1" s="10" t="s">
        <v>2371</v>
      </c>
      <c r="R1" s="10" t="s">
        <v>3581</v>
      </c>
      <c r="S1" s="10" t="s">
        <v>89</v>
      </c>
      <c r="T1" s="10" t="s">
        <v>12</v>
      </c>
      <c r="U1" s="10" t="s">
        <v>13</v>
      </c>
      <c r="V1" s="11" t="s">
        <v>3393</v>
      </c>
      <c r="W1" s="11" t="s">
        <v>3863</v>
      </c>
      <c r="X1" s="83" t="s">
        <v>3657</v>
      </c>
      <c r="Y1" s="83" t="s">
        <v>3898</v>
      </c>
      <c r="Z1" s="11" t="s">
        <v>95</v>
      </c>
      <c r="AA1" s="11" t="s">
        <v>94</v>
      </c>
      <c r="AB1" s="11" t="s">
        <v>3611</v>
      </c>
      <c r="AC1" s="11" t="s">
        <v>87</v>
      </c>
      <c r="AD1" s="11" t="s">
        <v>14</v>
      </c>
      <c r="AE1" s="12" t="s">
        <v>2987</v>
      </c>
      <c r="AF1" s="11" t="s">
        <v>15</v>
      </c>
      <c r="AG1" s="11" t="s">
        <v>2995</v>
      </c>
      <c r="AH1" s="11" t="s">
        <v>2996</v>
      </c>
      <c r="AI1" s="11" t="s">
        <v>2994</v>
      </c>
      <c r="AJ1" s="20" t="s">
        <v>3392</v>
      </c>
      <c r="AK1" s="19" t="s">
        <v>3070</v>
      </c>
      <c r="AL1" s="11" t="s">
        <v>90</v>
      </c>
      <c r="AM1" s="11" t="s">
        <v>91</v>
      </c>
      <c r="AN1" s="11" t="s">
        <v>92</v>
      </c>
      <c r="AO1" s="11" t="s">
        <v>93</v>
      </c>
      <c r="AP1" s="13" t="s">
        <v>170</v>
      </c>
      <c r="AQ1" s="13" t="s">
        <v>16</v>
      </c>
      <c r="AR1" s="13" t="s">
        <v>171</v>
      </c>
      <c r="AS1" s="13" t="s">
        <v>172</v>
      </c>
      <c r="AT1" s="13" t="s">
        <v>174</v>
      </c>
      <c r="AU1" s="84" t="s">
        <v>3919</v>
      </c>
      <c r="AV1" s="84" t="s">
        <v>3918</v>
      </c>
      <c r="AW1" s="84" t="s">
        <v>3920</v>
      </c>
      <c r="AX1" s="84" t="s">
        <v>3922</v>
      </c>
      <c r="AY1" s="8" t="s">
        <v>17</v>
      </c>
      <c r="AZ1" s="8" t="s">
        <v>2373</v>
      </c>
      <c r="BA1" s="8" t="s">
        <v>2988</v>
      </c>
      <c r="BB1" s="8" t="s">
        <v>3005</v>
      </c>
      <c r="BC1" s="8" t="s">
        <v>3004</v>
      </c>
      <c r="BD1" s="8" t="s">
        <v>18</v>
      </c>
      <c r="BE1" s="8" t="s">
        <v>2372</v>
      </c>
      <c r="BF1" s="14" t="s">
        <v>19</v>
      </c>
      <c r="BG1" s="11" t="s">
        <v>20</v>
      </c>
      <c r="BH1" s="8" t="s">
        <v>3524</v>
      </c>
    </row>
    <row r="2" spans="1:60" s="87" customFormat="1" ht="30.75" customHeight="1" x14ac:dyDescent="0.2">
      <c r="A2" s="87" t="s">
        <v>60</v>
      </c>
      <c r="B2" s="88" t="s">
        <v>1756</v>
      </c>
      <c r="C2" s="88" t="s">
        <v>60</v>
      </c>
      <c r="D2" s="88" t="s">
        <v>31</v>
      </c>
      <c r="E2" s="88" t="s">
        <v>32</v>
      </c>
      <c r="F2" s="88" t="s">
        <v>32</v>
      </c>
      <c r="G2" s="88" t="s">
        <v>61</v>
      </c>
      <c r="H2" s="88" t="s">
        <v>66</v>
      </c>
      <c r="I2" s="88" t="s">
        <v>2916</v>
      </c>
      <c r="J2" s="88" t="s">
        <v>62</v>
      </c>
      <c r="K2" s="88" t="s">
        <v>63</v>
      </c>
      <c r="L2" s="88" t="s">
        <v>97</v>
      </c>
      <c r="M2" s="88" t="s">
        <v>97</v>
      </c>
      <c r="N2" s="88" t="s">
        <v>1726</v>
      </c>
      <c r="O2" s="88" t="s">
        <v>64</v>
      </c>
      <c r="P2" s="88" t="s">
        <v>175</v>
      </c>
      <c r="Q2" s="88" t="s">
        <v>2375</v>
      </c>
      <c r="R2" s="89" t="s">
        <v>3644</v>
      </c>
      <c r="S2" s="90">
        <v>0.3</v>
      </c>
      <c r="T2" s="88" t="s">
        <v>204</v>
      </c>
      <c r="U2" s="88"/>
      <c r="V2" s="88"/>
      <c r="W2" s="88"/>
      <c r="X2" s="89"/>
      <c r="Y2" s="89"/>
      <c r="Z2" s="88"/>
      <c r="AA2" s="88">
        <v>30</v>
      </c>
      <c r="AB2" s="88"/>
      <c r="AC2" s="88"/>
      <c r="AD2" s="88">
        <v>24</v>
      </c>
      <c r="AE2" s="91">
        <v>15.15</v>
      </c>
      <c r="AF2" s="88" t="s">
        <v>2992</v>
      </c>
      <c r="AG2" s="88"/>
      <c r="AH2" s="88" t="s">
        <v>2998</v>
      </c>
      <c r="AI2" s="89">
        <v>1</v>
      </c>
      <c r="AJ2" s="89"/>
      <c r="AK2" s="89"/>
      <c r="AL2" s="88" t="s">
        <v>67</v>
      </c>
      <c r="AM2" s="88"/>
      <c r="AN2" s="88"/>
      <c r="AO2" s="88"/>
      <c r="AP2" s="88" t="s">
        <v>61</v>
      </c>
      <c r="AQ2" s="88" t="s">
        <v>44</v>
      </c>
      <c r="AR2" s="88" t="s">
        <v>45</v>
      </c>
      <c r="AS2" s="88" t="s">
        <v>44</v>
      </c>
      <c r="AT2" s="88" t="s">
        <v>61</v>
      </c>
      <c r="AU2" s="88"/>
      <c r="AV2" s="88"/>
      <c r="AW2" s="88" t="s">
        <v>3921</v>
      </c>
      <c r="AX2" s="88"/>
      <c r="AY2" s="88">
        <v>39.170127999999998</v>
      </c>
      <c r="AZ2" s="89">
        <v>150</v>
      </c>
      <c r="BA2" s="92">
        <v>0.37305699481865284</v>
      </c>
      <c r="BB2" s="93">
        <v>144</v>
      </c>
      <c r="BC2" s="94">
        <v>0.2</v>
      </c>
      <c r="BD2" s="89">
        <v>430</v>
      </c>
      <c r="BE2" s="89">
        <v>265</v>
      </c>
      <c r="BF2" s="95" t="s">
        <v>2602</v>
      </c>
      <c r="BG2" s="88" t="s">
        <v>68</v>
      </c>
      <c r="BH2" s="88" t="s">
        <v>97</v>
      </c>
    </row>
    <row r="3" spans="1:60" s="87" customFormat="1" ht="30.75" customHeight="1" x14ac:dyDescent="0.2">
      <c r="A3" s="87" t="s">
        <v>2991</v>
      </c>
      <c r="B3" s="88" t="s">
        <v>1756</v>
      </c>
      <c r="C3" s="88" t="s">
        <v>2991</v>
      </c>
      <c r="D3" s="88" t="s">
        <v>31</v>
      </c>
      <c r="E3" s="88" t="s">
        <v>32</v>
      </c>
      <c r="F3" s="88" t="s">
        <v>32</v>
      </c>
      <c r="G3" s="88" t="s">
        <v>61</v>
      </c>
      <c r="H3" s="88" t="s">
        <v>66</v>
      </c>
      <c r="I3" s="88" t="s">
        <v>2916</v>
      </c>
      <c r="J3" s="88" t="s">
        <v>62</v>
      </c>
      <c r="K3" s="88" t="s">
        <v>63</v>
      </c>
      <c r="L3" s="88" t="s">
        <v>97</v>
      </c>
      <c r="M3" s="88" t="s">
        <v>97</v>
      </c>
      <c r="N3" s="88" t="s">
        <v>1726</v>
      </c>
      <c r="O3" s="88" t="s">
        <v>64</v>
      </c>
      <c r="P3" s="88" t="s">
        <v>176</v>
      </c>
      <c r="Q3" s="88" t="s">
        <v>2375</v>
      </c>
      <c r="R3" s="89" t="s">
        <v>3644</v>
      </c>
      <c r="S3" s="90">
        <v>0.28499999999999998</v>
      </c>
      <c r="T3" s="88" t="s">
        <v>205</v>
      </c>
      <c r="U3" s="88"/>
      <c r="V3" s="88"/>
      <c r="W3" s="88"/>
      <c r="X3" s="89"/>
      <c r="Y3" s="89"/>
      <c r="Z3" s="88"/>
      <c r="AA3" s="88">
        <v>30</v>
      </c>
      <c r="AB3" s="88"/>
      <c r="AC3" s="88"/>
      <c r="AD3" s="88">
        <v>24</v>
      </c>
      <c r="AE3" s="91">
        <v>15.15</v>
      </c>
      <c r="AF3" s="88" t="s">
        <v>2992</v>
      </c>
      <c r="AG3" s="88"/>
      <c r="AH3" s="88" t="s">
        <v>2998</v>
      </c>
      <c r="AI3" s="89">
        <v>1</v>
      </c>
      <c r="AJ3" s="89"/>
      <c r="AK3" s="89"/>
      <c r="AL3" s="88"/>
      <c r="AM3" s="88"/>
      <c r="AN3" s="88"/>
      <c r="AO3" s="88"/>
      <c r="AP3" s="88" t="s">
        <v>61</v>
      </c>
      <c r="AQ3" s="88" t="s">
        <v>44</v>
      </c>
      <c r="AR3" s="88" t="s">
        <v>45</v>
      </c>
      <c r="AS3" s="88" t="s">
        <v>44</v>
      </c>
      <c r="AT3" s="88" t="s">
        <v>61</v>
      </c>
      <c r="AU3" s="88"/>
      <c r="AV3" s="88"/>
      <c r="AW3" s="88" t="s">
        <v>3921</v>
      </c>
      <c r="AX3" s="88"/>
      <c r="AY3" s="88">
        <v>39.880000000000003</v>
      </c>
      <c r="AZ3" s="89">
        <v>150</v>
      </c>
      <c r="BA3" s="92">
        <v>0.75647668393782386</v>
      </c>
      <c r="BB3" s="93">
        <v>216</v>
      </c>
      <c r="BC3" s="94">
        <v>0.2</v>
      </c>
      <c r="BD3" s="89">
        <v>430</v>
      </c>
      <c r="BE3" s="89">
        <v>265</v>
      </c>
      <c r="BF3" s="95" t="s">
        <v>2602</v>
      </c>
      <c r="BG3" s="88" t="s">
        <v>68</v>
      </c>
      <c r="BH3" s="88" t="s">
        <v>97</v>
      </c>
    </row>
    <row r="4" spans="1:60" s="87" customFormat="1" ht="30.75" customHeight="1" x14ac:dyDescent="0.2">
      <c r="A4" s="87" t="s">
        <v>96</v>
      </c>
      <c r="B4" s="88" t="s">
        <v>1756</v>
      </c>
      <c r="C4" s="88" t="s">
        <v>96</v>
      </c>
      <c r="D4" s="88" t="s">
        <v>31</v>
      </c>
      <c r="E4" s="88" t="s">
        <v>32</v>
      </c>
      <c r="F4" s="88" t="s">
        <v>32</v>
      </c>
      <c r="G4" s="88" t="s">
        <v>61</v>
      </c>
      <c r="H4" s="88" t="s">
        <v>66</v>
      </c>
      <c r="I4" s="88" t="s">
        <v>2916</v>
      </c>
      <c r="J4" s="88" t="s">
        <v>62</v>
      </c>
      <c r="K4" s="88" t="s">
        <v>63</v>
      </c>
      <c r="L4" s="88" t="s">
        <v>97</v>
      </c>
      <c r="M4" s="88" t="s">
        <v>97</v>
      </c>
      <c r="N4" s="88" t="s">
        <v>1726</v>
      </c>
      <c r="O4" s="88" t="s">
        <v>64</v>
      </c>
      <c r="P4" s="88" t="s">
        <v>98</v>
      </c>
      <c r="Q4" s="88" t="s">
        <v>2375</v>
      </c>
      <c r="R4" s="89" t="s">
        <v>3644</v>
      </c>
      <c r="S4" s="90">
        <v>0.27</v>
      </c>
      <c r="T4" s="88" t="s">
        <v>99</v>
      </c>
      <c r="U4" s="88"/>
      <c r="V4" s="88"/>
      <c r="W4" s="88"/>
      <c r="X4" s="89"/>
      <c r="Y4" s="89"/>
      <c r="Z4" s="88"/>
      <c r="AA4" s="88">
        <v>30</v>
      </c>
      <c r="AB4" s="88"/>
      <c r="AC4" s="88"/>
      <c r="AD4" s="88">
        <v>24</v>
      </c>
      <c r="AE4" s="91">
        <v>15.15</v>
      </c>
      <c r="AF4" s="88" t="s">
        <v>2992</v>
      </c>
      <c r="AG4" s="88"/>
      <c r="AH4" s="88" t="s">
        <v>2998</v>
      </c>
      <c r="AI4" s="89">
        <v>1</v>
      </c>
      <c r="AJ4" s="89"/>
      <c r="AK4" s="89"/>
      <c r="AL4" s="88"/>
      <c r="AM4" s="88"/>
      <c r="AN4" s="88"/>
      <c r="AO4" s="88"/>
      <c r="AP4" s="88" t="s">
        <v>61</v>
      </c>
      <c r="AQ4" s="88" t="s">
        <v>44</v>
      </c>
      <c r="AR4" s="88" t="s">
        <v>45</v>
      </c>
      <c r="AS4" s="88" t="s">
        <v>44</v>
      </c>
      <c r="AT4" s="88" t="s">
        <v>61</v>
      </c>
      <c r="AU4" s="88"/>
      <c r="AV4" s="88"/>
      <c r="AW4" s="88" t="s">
        <v>3921</v>
      </c>
      <c r="AX4" s="88"/>
      <c r="AY4" s="88">
        <v>39.785739999999997</v>
      </c>
      <c r="AZ4" s="89">
        <v>150</v>
      </c>
      <c r="BA4" s="92">
        <v>0.94300518134715028</v>
      </c>
      <c r="BB4" s="93">
        <v>216</v>
      </c>
      <c r="BC4" s="94">
        <v>0.2</v>
      </c>
      <c r="BD4" s="89">
        <v>430</v>
      </c>
      <c r="BE4" s="89">
        <v>265</v>
      </c>
      <c r="BF4" s="95" t="s">
        <v>2602</v>
      </c>
      <c r="BG4" s="88" t="s">
        <v>68</v>
      </c>
      <c r="BH4" s="88" t="s">
        <v>97</v>
      </c>
    </row>
    <row r="5" spans="1:60" s="87" customFormat="1" ht="30.75" customHeight="1" x14ac:dyDescent="0.2">
      <c r="A5" s="87" t="s">
        <v>102</v>
      </c>
      <c r="B5" s="88" t="s">
        <v>1756</v>
      </c>
      <c r="C5" s="88" t="s">
        <v>102</v>
      </c>
      <c r="D5" s="88" t="s">
        <v>31</v>
      </c>
      <c r="E5" s="88" t="s">
        <v>32</v>
      </c>
      <c r="F5" s="88" t="s">
        <v>32</v>
      </c>
      <c r="G5" s="88" t="s">
        <v>61</v>
      </c>
      <c r="H5" s="88" t="s">
        <v>66</v>
      </c>
      <c r="I5" s="88" t="s">
        <v>2916</v>
      </c>
      <c r="J5" s="88" t="s">
        <v>62</v>
      </c>
      <c r="K5" s="88" t="s">
        <v>63</v>
      </c>
      <c r="L5" s="88" t="s">
        <v>97</v>
      </c>
      <c r="M5" s="88" t="s">
        <v>97</v>
      </c>
      <c r="N5" s="88" t="s">
        <v>1726</v>
      </c>
      <c r="O5" s="88" t="s">
        <v>64</v>
      </c>
      <c r="P5" s="88" t="s">
        <v>100</v>
      </c>
      <c r="Q5" s="88" t="s">
        <v>2375</v>
      </c>
      <c r="R5" s="89" t="s">
        <v>3644</v>
      </c>
      <c r="S5" s="90">
        <v>0.22</v>
      </c>
      <c r="T5" s="88" t="s">
        <v>101</v>
      </c>
      <c r="U5" s="88"/>
      <c r="V5" s="88"/>
      <c r="W5" s="88"/>
      <c r="X5" s="89"/>
      <c r="Y5" s="89"/>
      <c r="Z5" s="88"/>
      <c r="AA5" s="88">
        <v>30</v>
      </c>
      <c r="AB5" s="88"/>
      <c r="AC5" s="88"/>
      <c r="AD5" s="88">
        <v>24</v>
      </c>
      <c r="AE5" s="91">
        <v>15.15</v>
      </c>
      <c r="AF5" s="88" t="s">
        <v>2992</v>
      </c>
      <c r="AG5" s="88"/>
      <c r="AH5" s="88" t="s">
        <v>2998</v>
      </c>
      <c r="AI5" s="89">
        <v>1</v>
      </c>
      <c r="AJ5" s="89"/>
      <c r="AK5" s="89"/>
      <c r="AL5" s="88"/>
      <c r="AM5" s="88"/>
      <c r="AN5" s="88"/>
      <c r="AO5" s="88"/>
      <c r="AP5" s="88" t="s">
        <v>61</v>
      </c>
      <c r="AQ5" s="88" t="s">
        <v>44</v>
      </c>
      <c r="AR5" s="88" t="s">
        <v>45</v>
      </c>
      <c r="AS5" s="88" t="s">
        <v>44</v>
      </c>
      <c r="AT5" s="88" t="s">
        <v>61</v>
      </c>
      <c r="AU5" s="88"/>
      <c r="AV5" s="88"/>
      <c r="AW5" s="88" t="s">
        <v>3921</v>
      </c>
      <c r="AX5" s="88"/>
      <c r="AY5" s="88">
        <v>41.161687999999998</v>
      </c>
      <c r="AZ5" s="89">
        <v>150</v>
      </c>
      <c r="BA5" s="92">
        <v>0.42487046632124353</v>
      </c>
      <c r="BB5" s="93">
        <v>216</v>
      </c>
      <c r="BC5" s="94">
        <v>0.2</v>
      </c>
      <c r="BD5" s="89">
        <v>430</v>
      </c>
      <c r="BE5" s="89">
        <v>265</v>
      </c>
      <c r="BF5" s="95" t="s">
        <v>2602</v>
      </c>
      <c r="BG5" s="88" t="s">
        <v>68</v>
      </c>
      <c r="BH5" s="88" t="s">
        <v>97</v>
      </c>
    </row>
    <row r="6" spans="1:60" s="87" customFormat="1" ht="30.75" customHeight="1" x14ac:dyDescent="0.2">
      <c r="A6" s="87" t="s">
        <v>103</v>
      </c>
      <c r="B6" s="88" t="s">
        <v>1756</v>
      </c>
      <c r="C6" s="88" t="s">
        <v>103</v>
      </c>
      <c r="D6" s="88" t="s">
        <v>31</v>
      </c>
      <c r="E6" s="88" t="s">
        <v>32</v>
      </c>
      <c r="F6" s="88" t="s">
        <v>32</v>
      </c>
      <c r="G6" s="88" t="s">
        <v>61</v>
      </c>
      <c r="H6" s="88" t="s">
        <v>66</v>
      </c>
      <c r="I6" s="88" t="s">
        <v>2916</v>
      </c>
      <c r="J6" s="88" t="s">
        <v>62</v>
      </c>
      <c r="K6" s="88" t="s">
        <v>63</v>
      </c>
      <c r="L6" s="88" t="s">
        <v>97</v>
      </c>
      <c r="M6" s="88" t="s">
        <v>97</v>
      </c>
      <c r="N6" s="88" t="s">
        <v>1726</v>
      </c>
      <c r="O6" s="88" t="s">
        <v>64</v>
      </c>
      <c r="P6" s="88" t="s">
        <v>104</v>
      </c>
      <c r="Q6" s="88" t="s">
        <v>2375</v>
      </c>
      <c r="R6" s="89" t="s">
        <v>3644</v>
      </c>
      <c r="S6" s="90">
        <v>0.32</v>
      </c>
      <c r="T6" s="88" t="s">
        <v>105</v>
      </c>
      <c r="U6" s="88"/>
      <c r="V6" s="88"/>
      <c r="W6" s="88"/>
      <c r="X6" s="89"/>
      <c r="Y6" s="89"/>
      <c r="Z6" s="88"/>
      <c r="AA6" s="88">
        <v>30</v>
      </c>
      <c r="AB6" s="88"/>
      <c r="AC6" s="88"/>
      <c r="AD6" s="88">
        <v>24</v>
      </c>
      <c r="AE6" s="91">
        <v>15.15</v>
      </c>
      <c r="AF6" s="88" t="s">
        <v>2992</v>
      </c>
      <c r="AG6" s="88"/>
      <c r="AH6" s="88" t="s">
        <v>2998</v>
      </c>
      <c r="AI6" s="89">
        <v>1</v>
      </c>
      <c r="AJ6" s="89"/>
      <c r="AK6" s="89"/>
      <c r="AL6" s="88"/>
      <c r="AM6" s="88"/>
      <c r="AN6" s="88"/>
      <c r="AO6" s="88"/>
      <c r="AP6" s="88" t="s">
        <v>61</v>
      </c>
      <c r="AQ6" s="88" t="s">
        <v>44</v>
      </c>
      <c r="AR6" s="88" t="s">
        <v>45</v>
      </c>
      <c r="AS6" s="88" t="s">
        <v>44</v>
      </c>
      <c r="AT6" s="88" t="s">
        <v>61</v>
      </c>
      <c r="AU6" s="88"/>
      <c r="AV6" s="88"/>
      <c r="AW6" s="88" t="s">
        <v>3921</v>
      </c>
      <c r="AX6" s="88"/>
      <c r="AY6" s="88">
        <v>39.588146999999999</v>
      </c>
      <c r="AZ6" s="89">
        <v>150</v>
      </c>
      <c r="BA6" s="92">
        <v>0.15544041450777202</v>
      </c>
      <c r="BB6" s="93">
        <v>144</v>
      </c>
      <c r="BC6" s="94">
        <v>0.2</v>
      </c>
      <c r="BD6" s="89">
        <v>430</v>
      </c>
      <c r="BE6" s="89">
        <v>265</v>
      </c>
      <c r="BF6" s="95" t="s">
        <v>2602</v>
      </c>
      <c r="BG6" s="88" t="s">
        <v>68</v>
      </c>
      <c r="BH6" s="88" t="s">
        <v>97</v>
      </c>
    </row>
    <row r="7" spans="1:60" s="87" customFormat="1" ht="30.75" customHeight="1" x14ac:dyDescent="0.2">
      <c r="A7" s="87" t="s">
        <v>106</v>
      </c>
      <c r="B7" s="88" t="s">
        <v>1756</v>
      </c>
      <c r="C7" s="88" t="s">
        <v>106</v>
      </c>
      <c r="D7" s="88" t="s">
        <v>31</v>
      </c>
      <c r="E7" s="88" t="s">
        <v>32</v>
      </c>
      <c r="F7" s="88" t="s">
        <v>32</v>
      </c>
      <c r="G7" s="88" t="s">
        <v>61</v>
      </c>
      <c r="H7" s="88" t="s">
        <v>66</v>
      </c>
      <c r="I7" s="88" t="s">
        <v>2916</v>
      </c>
      <c r="J7" s="88" t="s">
        <v>62</v>
      </c>
      <c r="K7" s="88" t="s">
        <v>63</v>
      </c>
      <c r="L7" s="88" t="s">
        <v>97</v>
      </c>
      <c r="M7" s="88" t="s">
        <v>97</v>
      </c>
      <c r="N7" s="88" t="s">
        <v>1726</v>
      </c>
      <c r="O7" s="88" t="s">
        <v>64</v>
      </c>
      <c r="P7" s="88" t="s">
        <v>107</v>
      </c>
      <c r="Q7" s="88" t="s">
        <v>2375</v>
      </c>
      <c r="R7" s="89" t="s">
        <v>3644</v>
      </c>
      <c r="S7" s="90">
        <v>0.35499999999999998</v>
      </c>
      <c r="T7" s="88" t="s">
        <v>108</v>
      </c>
      <c r="U7" s="88"/>
      <c r="V7" s="88"/>
      <c r="W7" s="88"/>
      <c r="X7" s="89"/>
      <c r="Y7" s="89"/>
      <c r="Z7" s="88"/>
      <c r="AA7" s="88">
        <v>30</v>
      </c>
      <c r="AB7" s="88"/>
      <c r="AC7" s="88"/>
      <c r="AD7" s="88">
        <v>24</v>
      </c>
      <c r="AE7" s="91">
        <v>15.15</v>
      </c>
      <c r="AF7" s="88" t="s">
        <v>2992</v>
      </c>
      <c r="AG7" s="88"/>
      <c r="AH7" s="88" t="s">
        <v>2998</v>
      </c>
      <c r="AI7" s="89">
        <v>1</v>
      </c>
      <c r="AJ7" s="89"/>
      <c r="AK7" s="89"/>
      <c r="AL7" s="88"/>
      <c r="AM7" s="88"/>
      <c r="AN7" s="88"/>
      <c r="AO7" s="88"/>
      <c r="AP7" s="88" t="s">
        <v>61</v>
      </c>
      <c r="AQ7" s="88" t="s">
        <v>44</v>
      </c>
      <c r="AR7" s="88" t="s">
        <v>45</v>
      </c>
      <c r="AS7" s="88" t="s">
        <v>44</v>
      </c>
      <c r="AT7" s="88" t="s">
        <v>61</v>
      </c>
      <c r="AU7" s="88"/>
      <c r="AV7" s="88"/>
      <c r="AW7" s="88" t="s">
        <v>3921</v>
      </c>
      <c r="AX7" s="88"/>
      <c r="AY7" s="88">
        <v>40.669215000000001</v>
      </c>
      <c r="AZ7" s="89">
        <v>150</v>
      </c>
      <c r="BA7" s="92">
        <v>9.3264248704663211E-2</v>
      </c>
      <c r="BB7" s="93">
        <v>144</v>
      </c>
      <c r="BC7" s="94">
        <v>0.2</v>
      </c>
      <c r="BD7" s="89">
        <v>430</v>
      </c>
      <c r="BE7" s="89">
        <v>265</v>
      </c>
      <c r="BF7" s="95" t="s">
        <v>2602</v>
      </c>
      <c r="BG7" s="88" t="s">
        <v>68</v>
      </c>
      <c r="BH7" s="88" t="s">
        <v>97</v>
      </c>
    </row>
    <row r="8" spans="1:60" s="87" customFormat="1" ht="30.75" customHeight="1" x14ac:dyDescent="0.2">
      <c r="A8" s="87" t="s">
        <v>2989</v>
      </c>
      <c r="B8" s="88" t="s">
        <v>1757</v>
      </c>
      <c r="C8" s="88" t="s">
        <v>2989</v>
      </c>
      <c r="D8" s="88" t="s">
        <v>31</v>
      </c>
      <c r="E8" s="88" t="s">
        <v>32</v>
      </c>
      <c r="F8" s="88" t="s">
        <v>32</v>
      </c>
      <c r="G8" s="88" t="s">
        <v>61</v>
      </c>
      <c r="H8" s="88" t="s">
        <v>66</v>
      </c>
      <c r="I8" s="88" t="s">
        <v>2916</v>
      </c>
      <c r="J8" s="88" t="s">
        <v>62</v>
      </c>
      <c r="K8" s="88" t="s">
        <v>63</v>
      </c>
      <c r="L8" s="88" t="s">
        <v>97</v>
      </c>
      <c r="M8" s="88" t="s">
        <v>97</v>
      </c>
      <c r="N8" s="88" t="s">
        <v>1727</v>
      </c>
      <c r="O8" s="88" t="s">
        <v>64</v>
      </c>
      <c r="P8" s="88" t="s">
        <v>175</v>
      </c>
      <c r="Q8" s="88" t="s">
        <v>2375</v>
      </c>
      <c r="R8" s="89" t="s">
        <v>3612</v>
      </c>
      <c r="S8" s="90">
        <v>0.3</v>
      </c>
      <c r="T8" s="88" t="s">
        <v>206</v>
      </c>
      <c r="U8" s="88"/>
      <c r="V8" s="88"/>
      <c r="W8" s="88"/>
      <c r="X8" s="89"/>
      <c r="Y8" s="89"/>
      <c r="Z8" s="88"/>
      <c r="AA8" s="88">
        <v>30</v>
      </c>
      <c r="AB8" s="88"/>
      <c r="AC8" s="88"/>
      <c r="AD8" s="88">
        <v>24</v>
      </c>
      <c r="AE8" s="91">
        <v>15.15</v>
      </c>
      <c r="AF8" s="88" t="s">
        <v>2993</v>
      </c>
      <c r="AG8" s="88"/>
      <c r="AH8" s="88" t="s">
        <v>2998</v>
      </c>
      <c r="AI8" s="89">
        <v>1</v>
      </c>
      <c r="AJ8" s="89"/>
      <c r="AK8" s="89"/>
      <c r="AL8" s="88"/>
      <c r="AM8" s="88"/>
      <c r="AN8" s="88"/>
      <c r="AO8" s="88"/>
      <c r="AP8" s="88" t="s">
        <v>61</v>
      </c>
      <c r="AQ8" s="88" t="s">
        <v>44</v>
      </c>
      <c r="AR8" s="88" t="s">
        <v>45</v>
      </c>
      <c r="AS8" s="88" t="s">
        <v>44</v>
      </c>
      <c r="AT8" s="88" t="s">
        <v>61</v>
      </c>
      <c r="AU8" s="88" t="s">
        <v>3921</v>
      </c>
      <c r="AV8" s="88"/>
      <c r="AW8" s="88"/>
      <c r="AX8" s="88"/>
      <c r="AY8" s="88">
        <v>35.929352000000002</v>
      </c>
      <c r="AZ8" s="89">
        <v>150</v>
      </c>
      <c r="BA8" s="92">
        <v>0.22279792746113988</v>
      </c>
      <c r="BB8" s="93">
        <v>72</v>
      </c>
      <c r="BC8" s="94">
        <v>0.2</v>
      </c>
      <c r="BD8" s="89">
        <v>430</v>
      </c>
      <c r="BE8" s="89">
        <v>265</v>
      </c>
      <c r="BF8" s="96" t="s">
        <v>2600</v>
      </c>
      <c r="BG8" s="88" t="s">
        <v>68</v>
      </c>
      <c r="BH8" s="88" t="s">
        <v>97</v>
      </c>
    </row>
    <row r="9" spans="1:60" s="87" customFormat="1" ht="30.75" customHeight="1" x14ac:dyDescent="0.2">
      <c r="A9" s="87" t="s">
        <v>2990</v>
      </c>
      <c r="B9" s="88" t="s">
        <v>1757</v>
      </c>
      <c r="C9" s="88" t="s">
        <v>2990</v>
      </c>
      <c r="D9" s="88" t="s">
        <v>31</v>
      </c>
      <c r="E9" s="88" t="s">
        <v>32</v>
      </c>
      <c r="F9" s="88" t="s">
        <v>32</v>
      </c>
      <c r="G9" s="88" t="s">
        <v>61</v>
      </c>
      <c r="H9" s="88" t="s">
        <v>66</v>
      </c>
      <c r="I9" s="88" t="s">
        <v>2916</v>
      </c>
      <c r="J9" s="88" t="s">
        <v>62</v>
      </c>
      <c r="K9" s="88" t="s">
        <v>63</v>
      </c>
      <c r="L9" s="88" t="s">
        <v>97</v>
      </c>
      <c r="M9" s="88" t="s">
        <v>97</v>
      </c>
      <c r="N9" s="88" t="s">
        <v>1727</v>
      </c>
      <c r="O9" s="88" t="s">
        <v>64</v>
      </c>
      <c r="P9" s="88" t="s">
        <v>176</v>
      </c>
      <c r="Q9" s="88" t="s">
        <v>2375</v>
      </c>
      <c r="R9" s="89" t="s">
        <v>3612</v>
      </c>
      <c r="S9" s="90">
        <v>0.28499999999999998</v>
      </c>
      <c r="T9" s="88" t="s">
        <v>207</v>
      </c>
      <c r="U9" s="88"/>
      <c r="V9" s="88"/>
      <c r="W9" s="88"/>
      <c r="X9" s="89"/>
      <c r="Y9" s="89"/>
      <c r="Z9" s="88"/>
      <c r="AA9" s="88">
        <v>30</v>
      </c>
      <c r="AB9" s="88"/>
      <c r="AC9" s="88"/>
      <c r="AD9" s="88">
        <v>24</v>
      </c>
      <c r="AE9" s="91">
        <v>15.15</v>
      </c>
      <c r="AF9" s="88" t="s">
        <v>2993</v>
      </c>
      <c r="AG9" s="88"/>
      <c r="AH9" s="88" t="s">
        <v>2998</v>
      </c>
      <c r="AI9" s="89">
        <v>1</v>
      </c>
      <c r="AJ9" s="89"/>
      <c r="AK9" s="89"/>
      <c r="AL9" s="88"/>
      <c r="AM9" s="88"/>
      <c r="AN9" s="88"/>
      <c r="AO9" s="88"/>
      <c r="AP9" s="88" t="s">
        <v>61</v>
      </c>
      <c r="AQ9" s="88" t="s">
        <v>44</v>
      </c>
      <c r="AR9" s="88" t="s">
        <v>45</v>
      </c>
      <c r="AS9" s="88" t="s">
        <v>44</v>
      </c>
      <c r="AT9" s="88" t="s">
        <v>61</v>
      </c>
      <c r="AU9" s="88" t="s">
        <v>3921</v>
      </c>
      <c r="AV9" s="88"/>
      <c r="AW9" s="88"/>
      <c r="AX9" s="88"/>
      <c r="AY9" s="88">
        <v>38.250914000000002</v>
      </c>
      <c r="AZ9" s="89">
        <v>150</v>
      </c>
      <c r="BA9" s="92">
        <v>0.34196891191709844</v>
      </c>
      <c r="BB9" s="93">
        <v>108</v>
      </c>
      <c r="BC9" s="94">
        <v>0.2</v>
      </c>
      <c r="BD9" s="89">
        <v>430</v>
      </c>
      <c r="BE9" s="89">
        <v>265</v>
      </c>
      <c r="BF9" s="96" t="s">
        <v>2600</v>
      </c>
      <c r="BG9" s="88" t="s">
        <v>68</v>
      </c>
      <c r="BH9" s="88" t="s">
        <v>97</v>
      </c>
    </row>
    <row r="10" spans="1:60" s="87" customFormat="1" ht="30.75" customHeight="1" x14ac:dyDescent="0.2">
      <c r="A10" s="87" t="s">
        <v>177</v>
      </c>
      <c r="B10" s="88" t="s">
        <v>1757</v>
      </c>
      <c r="C10" s="88" t="s">
        <v>177</v>
      </c>
      <c r="D10" s="88" t="s">
        <v>31</v>
      </c>
      <c r="E10" s="88" t="s">
        <v>32</v>
      </c>
      <c r="F10" s="88" t="s">
        <v>32</v>
      </c>
      <c r="G10" s="88" t="s">
        <v>61</v>
      </c>
      <c r="H10" s="88" t="s">
        <v>66</v>
      </c>
      <c r="I10" s="88" t="s">
        <v>2916</v>
      </c>
      <c r="J10" s="88" t="s">
        <v>62</v>
      </c>
      <c r="K10" s="88" t="s">
        <v>63</v>
      </c>
      <c r="L10" s="88" t="s">
        <v>97</v>
      </c>
      <c r="M10" s="88" t="s">
        <v>97</v>
      </c>
      <c r="N10" s="88" t="s">
        <v>1727</v>
      </c>
      <c r="O10" s="88" t="s">
        <v>64</v>
      </c>
      <c r="P10" s="88" t="s">
        <v>98</v>
      </c>
      <c r="Q10" s="88" t="s">
        <v>2375</v>
      </c>
      <c r="R10" s="89" t="s">
        <v>3612</v>
      </c>
      <c r="S10" s="90">
        <v>0.27</v>
      </c>
      <c r="T10" s="88" t="s">
        <v>208</v>
      </c>
      <c r="U10" s="88"/>
      <c r="V10" s="88"/>
      <c r="W10" s="88"/>
      <c r="X10" s="89"/>
      <c r="Y10" s="89"/>
      <c r="Z10" s="88"/>
      <c r="AA10" s="88">
        <v>30</v>
      </c>
      <c r="AB10" s="88"/>
      <c r="AC10" s="88"/>
      <c r="AD10" s="88">
        <v>24</v>
      </c>
      <c r="AE10" s="91">
        <v>15.15</v>
      </c>
      <c r="AF10" s="88" t="s">
        <v>2993</v>
      </c>
      <c r="AG10" s="88"/>
      <c r="AH10" s="88" t="s">
        <v>2998</v>
      </c>
      <c r="AI10" s="89">
        <v>1</v>
      </c>
      <c r="AJ10" s="89"/>
      <c r="AK10" s="89"/>
      <c r="AL10" s="88"/>
      <c r="AM10" s="88"/>
      <c r="AN10" s="88"/>
      <c r="AO10" s="88"/>
      <c r="AP10" s="88" t="s">
        <v>61</v>
      </c>
      <c r="AQ10" s="88" t="s">
        <v>44</v>
      </c>
      <c r="AR10" s="88" t="s">
        <v>45</v>
      </c>
      <c r="AS10" s="88" t="s">
        <v>44</v>
      </c>
      <c r="AT10" s="88" t="s">
        <v>61</v>
      </c>
      <c r="AU10" s="88" t="s">
        <v>3921</v>
      </c>
      <c r="AV10" s="88"/>
      <c r="AW10" s="88"/>
      <c r="AX10" s="88"/>
      <c r="AY10" s="88">
        <v>38.041660999999998</v>
      </c>
      <c r="AZ10" s="89">
        <v>150</v>
      </c>
      <c r="BA10" s="92">
        <v>0.33160621761658032</v>
      </c>
      <c r="BB10" s="93">
        <v>108</v>
      </c>
      <c r="BC10" s="94">
        <v>0.2</v>
      </c>
      <c r="BD10" s="89">
        <v>430</v>
      </c>
      <c r="BE10" s="89">
        <v>265</v>
      </c>
      <c r="BF10" s="96" t="s">
        <v>2600</v>
      </c>
      <c r="BG10" s="88" t="s">
        <v>68</v>
      </c>
      <c r="BH10" s="88" t="s">
        <v>97</v>
      </c>
    </row>
    <row r="11" spans="1:60" s="87" customFormat="1" ht="30.75" customHeight="1" x14ac:dyDescent="0.2">
      <c r="A11" s="87" t="s">
        <v>178</v>
      </c>
      <c r="B11" s="88" t="s">
        <v>1757</v>
      </c>
      <c r="C11" s="88" t="s">
        <v>178</v>
      </c>
      <c r="D11" s="88" t="s">
        <v>31</v>
      </c>
      <c r="E11" s="88" t="s">
        <v>32</v>
      </c>
      <c r="F11" s="88" t="s">
        <v>32</v>
      </c>
      <c r="G11" s="88" t="s">
        <v>61</v>
      </c>
      <c r="H11" s="88" t="s">
        <v>66</v>
      </c>
      <c r="I11" s="88" t="s">
        <v>2916</v>
      </c>
      <c r="J11" s="88" t="s">
        <v>62</v>
      </c>
      <c r="K11" s="88" t="s">
        <v>63</v>
      </c>
      <c r="L11" s="88" t="s">
        <v>97</v>
      </c>
      <c r="M11" s="88" t="s">
        <v>97</v>
      </c>
      <c r="N11" s="88" t="s">
        <v>1727</v>
      </c>
      <c r="O11" s="88" t="s">
        <v>64</v>
      </c>
      <c r="P11" s="88" t="s">
        <v>100</v>
      </c>
      <c r="Q11" s="88" t="s">
        <v>2375</v>
      </c>
      <c r="R11" s="89" t="s">
        <v>3612</v>
      </c>
      <c r="S11" s="90">
        <v>0.22</v>
      </c>
      <c r="T11" s="88" t="s">
        <v>209</v>
      </c>
      <c r="U11" s="88"/>
      <c r="V11" s="88"/>
      <c r="W11" s="88"/>
      <c r="X11" s="89"/>
      <c r="Y11" s="89"/>
      <c r="Z11" s="88"/>
      <c r="AA11" s="88">
        <v>30</v>
      </c>
      <c r="AB11" s="88"/>
      <c r="AC11" s="88"/>
      <c r="AD11" s="88">
        <v>24</v>
      </c>
      <c r="AE11" s="91">
        <v>15.15</v>
      </c>
      <c r="AF11" s="88" t="s">
        <v>2993</v>
      </c>
      <c r="AG11" s="88"/>
      <c r="AH11" s="88" t="s">
        <v>2998</v>
      </c>
      <c r="AI11" s="89">
        <v>1</v>
      </c>
      <c r="AJ11" s="89"/>
      <c r="AK11" s="89"/>
      <c r="AL11" s="88"/>
      <c r="AM11" s="88"/>
      <c r="AN11" s="88"/>
      <c r="AO11" s="88"/>
      <c r="AP11" s="88" t="s">
        <v>61</v>
      </c>
      <c r="AQ11" s="88" t="s">
        <v>44</v>
      </c>
      <c r="AR11" s="88" t="s">
        <v>45</v>
      </c>
      <c r="AS11" s="88" t="s">
        <v>44</v>
      </c>
      <c r="AT11" s="88" t="s">
        <v>61</v>
      </c>
      <c r="AU11" s="88" t="s">
        <v>3921</v>
      </c>
      <c r="AV11" s="88"/>
      <c r="AW11" s="88"/>
      <c r="AX11" s="88"/>
      <c r="AY11" s="88">
        <v>39.850057</v>
      </c>
      <c r="AZ11" s="89">
        <v>150</v>
      </c>
      <c r="BA11" s="92">
        <v>2.072538860103627E-2</v>
      </c>
      <c r="BB11" s="93">
        <v>108</v>
      </c>
      <c r="BC11" s="94">
        <v>0.2</v>
      </c>
      <c r="BD11" s="89">
        <v>430</v>
      </c>
      <c r="BE11" s="89">
        <v>265</v>
      </c>
      <c r="BF11" s="96" t="s">
        <v>2600</v>
      </c>
      <c r="BG11" s="88" t="s">
        <v>68</v>
      </c>
      <c r="BH11" s="88" t="s">
        <v>97</v>
      </c>
    </row>
    <row r="12" spans="1:60" s="87" customFormat="1" ht="30.75" customHeight="1" x14ac:dyDescent="0.2">
      <c r="A12" s="87" t="s">
        <v>179</v>
      </c>
      <c r="B12" s="88" t="s">
        <v>1757</v>
      </c>
      <c r="C12" s="88" t="s">
        <v>179</v>
      </c>
      <c r="D12" s="88" t="s">
        <v>31</v>
      </c>
      <c r="E12" s="88" t="s">
        <v>32</v>
      </c>
      <c r="F12" s="88" t="s">
        <v>32</v>
      </c>
      <c r="G12" s="88" t="s">
        <v>61</v>
      </c>
      <c r="H12" s="88" t="s">
        <v>66</v>
      </c>
      <c r="I12" s="88" t="s">
        <v>2916</v>
      </c>
      <c r="J12" s="88" t="s">
        <v>62</v>
      </c>
      <c r="K12" s="88" t="s">
        <v>63</v>
      </c>
      <c r="L12" s="88" t="s">
        <v>97</v>
      </c>
      <c r="M12" s="88" t="s">
        <v>97</v>
      </c>
      <c r="N12" s="88" t="s">
        <v>1727</v>
      </c>
      <c r="O12" s="88" t="s">
        <v>64</v>
      </c>
      <c r="P12" s="88" t="s">
        <v>104</v>
      </c>
      <c r="Q12" s="88" t="s">
        <v>2375</v>
      </c>
      <c r="R12" s="89" t="s">
        <v>3612</v>
      </c>
      <c r="S12" s="90">
        <v>0.32</v>
      </c>
      <c r="T12" s="88" t="s">
        <v>210</v>
      </c>
      <c r="U12" s="88"/>
      <c r="V12" s="88"/>
      <c r="W12" s="88"/>
      <c r="X12" s="89"/>
      <c r="Y12" s="89"/>
      <c r="Z12" s="88"/>
      <c r="AA12" s="88">
        <v>30</v>
      </c>
      <c r="AB12" s="88"/>
      <c r="AC12" s="88"/>
      <c r="AD12" s="88">
        <v>24</v>
      </c>
      <c r="AE12" s="91">
        <v>15.15</v>
      </c>
      <c r="AF12" s="88" t="s">
        <v>2993</v>
      </c>
      <c r="AG12" s="88"/>
      <c r="AH12" s="88" t="s">
        <v>2998</v>
      </c>
      <c r="AI12" s="89">
        <v>1</v>
      </c>
      <c r="AJ12" s="89"/>
      <c r="AK12" s="89"/>
      <c r="AL12" s="88"/>
      <c r="AM12" s="88"/>
      <c r="AN12" s="88"/>
      <c r="AO12" s="88"/>
      <c r="AP12" s="88" t="s">
        <v>61</v>
      </c>
      <c r="AQ12" s="88" t="s">
        <v>44</v>
      </c>
      <c r="AR12" s="88" t="s">
        <v>45</v>
      </c>
      <c r="AS12" s="88" t="s">
        <v>44</v>
      </c>
      <c r="AT12" s="88" t="s">
        <v>61</v>
      </c>
      <c r="AU12" s="88" t="s">
        <v>3921</v>
      </c>
      <c r="AV12" s="88"/>
      <c r="AW12" s="88"/>
      <c r="AX12" s="88"/>
      <c r="AY12" s="88">
        <v>39.850057</v>
      </c>
      <c r="AZ12" s="89">
        <v>150</v>
      </c>
      <c r="BA12" s="92">
        <v>5.1813471502590676E-3</v>
      </c>
      <c r="BB12" s="93">
        <v>72</v>
      </c>
      <c r="BC12" s="94">
        <v>0.2</v>
      </c>
      <c r="BD12" s="89">
        <v>430</v>
      </c>
      <c r="BE12" s="89">
        <v>265</v>
      </c>
      <c r="BF12" s="96" t="s">
        <v>2600</v>
      </c>
      <c r="BG12" s="88" t="s">
        <v>68</v>
      </c>
      <c r="BH12" s="88" t="s">
        <v>97</v>
      </c>
    </row>
    <row r="13" spans="1:60" s="87" customFormat="1" ht="30.75" customHeight="1" x14ac:dyDescent="0.2">
      <c r="A13" s="87" t="s">
        <v>1949</v>
      </c>
      <c r="B13" s="88" t="s">
        <v>1755</v>
      </c>
      <c r="C13" s="88" t="s">
        <v>1949</v>
      </c>
      <c r="D13" s="88" t="s">
        <v>31</v>
      </c>
      <c r="E13" s="88" t="s">
        <v>32</v>
      </c>
      <c r="F13" s="88" t="s">
        <v>32</v>
      </c>
      <c r="G13" s="88" t="s">
        <v>61</v>
      </c>
      <c r="H13" s="88" t="s">
        <v>66</v>
      </c>
      <c r="I13" s="88" t="s">
        <v>2917</v>
      </c>
      <c r="J13" s="88" t="s">
        <v>62</v>
      </c>
      <c r="K13" s="88" t="s">
        <v>63</v>
      </c>
      <c r="L13" s="88" t="s">
        <v>97</v>
      </c>
      <c r="M13" s="88" t="s">
        <v>97</v>
      </c>
      <c r="N13" s="88" t="s">
        <v>1728</v>
      </c>
      <c r="O13" s="88" t="s">
        <v>64</v>
      </c>
      <c r="P13" s="88" t="s">
        <v>175</v>
      </c>
      <c r="Q13" s="88" t="s">
        <v>2375</v>
      </c>
      <c r="R13" s="89" t="s">
        <v>3643</v>
      </c>
      <c r="S13" s="90">
        <v>0.3</v>
      </c>
      <c r="T13" s="88" t="s">
        <v>211</v>
      </c>
      <c r="U13" s="88"/>
      <c r="V13" s="88"/>
      <c r="W13" s="88"/>
      <c r="X13" s="89"/>
      <c r="Y13" s="89"/>
      <c r="Z13" s="88"/>
      <c r="AA13" s="88">
        <v>30</v>
      </c>
      <c r="AB13" s="88"/>
      <c r="AC13" s="88"/>
      <c r="AD13" s="88">
        <v>24</v>
      </c>
      <c r="AE13" s="91">
        <v>15.15</v>
      </c>
      <c r="AF13" s="88" t="s">
        <v>2992</v>
      </c>
      <c r="AG13" s="88"/>
      <c r="AH13" s="88" t="s">
        <v>2998</v>
      </c>
      <c r="AI13" s="89">
        <v>1</v>
      </c>
      <c r="AJ13" s="89"/>
      <c r="AK13" s="89"/>
      <c r="AL13" s="88"/>
      <c r="AM13" s="88"/>
      <c r="AN13" s="88"/>
      <c r="AO13" s="88"/>
      <c r="AP13" s="88" t="s">
        <v>61</v>
      </c>
      <c r="AQ13" s="88" t="s">
        <v>44</v>
      </c>
      <c r="AR13" s="88" t="s">
        <v>45</v>
      </c>
      <c r="AS13" s="88" t="s">
        <v>44</v>
      </c>
      <c r="AT13" s="88" t="s">
        <v>61</v>
      </c>
      <c r="AU13" s="88"/>
      <c r="AV13" s="88"/>
      <c r="AW13" s="88" t="s">
        <v>3921</v>
      </c>
      <c r="AX13" s="88"/>
      <c r="AY13" s="88">
        <v>39.728825999999998</v>
      </c>
      <c r="AZ13" s="89">
        <v>150</v>
      </c>
      <c r="BA13" s="92">
        <v>0.40932642487046633</v>
      </c>
      <c r="BB13" s="93">
        <v>144</v>
      </c>
      <c r="BC13" s="94">
        <v>0.2</v>
      </c>
      <c r="BD13" s="89">
        <v>430</v>
      </c>
      <c r="BE13" s="89">
        <v>265</v>
      </c>
      <c r="BF13" s="96" t="s">
        <v>2603</v>
      </c>
      <c r="BG13" s="88" t="s">
        <v>68</v>
      </c>
      <c r="BH13" s="88" t="s">
        <v>97</v>
      </c>
    </row>
    <row r="14" spans="1:60" s="87" customFormat="1" ht="30.75" customHeight="1" x14ac:dyDescent="0.2">
      <c r="A14" s="87" t="s">
        <v>1950</v>
      </c>
      <c r="B14" s="88" t="s">
        <v>1755</v>
      </c>
      <c r="C14" s="88" t="s">
        <v>1950</v>
      </c>
      <c r="D14" s="88" t="s">
        <v>31</v>
      </c>
      <c r="E14" s="88" t="s">
        <v>32</v>
      </c>
      <c r="F14" s="88" t="s">
        <v>32</v>
      </c>
      <c r="G14" s="88" t="s">
        <v>61</v>
      </c>
      <c r="H14" s="88" t="s">
        <v>66</v>
      </c>
      <c r="I14" s="88" t="s">
        <v>2917</v>
      </c>
      <c r="J14" s="88" t="s">
        <v>62</v>
      </c>
      <c r="K14" s="88" t="s">
        <v>63</v>
      </c>
      <c r="L14" s="88" t="s">
        <v>97</v>
      </c>
      <c r="M14" s="88" t="s">
        <v>97</v>
      </c>
      <c r="N14" s="88" t="s">
        <v>1728</v>
      </c>
      <c r="O14" s="88" t="s">
        <v>64</v>
      </c>
      <c r="P14" s="88" t="s">
        <v>176</v>
      </c>
      <c r="Q14" s="88" t="s">
        <v>2375</v>
      </c>
      <c r="R14" s="89" t="s">
        <v>3643</v>
      </c>
      <c r="S14" s="90">
        <v>0.28499999999999998</v>
      </c>
      <c r="T14" s="88" t="s">
        <v>212</v>
      </c>
      <c r="U14" s="88"/>
      <c r="V14" s="88"/>
      <c r="W14" s="88"/>
      <c r="X14" s="89"/>
      <c r="Y14" s="89"/>
      <c r="Z14" s="88"/>
      <c r="AA14" s="88">
        <v>30</v>
      </c>
      <c r="AB14" s="88"/>
      <c r="AC14" s="88"/>
      <c r="AD14" s="88">
        <v>24</v>
      </c>
      <c r="AE14" s="91">
        <v>15.15</v>
      </c>
      <c r="AF14" s="88" t="s">
        <v>2992</v>
      </c>
      <c r="AG14" s="88"/>
      <c r="AH14" s="88" t="s">
        <v>2998</v>
      </c>
      <c r="AI14" s="89">
        <v>1</v>
      </c>
      <c r="AJ14" s="89"/>
      <c r="AK14" s="89"/>
      <c r="AL14" s="88"/>
      <c r="AM14" s="88"/>
      <c r="AN14" s="88"/>
      <c r="AO14" s="88"/>
      <c r="AP14" s="88" t="s">
        <v>61</v>
      </c>
      <c r="AQ14" s="88" t="s">
        <v>44</v>
      </c>
      <c r="AR14" s="88" t="s">
        <v>45</v>
      </c>
      <c r="AS14" s="88" t="s">
        <v>44</v>
      </c>
      <c r="AT14" s="88" t="s">
        <v>61</v>
      </c>
      <c r="AU14" s="88"/>
      <c r="AV14" s="88"/>
      <c r="AW14" s="88" t="s">
        <v>3921</v>
      </c>
      <c r="AX14" s="88"/>
      <c r="AY14" s="88">
        <v>40.083483000000001</v>
      </c>
      <c r="AZ14" s="89">
        <v>150</v>
      </c>
      <c r="BA14" s="92">
        <v>0.75647668393782386</v>
      </c>
      <c r="BB14" s="93">
        <v>216</v>
      </c>
      <c r="BC14" s="94">
        <v>0.2</v>
      </c>
      <c r="BD14" s="89">
        <v>430</v>
      </c>
      <c r="BE14" s="89">
        <v>265</v>
      </c>
      <c r="BF14" s="96" t="s">
        <v>2603</v>
      </c>
      <c r="BG14" s="88" t="s">
        <v>68</v>
      </c>
      <c r="BH14" s="88" t="s">
        <v>97</v>
      </c>
    </row>
    <row r="15" spans="1:60" s="87" customFormat="1" ht="30.75" customHeight="1" x14ac:dyDescent="0.2">
      <c r="A15" s="87" t="s">
        <v>180</v>
      </c>
      <c r="B15" s="88" t="s">
        <v>1755</v>
      </c>
      <c r="C15" s="88" t="s">
        <v>180</v>
      </c>
      <c r="D15" s="88" t="s">
        <v>31</v>
      </c>
      <c r="E15" s="88" t="s">
        <v>32</v>
      </c>
      <c r="F15" s="88" t="s">
        <v>32</v>
      </c>
      <c r="G15" s="88" t="s">
        <v>61</v>
      </c>
      <c r="H15" s="88" t="s">
        <v>66</v>
      </c>
      <c r="I15" s="88" t="s">
        <v>2917</v>
      </c>
      <c r="J15" s="88" t="s">
        <v>62</v>
      </c>
      <c r="K15" s="88" t="s">
        <v>63</v>
      </c>
      <c r="L15" s="88" t="s">
        <v>97</v>
      </c>
      <c r="M15" s="88" t="s">
        <v>97</v>
      </c>
      <c r="N15" s="88" t="s">
        <v>1728</v>
      </c>
      <c r="O15" s="88" t="s">
        <v>64</v>
      </c>
      <c r="P15" s="88" t="s">
        <v>98</v>
      </c>
      <c r="Q15" s="88" t="s">
        <v>2375</v>
      </c>
      <c r="R15" s="89" t="s">
        <v>3643</v>
      </c>
      <c r="S15" s="90">
        <v>0.27</v>
      </c>
      <c r="T15" s="88" t="s">
        <v>213</v>
      </c>
      <c r="U15" s="88"/>
      <c r="V15" s="88"/>
      <c r="W15" s="88"/>
      <c r="X15" s="89"/>
      <c r="Y15" s="89"/>
      <c r="Z15" s="88"/>
      <c r="AA15" s="88">
        <v>30</v>
      </c>
      <c r="AB15" s="88"/>
      <c r="AC15" s="88"/>
      <c r="AD15" s="88">
        <v>24</v>
      </c>
      <c r="AE15" s="91">
        <v>15.15</v>
      </c>
      <c r="AF15" s="88" t="s">
        <v>2992</v>
      </c>
      <c r="AG15" s="88"/>
      <c r="AH15" s="88" t="s">
        <v>2998</v>
      </c>
      <c r="AI15" s="89">
        <v>1</v>
      </c>
      <c r="AJ15" s="89"/>
      <c r="AK15" s="89"/>
      <c r="AL15" s="88"/>
      <c r="AM15" s="88"/>
      <c r="AN15" s="88"/>
      <c r="AO15" s="88"/>
      <c r="AP15" s="88" t="s">
        <v>61</v>
      </c>
      <c r="AQ15" s="88" t="s">
        <v>44</v>
      </c>
      <c r="AR15" s="88" t="s">
        <v>45</v>
      </c>
      <c r="AS15" s="88" t="s">
        <v>44</v>
      </c>
      <c r="AT15" s="88" t="s">
        <v>61</v>
      </c>
      <c r="AU15" s="88"/>
      <c r="AV15" s="88"/>
      <c r="AW15" s="88" t="s">
        <v>3921</v>
      </c>
      <c r="AX15" s="88"/>
      <c r="AY15" s="88">
        <v>40.068309999999997</v>
      </c>
      <c r="AZ15" s="89">
        <v>150</v>
      </c>
      <c r="BA15" s="92">
        <v>0.6424870466321243</v>
      </c>
      <c r="BB15" s="93">
        <v>216</v>
      </c>
      <c r="BC15" s="94">
        <v>0.2</v>
      </c>
      <c r="BD15" s="89">
        <v>430</v>
      </c>
      <c r="BE15" s="89">
        <v>265</v>
      </c>
      <c r="BF15" s="96" t="s">
        <v>2603</v>
      </c>
      <c r="BG15" s="88" t="s">
        <v>68</v>
      </c>
      <c r="BH15" s="88" t="s">
        <v>97</v>
      </c>
    </row>
    <row r="16" spans="1:60" s="87" customFormat="1" ht="30.75" customHeight="1" x14ac:dyDescent="0.2">
      <c r="A16" s="87" t="s">
        <v>181</v>
      </c>
      <c r="B16" s="88" t="s">
        <v>1755</v>
      </c>
      <c r="C16" s="88" t="s">
        <v>181</v>
      </c>
      <c r="D16" s="88" t="s">
        <v>31</v>
      </c>
      <c r="E16" s="88" t="s">
        <v>32</v>
      </c>
      <c r="F16" s="88" t="s">
        <v>32</v>
      </c>
      <c r="G16" s="88" t="s">
        <v>61</v>
      </c>
      <c r="H16" s="88" t="s">
        <v>66</v>
      </c>
      <c r="I16" s="88" t="s">
        <v>2917</v>
      </c>
      <c r="J16" s="88" t="s">
        <v>62</v>
      </c>
      <c r="K16" s="88" t="s">
        <v>63</v>
      </c>
      <c r="L16" s="88" t="s">
        <v>97</v>
      </c>
      <c r="M16" s="88" t="s">
        <v>97</v>
      </c>
      <c r="N16" s="88" t="s">
        <v>1728</v>
      </c>
      <c r="O16" s="88" t="s">
        <v>64</v>
      </c>
      <c r="P16" s="88" t="s">
        <v>100</v>
      </c>
      <c r="Q16" s="88" t="s">
        <v>2375</v>
      </c>
      <c r="R16" s="89" t="s">
        <v>3643</v>
      </c>
      <c r="S16" s="90">
        <v>0.22</v>
      </c>
      <c r="T16" s="88" t="s">
        <v>214</v>
      </c>
      <c r="U16" s="88"/>
      <c r="V16" s="88"/>
      <c r="W16" s="88"/>
      <c r="X16" s="89"/>
      <c r="Y16" s="89"/>
      <c r="Z16" s="88"/>
      <c r="AA16" s="88">
        <v>30</v>
      </c>
      <c r="AB16" s="88"/>
      <c r="AC16" s="88"/>
      <c r="AD16" s="88">
        <v>24</v>
      </c>
      <c r="AE16" s="91">
        <v>15.15</v>
      </c>
      <c r="AF16" s="88" t="s">
        <v>2992</v>
      </c>
      <c r="AG16" s="88"/>
      <c r="AH16" s="88" t="s">
        <v>2998</v>
      </c>
      <c r="AI16" s="89">
        <v>1</v>
      </c>
      <c r="AJ16" s="89"/>
      <c r="AK16" s="89"/>
      <c r="AL16" s="88"/>
      <c r="AM16" s="88"/>
      <c r="AN16" s="88"/>
      <c r="AO16" s="88"/>
      <c r="AP16" s="88" t="s">
        <v>61</v>
      </c>
      <c r="AQ16" s="88" t="s">
        <v>44</v>
      </c>
      <c r="AR16" s="88" t="s">
        <v>45</v>
      </c>
      <c r="AS16" s="88" t="s">
        <v>44</v>
      </c>
      <c r="AT16" s="88" t="s">
        <v>61</v>
      </c>
      <c r="AU16" s="88"/>
      <c r="AV16" s="88"/>
      <c r="AW16" s="88" t="s">
        <v>3921</v>
      </c>
      <c r="AX16" s="88"/>
      <c r="AY16" s="88">
        <v>39.881365000000002</v>
      </c>
      <c r="AZ16" s="89">
        <v>150</v>
      </c>
      <c r="BA16" s="92">
        <v>0.47150259067357514</v>
      </c>
      <c r="BB16" s="93">
        <v>216</v>
      </c>
      <c r="BC16" s="94">
        <v>0.2</v>
      </c>
      <c r="BD16" s="89">
        <v>430</v>
      </c>
      <c r="BE16" s="89">
        <v>265</v>
      </c>
      <c r="BF16" s="96" t="s">
        <v>2603</v>
      </c>
      <c r="BG16" s="88" t="s">
        <v>68</v>
      </c>
      <c r="BH16" s="88" t="s">
        <v>97</v>
      </c>
    </row>
    <row r="17" spans="1:60" s="87" customFormat="1" ht="30.75" customHeight="1" x14ac:dyDescent="0.2">
      <c r="A17" s="87" t="s">
        <v>182</v>
      </c>
      <c r="B17" s="88" t="s">
        <v>1755</v>
      </c>
      <c r="C17" s="88" t="s">
        <v>182</v>
      </c>
      <c r="D17" s="88" t="s">
        <v>31</v>
      </c>
      <c r="E17" s="88" t="s">
        <v>32</v>
      </c>
      <c r="F17" s="88" t="s">
        <v>32</v>
      </c>
      <c r="G17" s="88" t="s">
        <v>61</v>
      </c>
      <c r="H17" s="88" t="s">
        <v>66</v>
      </c>
      <c r="I17" s="88" t="s">
        <v>2916</v>
      </c>
      <c r="J17" s="88" t="s">
        <v>62</v>
      </c>
      <c r="K17" s="88" t="s">
        <v>63</v>
      </c>
      <c r="L17" s="88" t="s">
        <v>97</v>
      </c>
      <c r="M17" s="88" t="s">
        <v>97</v>
      </c>
      <c r="N17" s="88" t="s">
        <v>1728</v>
      </c>
      <c r="O17" s="88" t="s">
        <v>64</v>
      </c>
      <c r="P17" s="88" t="s">
        <v>104</v>
      </c>
      <c r="Q17" s="88" t="s">
        <v>2375</v>
      </c>
      <c r="R17" s="89" t="s">
        <v>3643</v>
      </c>
      <c r="S17" s="90">
        <v>0.32</v>
      </c>
      <c r="T17" s="88" t="s">
        <v>215</v>
      </c>
      <c r="U17" s="88"/>
      <c r="V17" s="88"/>
      <c r="W17" s="88"/>
      <c r="X17" s="89"/>
      <c r="Y17" s="89"/>
      <c r="Z17" s="88"/>
      <c r="AA17" s="88">
        <v>30</v>
      </c>
      <c r="AB17" s="88"/>
      <c r="AC17" s="88"/>
      <c r="AD17" s="88">
        <v>24</v>
      </c>
      <c r="AE17" s="91">
        <v>15.15</v>
      </c>
      <c r="AF17" s="88" t="s">
        <v>2992</v>
      </c>
      <c r="AG17" s="88"/>
      <c r="AH17" s="88" t="s">
        <v>2998</v>
      </c>
      <c r="AI17" s="89">
        <v>1</v>
      </c>
      <c r="AJ17" s="89"/>
      <c r="AK17" s="89"/>
      <c r="AL17" s="88"/>
      <c r="AM17" s="88"/>
      <c r="AN17" s="88"/>
      <c r="AO17" s="88"/>
      <c r="AP17" s="88" t="s">
        <v>61</v>
      </c>
      <c r="AQ17" s="88" t="s">
        <v>44</v>
      </c>
      <c r="AR17" s="88" t="s">
        <v>45</v>
      </c>
      <c r="AS17" s="88" t="s">
        <v>44</v>
      </c>
      <c r="AT17" s="88" t="s">
        <v>61</v>
      </c>
      <c r="AU17" s="88"/>
      <c r="AV17" s="88"/>
      <c r="AW17" s="88" t="s">
        <v>3921</v>
      </c>
      <c r="AX17" s="88"/>
      <c r="AY17" s="88">
        <v>40.087122000000001</v>
      </c>
      <c r="AZ17" s="89">
        <v>150</v>
      </c>
      <c r="BA17" s="92">
        <v>9.3264248704663211E-2</v>
      </c>
      <c r="BB17" s="93">
        <v>144</v>
      </c>
      <c r="BC17" s="94">
        <v>0.2</v>
      </c>
      <c r="BD17" s="89">
        <v>430</v>
      </c>
      <c r="BE17" s="89">
        <v>265</v>
      </c>
      <c r="BF17" s="96" t="s">
        <v>2603</v>
      </c>
      <c r="BG17" s="88" t="s">
        <v>68</v>
      </c>
      <c r="BH17" s="88" t="s">
        <v>97</v>
      </c>
    </row>
    <row r="18" spans="1:60" s="87" customFormat="1" ht="30.75" customHeight="1" x14ac:dyDescent="0.2">
      <c r="A18" s="87" t="s">
        <v>1951</v>
      </c>
      <c r="B18" s="88" t="s">
        <v>1758</v>
      </c>
      <c r="C18" s="88" t="s">
        <v>1951</v>
      </c>
      <c r="D18" s="88" t="s">
        <v>31</v>
      </c>
      <c r="E18" s="88" t="s">
        <v>32</v>
      </c>
      <c r="F18" s="88" t="s">
        <v>32</v>
      </c>
      <c r="G18" s="88" t="s">
        <v>61</v>
      </c>
      <c r="H18" s="88" t="s">
        <v>66</v>
      </c>
      <c r="I18" s="88" t="s">
        <v>2916</v>
      </c>
      <c r="J18" s="88" t="s">
        <v>62</v>
      </c>
      <c r="K18" s="88" t="s">
        <v>63</v>
      </c>
      <c r="L18" s="88" t="s">
        <v>97</v>
      </c>
      <c r="M18" s="88" t="s">
        <v>97</v>
      </c>
      <c r="N18" s="88" t="s">
        <v>1729</v>
      </c>
      <c r="O18" s="88" t="s">
        <v>64</v>
      </c>
      <c r="P18" s="88" t="s">
        <v>175</v>
      </c>
      <c r="Q18" s="88" t="s">
        <v>2375</v>
      </c>
      <c r="R18" s="89" t="s">
        <v>3613</v>
      </c>
      <c r="S18" s="90">
        <v>0.3</v>
      </c>
      <c r="T18" s="88" t="s">
        <v>216</v>
      </c>
      <c r="U18" s="88"/>
      <c r="V18" s="88"/>
      <c r="W18" s="88"/>
      <c r="X18" s="89"/>
      <c r="Y18" s="89"/>
      <c r="Z18" s="88"/>
      <c r="AA18" s="88">
        <v>30</v>
      </c>
      <c r="AB18" s="88"/>
      <c r="AC18" s="88"/>
      <c r="AD18" s="88">
        <v>24</v>
      </c>
      <c r="AE18" s="91">
        <v>15.15</v>
      </c>
      <c r="AF18" s="88" t="s">
        <v>2992</v>
      </c>
      <c r="AG18" s="88"/>
      <c r="AH18" s="88" t="s">
        <v>2998</v>
      </c>
      <c r="AI18" s="89">
        <v>1</v>
      </c>
      <c r="AJ18" s="89"/>
      <c r="AK18" s="89"/>
      <c r="AL18" s="88"/>
      <c r="AM18" s="88"/>
      <c r="AN18" s="88"/>
      <c r="AO18" s="88"/>
      <c r="AP18" s="88" t="s">
        <v>61</v>
      </c>
      <c r="AQ18" s="88" t="s">
        <v>44</v>
      </c>
      <c r="AR18" s="88" t="s">
        <v>45</v>
      </c>
      <c r="AS18" s="88" t="s">
        <v>44</v>
      </c>
      <c r="AT18" s="88" t="s">
        <v>61</v>
      </c>
      <c r="AU18" s="88"/>
      <c r="AV18" s="88"/>
      <c r="AW18" s="88" t="s">
        <v>3921</v>
      </c>
      <c r="AX18" s="88"/>
      <c r="AY18" s="88">
        <v>39.054586</v>
      </c>
      <c r="AZ18" s="89">
        <v>150</v>
      </c>
      <c r="BA18" s="92">
        <v>0.34196891191709844</v>
      </c>
      <c r="BB18" s="93">
        <v>144</v>
      </c>
      <c r="BC18" s="94">
        <v>0.2</v>
      </c>
      <c r="BD18" s="89">
        <v>430</v>
      </c>
      <c r="BE18" s="89">
        <v>265</v>
      </c>
      <c r="BF18" s="96" t="s">
        <v>2604</v>
      </c>
      <c r="BG18" s="88" t="s">
        <v>68</v>
      </c>
      <c r="BH18" s="88" t="s">
        <v>97</v>
      </c>
    </row>
    <row r="19" spans="1:60" s="87" customFormat="1" ht="30.75" customHeight="1" x14ac:dyDescent="0.2">
      <c r="A19" s="87" t="s">
        <v>1952</v>
      </c>
      <c r="B19" s="88" t="s">
        <v>1758</v>
      </c>
      <c r="C19" s="88" t="s">
        <v>1952</v>
      </c>
      <c r="D19" s="88" t="s">
        <v>31</v>
      </c>
      <c r="E19" s="88" t="s">
        <v>32</v>
      </c>
      <c r="F19" s="88" t="s">
        <v>32</v>
      </c>
      <c r="G19" s="88" t="s">
        <v>61</v>
      </c>
      <c r="H19" s="88" t="s">
        <v>66</v>
      </c>
      <c r="I19" s="88" t="s">
        <v>2916</v>
      </c>
      <c r="J19" s="88" t="s">
        <v>62</v>
      </c>
      <c r="K19" s="88" t="s">
        <v>63</v>
      </c>
      <c r="L19" s="88" t="s">
        <v>97</v>
      </c>
      <c r="M19" s="88" t="s">
        <v>97</v>
      </c>
      <c r="N19" s="88" t="s">
        <v>1729</v>
      </c>
      <c r="O19" s="88" t="s">
        <v>64</v>
      </c>
      <c r="P19" s="88" t="s">
        <v>176</v>
      </c>
      <c r="Q19" s="88" t="s">
        <v>2375</v>
      </c>
      <c r="R19" s="89" t="s">
        <v>3613</v>
      </c>
      <c r="S19" s="90">
        <v>0.28499999999999998</v>
      </c>
      <c r="T19" s="88" t="s">
        <v>217</v>
      </c>
      <c r="U19" s="88"/>
      <c r="V19" s="88"/>
      <c r="W19" s="88"/>
      <c r="X19" s="89"/>
      <c r="Y19" s="89"/>
      <c r="Z19" s="88"/>
      <c r="AA19" s="88">
        <v>30</v>
      </c>
      <c r="AB19" s="88"/>
      <c r="AC19" s="88"/>
      <c r="AD19" s="88">
        <v>24</v>
      </c>
      <c r="AE19" s="91">
        <v>15.15</v>
      </c>
      <c r="AF19" s="88" t="s">
        <v>2992</v>
      </c>
      <c r="AG19" s="88"/>
      <c r="AH19" s="88" t="s">
        <v>2998</v>
      </c>
      <c r="AI19" s="89">
        <v>1</v>
      </c>
      <c r="AJ19" s="89"/>
      <c r="AK19" s="89"/>
      <c r="AL19" s="88"/>
      <c r="AM19" s="88"/>
      <c r="AN19" s="88"/>
      <c r="AO19" s="88"/>
      <c r="AP19" s="88" t="s">
        <v>61</v>
      </c>
      <c r="AQ19" s="88" t="s">
        <v>44</v>
      </c>
      <c r="AR19" s="88" t="s">
        <v>45</v>
      </c>
      <c r="AS19" s="88" t="s">
        <v>44</v>
      </c>
      <c r="AT19" s="88" t="s">
        <v>61</v>
      </c>
      <c r="AU19" s="88"/>
      <c r="AV19" s="88"/>
      <c r="AW19" s="88" t="s">
        <v>3921</v>
      </c>
      <c r="AX19" s="88"/>
      <c r="AY19" s="88">
        <v>38.941692000000003</v>
      </c>
      <c r="AZ19" s="89">
        <v>150</v>
      </c>
      <c r="BA19" s="92">
        <v>0.62176165803108807</v>
      </c>
      <c r="BB19" s="93">
        <v>216</v>
      </c>
      <c r="BC19" s="94">
        <v>0.2</v>
      </c>
      <c r="BD19" s="89">
        <v>430</v>
      </c>
      <c r="BE19" s="89">
        <v>265</v>
      </c>
      <c r="BF19" s="96" t="s">
        <v>2604</v>
      </c>
      <c r="BG19" s="88" t="s">
        <v>68</v>
      </c>
      <c r="BH19" s="88" t="s">
        <v>97</v>
      </c>
    </row>
    <row r="20" spans="1:60" s="87" customFormat="1" ht="30.75" customHeight="1" x14ac:dyDescent="0.2">
      <c r="A20" s="87" t="s">
        <v>183</v>
      </c>
      <c r="B20" s="88" t="s">
        <v>1758</v>
      </c>
      <c r="C20" s="88" t="s">
        <v>183</v>
      </c>
      <c r="D20" s="88" t="s">
        <v>31</v>
      </c>
      <c r="E20" s="88" t="s">
        <v>32</v>
      </c>
      <c r="F20" s="88" t="s">
        <v>32</v>
      </c>
      <c r="G20" s="88" t="s">
        <v>61</v>
      </c>
      <c r="H20" s="88" t="s">
        <v>66</v>
      </c>
      <c r="I20" s="88" t="s">
        <v>2916</v>
      </c>
      <c r="J20" s="88" t="s">
        <v>62</v>
      </c>
      <c r="K20" s="88" t="s">
        <v>63</v>
      </c>
      <c r="L20" s="88" t="s">
        <v>97</v>
      </c>
      <c r="M20" s="88" t="s">
        <v>97</v>
      </c>
      <c r="N20" s="88" t="s">
        <v>1729</v>
      </c>
      <c r="O20" s="88" t="s">
        <v>64</v>
      </c>
      <c r="P20" s="88" t="s">
        <v>98</v>
      </c>
      <c r="Q20" s="88" t="s">
        <v>2375</v>
      </c>
      <c r="R20" s="89" t="s">
        <v>3613</v>
      </c>
      <c r="S20" s="90">
        <v>0.27</v>
      </c>
      <c r="T20" s="88" t="s">
        <v>218</v>
      </c>
      <c r="U20" s="88"/>
      <c r="V20" s="88"/>
      <c r="W20" s="88"/>
      <c r="X20" s="89"/>
      <c r="Y20" s="89"/>
      <c r="Z20" s="88"/>
      <c r="AA20" s="88">
        <v>30</v>
      </c>
      <c r="AB20" s="88"/>
      <c r="AC20" s="88"/>
      <c r="AD20" s="88">
        <v>24</v>
      </c>
      <c r="AE20" s="91">
        <v>15.15</v>
      </c>
      <c r="AF20" s="88" t="s">
        <v>2992</v>
      </c>
      <c r="AG20" s="88"/>
      <c r="AH20" s="88" t="s">
        <v>2998</v>
      </c>
      <c r="AI20" s="89">
        <v>1</v>
      </c>
      <c r="AJ20" s="89"/>
      <c r="AK20" s="89"/>
      <c r="AL20" s="88"/>
      <c r="AM20" s="88"/>
      <c r="AN20" s="88"/>
      <c r="AO20" s="88"/>
      <c r="AP20" s="88" t="s">
        <v>61</v>
      </c>
      <c r="AQ20" s="88" t="s">
        <v>44</v>
      </c>
      <c r="AR20" s="88" t="s">
        <v>45</v>
      </c>
      <c r="AS20" s="88" t="s">
        <v>44</v>
      </c>
      <c r="AT20" s="88" t="s">
        <v>61</v>
      </c>
      <c r="AU20" s="88"/>
      <c r="AV20" s="88"/>
      <c r="AW20" s="88" t="s">
        <v>3921</v>
      </c>
      <c r="AX20" s="88"/>
      <c r="AY20" s="88">
        <v>39.426189999999998</v>
      </c>
      <c r="AZ20" s="89">
        <v>150</v>
      </c>
      <c r="BA20" s="92">
        <v>0.772020725388601</v>
      </c>
      <c r="BB20" s="93">
        <v>216</v>
      </c>
      <c r="BC20" s="94">
        <v>0.2</v>
      </c>
      <c r="BD20" s="89">
        <v>430</v>
      </c>
      <c r="BE20" s="89">
        <v>265</v>
      </c>
      <c r="BF20" s="96" t="s">
        <v>2604</v>
      </c>
      <c r="BG20" s="88" t="s">
        <v>68</v>
      </c>
      <c r="BH20" s="88" t="s">
        <v>97</v>
      </c>
    </row>
    <row r="21" spans="1:60" s="87" customFormat="1" ht="30.75" customHeight="1" x14ac:dyDescent="0.2">
      <c r="A21" s="87" t="s">
        <v>184</v>
      </c>
      <c r="B21" s="88" t="s">
        <v>1758</v>
      </c>
      <c r="C21" s="88" t="s">
        <v>184</v>
      </c>
      <c r="D21" s="88" t="s">
        <v>31</v>
      </c>
      <c r="E21" s="88" t="s">
        <v>32</v>
      </c>
      <c r="F21" s="88" t="s">
        <v>32</v>
      </c>
      <c r="G21" s="88" t="s">
        <v>61</v>
      </c>
      <c r="H21" s="88" t="s">
        <v>66</v>
      </c>
      <c r="I21" s="88" t="s">
        <v>2916</v>
      </c>
      <c r="J21" s="88" t="s">
        <v>62</v>
      </c>
      <c r="K21" s="88" t="s">
        <v>63</v>
      </c>
      <c r="L21" s="88" t="s">
        <v>97</v>
      </c>
      <c r="M21" s="88" t="s">
        <v>97</v>
      </c>
      <c r="N21" s="88" t="s">
        <v>1729</v>
      </c>
      <c r="O21" s="88" t="s">
        <v>64</v>
      </c>
      <c r="P21" s="88" t="s">
        <v>100</v>
      </c>
      <c r="Q21" s="88" t="s">
        <v>2375</v>
      </c>
      <c r="R21" s="89" t="s">
        <v>3613</v>
      </c>
      <c r="S21" s="90">
        <v>0.22</v>
      </c>
      <c r="T21" s="88" t="s">
        <v>219</v>
      </c>
      <c r="U21" s="88"/>
      <c r="V21" s="88"/>
      <c r="W21" s="88"/>
      <c r="X21" s="89"/>
      <c r="Y21" s="89"/>
      <c r="Z21" s="88"/>
      <c r="AA21" s="88">
        <v>30</v>
      </c>
      <c r="AB21" s="88"/>
      <c r="AC21" s="88"/>
      <c r="AD21" s="88">
        <v>24</v>
      </c>
      <c r="AE21" s="91">
        <v>15.15</v>
      </c>
      <c r="AF21" s="88" t="s">
        <v>2992</v>
      </c>
      <c r="AG21" s="88"/>
      <c r="AH21" s="88" t="s">
        <v>2998</v>
      </c>
      <c r="AI21" s="89">
        <v>1</v>
      </c>
      <c r="AJ21" s="89"/>
      <c r="AK21" s="89"/>
      <c r="AL21" s="88"/>
      <c r="AM21" s="88"/>
      <c r="AN21" s="88"/>
      <c r="AO21" s="88"/>
      <c r="AP21" s="88" t="s">
        <v>61</v>
      </c>
      <c r="AQ21" s="88" t="s">
        <v>44</v>
      </c>
      <c r="AR21" s="88" t="s">
        <v>45</v>
      </c>
      <c r="AS21" s="88" t="s">
        <v>44</v>
      </c>
      <c r="AT21" s="88" t="s">
        <v>61</v>
      </c>
      <c r="AU21" s="88"/>
      <c r="AV21" s="88"/>
      <c r="AW21" s="88" t="s">
        <v>3921</v>
      </c>
      <c r="AX21" s="88"/>
      <c r="AY21" s="88">
        <v>127.050922</v>
      </c>
      <c r="AZ21" s="89">
        <v>150</v>
      </c>
      <c r="BA21" s="92">
        <v>0.48186528497409326</v>
      </c>
      <c r="BB21" s="93">
        <v>216</v>
      </c>
      <c r="BC21" s="94">
        <v>0.2</v>
      </c>
      <c r="BD21" s="89">
        <v>430</v>
      </c>
      <c r="BE21" s="89">
        <v>265</v>
      </c>
      <c r="BF21" s="96" t="s">
        <v>2604</v>
      </c>
      <c r="BG21" s="88" t="s">
        <v>68</v>
      </c>
      <c r="BH21" s="88" t="s">
        <v>97</v>
      </c>
    </row>
    <row r="22" spans="1:60" s="87" customFormat="1" ht="30.75" customHeight="1" x14ac:dyDescent="0.2">
      <c r="A22" s="87" t="s">
        <v>185</v>
      </c>
      <c r="B22" s="88" t="s">
        <v>1758</v>
      </c>
      <c r="C22" s="88" t="s">
        <v>185</v>
      </c>
      <c r="D22" s="88" t="s">
        <v>31</v>
      </c>
      <c r="E22" s="88" t="s">
        <v>32</v>
      </c>
      <c r="F22" s="88" t="s">
        <v>32</v>
      </c>
      <c r="G22" s="88" t="s">
        <v>61</v>
      </c>
      <c r="H22" s="88" t="s">
        <v>66</v>
      </c>
      <c r="I22" s="88" t="s">
        <v>2916</v>
      </c>
      <c r="J22" s="88" t="s">
        <v>62</v>
      </c>
      <c r="K22" s="88" t="s">
        <v>63</v>
      </c>
      <c r="L22" s="88" t="s">
        <v>97</v>
      </c>
      <c r="M22" s="88" t="s">
        <v>97</v>
      </c>
      <c r="N22" s="88" t="s">
        <v>1729</v>
      </c>
      <c r="O22" s="88" t="s">
        <v>64</v>
      </c>
      <c r="P22" s="88" t="s">
        <v>104</v>
      </c>
      <c r="Q22" s="88" t="s">
        <v>2375</v>
      </c>
      <c r="R22" s="89" t="s">
        <v>3613</v>
      </c>
      <c r="S22" s="90">
        <v>0.32</v>
      </c>
      <c r="T22" s="88" t="s">
        <v>220</v>
      </c>
      <c r="U22" s="88"/>
      <c r="V22" s="88"/>
      <c r="W22" s="88"/>
      <c r="X22" s="89"/>
      <c r="Y22" s="89"/>
      <c r="Z22" s="88"/>
      <c r="AA22" s="88">
        <v>30</v>
      </c>
      <c r="AB22" s="88"/>
      <c r="AC22" s="88"/>
      <c r="AD22" s="88">
        <v>24</v>
      </c>
      <c r="AE22" s="91">
        <v>15.15</v>
      </c>
      <c r="AF22" s="88" t="s">
        <v>2992</v>
      </c>
      <c r="AG22" s="88"/>
      <c r="AH22" s="88" t="s">
        <v>2998</v>
      </c>
      <c r="AI22" s="89">
        <v>1</v>
      </c>
      <c r="AJ22" s="89"/>
      <c r="AK22" s="89"/>
      <c r="AL22" s="88"/>
      <c r="AM22" s="88"/>
      <c r="AN22" s="88"/>
      <c r="AO22" s="88"/>
      <c r="AP22" s="88" t="s">
        <v>61</v>
      </c>
      <c r="AQ22" s="88" t="s">
        <v>44</v>
      </c>
      <c r="AR22" s="88" t="s">
        <v>45</v>
      </c>
      <c r="AS22" s="88" t="s">
        <v>44</v>
      </c>
      <c r="AT22" s="88" t="s">
        <v>61</v>
      </c>
      <c r="AU22" s="88"/>
      <c r="AV22" s="88"/>
      <c r="AW22" s="88" t="s">
        <v>3921</v>
      </c>
      <c r="AX22" s="88"/>
      <c r="AY22" s="88">
        <v>39.536828999999997</v>
      </c>
      <c r="AZ22" s="89">
        <v>150</v>
      </c>
      <c r="BA22" s="92">
        <v>0.10362694300518134</v>
      </c>
      <c r="BB22" s="93">
        <v>144</v>
      </c>
      <c r="BC22" s="94">
        <v>0.2</v>
      </c>
      <c r="BD22" s="89">
        <v>430</v>
      </c>
      <c r="BE22" s="89">
        <v>265</v>
      </c>
      <c r="BF22" s="96" t="s">
        <v>2604</v>
      </c>
      <c r="BG22" s="88" t="s">
        <v>68</v>
      </c>
      <c r="BH22" s="88" t="s">
        <v>97</v>
      </c>
    </row>
    <row r="23" spans="1:60" s="87" customFormat="1" ht="30.75" customHeight="1" x14ac:dyDescent="0.2">
      <c r="A23" s="87" t="s">
        <v>2331</v>
      </c>
      <c r="B23" s="88" t="s">
        <v>1759</v>
      </c>
      <c r="C23" s="88" t="s">
        <v>2331</v>
      </c>
      <c r="D23" s="88" t="s">
        <v>31</v>
      </c>
      <c r="E23" s="88" t="s">
        <v>32</v>
      </c>
      <c r="F23" s="88" t="s">
        <v>32</v>
      </c>
      <c r="G23" s="88" t="s">
        <v>61</v>
      </c>
      <c r="H23" s="88" t="s">
        <v>66</v>
      </c>
      <c r="I23" s="88" t="s">
        <v>2916</v>
      </c>
      <c r="J23" s="88" t="s">
        <v>62</v>
      </c>
      <c r="K23" s="88" t="s">
        <v>63</v>
      </c>
      <c r="L23" s="88" t="s">
        <v>97</v>
      </c>
      <c r="M23" s="88" t="s">
        <v>97</v>
      </c>
      <c r="N23" s="88" t="s">
        <v>1731</v>
      </c>
      <c r="O23" s="88" t="s">
        <v>64</v>
      </c>
      <c r="P23" s="88" t="s">
        <v>175</v>
      </c>
      <c r="Q23" s="88" t="s">
        <v>2375</v>
      </c>
      <c r="R23" s="89" t="s">
        <v>3614</v>
      </c>
      <c r="S23" s="90">
        <v>0.3</v>
      </c>
      <c r="T23" s="88" t="s">
        <v>221</v>
      </c>
      <c r="U23" s="88"/>
      <c r="V23" s="88"/>
      <c r="W23" s="88"/>
      <c r="X23" s="89"/>
      <c r="Y23" s="89"/>
      <c r="Z23" s="88"/>
      <c r="AA23" s="88">
        <v>30</v>
      </c>
      <c r="AB23" s="88"/>
      <c r="AC23" s="88"/>
      <c r="AD23" s="88">
        <v>24</v>
      </c>
      <c r="AE23" s="91">
        <v>15.15</v>
      </c>
      <c r="AF23" s="88" t="s">
        <v>2993</v>
      </c>
      <c r="AG23" s="88"/>
      <c r="AH23" s="88" t="s">
        <v>2998</v>
      </c>
      <c r="AI23" s="89">
        <v>1</v>
      </c>
      <c r="AJ23" s="89"/>
      <c r="AK23" s="89"/>
      <c r="AL23" s="88"/>
      <c r="AM23" s="88"/>
      <c r="AN23" s="88"/>
      <c r="AO23" s="88"/>
      <c r="AP23" s="88" t="s">
        <v>61</v>
      </c>
      <c r="AQ23" s="88" t="s">
        <v>44</v>
      </c>
      <c r="AR23" s="88" t="s">
        <v>45</v>
      </c>
      <c r="AS23" s="88" t="s">
        <v>44</v>
      </c>
      <c r="AT23" s="88" t="s">
        <v>61</v>
      </c>
      <c r="AU23" s="88" t="s">
        <v>3921</v>
      </c>
      <c r="AV23" s="88"/>
      <c r="AW23" s="88"/>
      <c r="AX23" s="88"/>
      <c r="AY23" s="88">
        <v>38.543923999999997</v>
      </c>
      <c r="AZ23" s="89">
        <v>150</v>
      </c>
      <c r="BA23" s="92">
        <v>0.32124352331606215</v>
      </c>
      <c r="BB23" s="93">
        <v>144</v>
      </c>
      <c r="BC23" s="94">
        <v>0.2</v>
      </c>
      <c r="BD23" s="89">
        <v>430</v>
      </c>
      <c r="BE23" s="89">
        <v>265</v>
      </c>
      <c r="BF23" s="96" t="s">
        <v>2590</v>
      </c>
      <c r="BG23" s="88" t="s">
        <v>68</v>
      </c>
      <c r="BH23" s="88" t="s">
        <v>97</v>
      </c>
    </row>
    <row r="24" spans="1:60" s="87" customFormat="1" ht="30.75" customHeight="1" x14ac:dyDescent="0.2">
      <c r="A24" s="87" t="s">
        <v>2332</v>
      </c>
      <c r="B24" s="88" t="s">
        <v>1759</v>
      </c>
      <c r="C24" s="88" t="s">
        <v>2332</v>
      </c>
      <c r="D24" s="88" t="s">
        <v>31</v>
      </c>
      <c r="E24" s="88" t="s">
        <v>32</v>
      </c>
      <c r="F24" s="88" t="s">
        <v>32</v>
      </c>
      <c r="G24" s="88" t="s">
        <v>61</v>
      </c>
      <c r="H24" s="88" t="s">
        <v>66</v>
      </c>
      <c r="I24" s="88" t="s">
        <v>2917</v>
      </c>
      <c r="J24" s="88" t="s">
        <v>62</v>
      </c>
      <c r="K24" s="88" t="s">
        <v>63</v>
      </c>
      <c r="L24" s="88" t="s">
        <v>97</v>
      </c>
      <c r="M24" s="88" t="s">
        <v>97</v>
      </c>
      <c r="N24" s="88" t="s">
        <v>1731</v>
      </c>
      <c r="O24" s="88" t="s">
        <v>64</v>
      </c>
      <c r="P24" s="88" t="s">
        <v>176</v>
      </c>
      <c r="Q24" s="88" t="s">
        <v>2375</v>
      </c>
      <c r="R24" s="89" t="s">
        <v>3614</v>
      </c>
      <c r="S24" s="90">
        <v>0.28499999999999998</v>
      </c>
      <c r="T24" s="88" t="s">
        <v>222</v>
      </c>
      <c r="U24" s="88"/>
      <c r="V24" s="88"/>
      <c r="W24" s="88"/>
      <c r="X24" s="89"/>
      <c r="Y24" s="89"/>
      <c r="Z24" s="88"/>
      <c r="AA24" s="88">
        <v>30</v>
      </c>
      <c r="AB24" s="88"/>
      <c r="AC24" s="88"/>
      <c r="AD24" s="88">
        <v>24</v>
      </c>
      <c r="AE24" s="91">
        <v>15.15</v>
      </c>
      <c r="AF24" s="88" t="s">
        <v>2993</v>
      </c>
      <c r="AG24" s="88"/>
      <c r="AH24" s="88" t="s">
        <v>2998</v>
      </c>
      <c r="AI24" s="89">
        <v>1</v>
      </c>
      <c r="AJ24" s="89"/>
      <c r="AK24" s="89"/>
      <c r="AL24" s="88"/>
      <c r="AM24" s="88"/>
      <c r="AN24" s="88"/>
      <c r="AO24" s="88"/>
      <c r="AP24" s="88" t="s">
        <v>61</v>
      </c>
      <c r="AQ24" s="88" t="s">
        <v>44</v>
      </c>
      <c r="AR24" s="88" t="s">
        <v>45</v>
      </c>
      <c r="AS24" s="88" t="s">
        <v>44</v>
      </c>
      <c r="AT24" s="88" t="s">
        <v>61</v>
      </c>
      <c r="AU24" s="88" t="s">
        <v>3921</v>
      </c>
      <c r="AV24" s="88"/>
      <c r="AW24" s="88"/>
      <c r="AX24" s="88"/>
      <c r="AY24" s="88">
        <v>38.546033000000001</v>
      </c>
      <c r="AZ24" s="89">
        <v>150</v>
      </c>
      <c r="BA24" s="92">
        <v>0.77720207253886009</v>
      </c>
      <c r="BB24" s="93">
        <v>216</v>
      </c>
      <c r="BC24" s="94">
        <v>0.2</v>
      </c>
      <c r="BD24" s="89">
        <v>430</v>
      </c>
      <c r="BE24" s="89">
        <v>265</v>
      </c>
      <c r="BF24" s="96" t="s">
        <v>2590</v>
      </c>
      <c r="BG24" s="88" t="s">
        <v>68</v>
      </c>
      <c r="BH24" s="88" t="s">
        <v>97</v>
      </c>
    </row>
    <row r="25" spans="1:60" s="87" customFormat="1" ht="30.75" customHeight="1" x14ac:dyDescent="0.2">
      <c r="A25" s="87" t="s">
        <v>186</v>
      </c>
      <c r="B25" s="88" t="s">
        <v>1759</v>
      </c>
      <c r="C25" s="88" t="s">
        <v>186</v>
      </c>
      <c r="D25" s="88" t="s">
        <v>31</v>
      </c>
      <c r="E25" s="88" t="s">
        <v>32</v>
      </c>
      <c r="F25" s="88" t="s">
        <v>32</v>
      </c>
      <c r="G25" s="88" t="s">
        <v>61</v>
      </c>
      <c r="H25" s="88" t="s">
        <v>66</v>
      </c>
      <c r="I25" s="88" t="s">
        <v>2917</v>
      </c>
      <c r="J25" s="88" t="s">
        <v>62</v>
      </c>
      <c r="K25" s="88" t="s">
        <v>63</v>
      </c>
      <c r="L25" s="88" t="s">
        <v>97</v>
      </c>
      <c r="M25" s="88" t="s">
        <v>97</v>
      </c>
      <c r="N25" s="88" t="s">
        <v>1731</v>
      </c>
      <c r="O25" s="88" t="s">
        <v>64</v>
      </c>
      <c r="P25" s="88" t="s">
        <v>98</v>
      </c>
      <c r="Q25" s="88" t="s">
        <v>2375</v>
      </c>
      <c r="R25" s="89" t="s">
        <v>3614</v>
      </c>
      <c r="S25" s="90">
        <v>0.27</v>
      </c>
      <c r="T25" s="88" t="s">
        <v>223</v>
      </c>
      <c r="U25" s="88"/>
      <c r="V25" s="88"/>
      <c r="W25" s="88"/>
      <c r="X25" s="89"/>
      <c r="Y25" s="89"/>
      <c r="Z25" s="88"/>
      <c r="AA25" s="88">
        <v>30</v>
      </c>
      <c r="AB25" s="88"/>
      <c r="AC25" s="88"/>
      <c r="AD25" s="88">
        <v>24</v>
      </c>
      <c r="AE25" s="91">
        <v>15.15</v>
      </c>
      <c r="AF25" s="88" t="s">
        <v>2993</v>
      </c>
      <c r="AG25" s="88"/>
      <c r="AH25" s="88" t="s">
        <v>2998</v>
      </c>
      <c r="AI25" s="89">
        <v>1</v>
      </c>
      <c r="AJ25" s="89"/>
      <c r="AK25" s="89"/>
      <c r="AL25" s="88"/>
      <c r="AM25" s="88"/>
      <c r="AN25" s="88"/>
      <c r="AO25" s="88"/>
      <c r="AP25" s="88" t="s">
        <v>61</v>
      </c>
      <c r="AQ25" s="88" t="s">
        <v>44</v>
      </c>
      <c r="AR25" s="88" t="s">
        <v>45</v>
      </c>
      <c r="AS25" s="88" t="s">
        <v>44</v>
      </c>
      <c r="AT25" s="88" t="s">
        <v>61</v>
      </c>
      <c r="AU25" s="88" t="s">
        <v>3921</v>
      </c>
      <c r="AV25" s="88"/>
      <c r="AW25" s="88"/>
      <c r="AX25" s="88"/>
      <c r="AY25" s="88">
        <v>38.547910999999999</v>
      </c>
      <c r="AZ25" s="89">
        <v>150</v>
      </c>
      <c r="BA25" s="92">
        <v>0.82383419689119175</v>
      </c>
      <c r="BB25" s="93">
        <v>216</v>
      </c>
      <c r="BC25" s="94">
        <v>0.2</v>
      </c>
      <c r="BD25" s="89">
        <v>430</v>
      </c>
      <c r="BE25" s="89">
        <v>265</v>
      </c>
      <c r="BF25" s="96" t="s">
        <v>2590</v>
      </c>
      <c r="BG25" s="88" t="s">
        <v>68</v>
      </c>
      <c r="BH25" s="88" t="s">
        <v>97</v>
      </c>
    </row>
    <row r="26" spans="1:60" s="87" customFormat="1" ht="30.75" customHeight="1" x14ac:dyDescent="0.2">
      <c r="A26" s="87" t="s">
        <v>187</v>
      </c>
      <c r="B26" s="88" t="s">
        <v>1759</v>
      </c>
      <c r="C26" s="88" t="s">
        <v>187</v>
      </c>
      <c r="D26" s="88" t="s">
        <v>31</v>
      </c>
      <c r="E26" s="88" t="s">
        <v>32</v>
      </c>
      <c r="F26" s="88" t="s">
        <v>32</v>
      </c>
      <c r="G26" s="88" t="s">
        <v>61</v>
      </c>
      <c r="H26" s="88" t="s">
        <v>66</v>
      </c>
      <c r="I26" s="88" t="s">
        <v>2917</v>
      </c>
      <c r="J26" s="88" t="s">
        <v>62</v>
      </c>
      <c r="K26" s="88" t="s">
        <v>63</v>
      </c>
      <c r="L26" s="88" t="s">
        <v>97</v>
      </c>
      <c r="M26" s="88" t="s">
        <v>97</v>
      </c>
      <c r="N26" s="88" t="s">
        <v>1731</v>
      </c>
      <c r="O26" s="88" t="s">
        <v>64</v>
      </c>
      <c r="P26" s="88" t="s">
        <v>100</v>
      </c>
      <c r="Q26" s="88" t="s">
        <v>2375</v>
      </c>
      <c r="R26" s="89" t="s">
        <v>3614</v>
      </c>
      <c r="S26" s="90">
        <v>0.22</v>
      </c>
      <c r="T26" s="88" t="s">
        <v>224</v>
      </c>
      <c r="U26" s="88"/>
      <c r="V26" s="88"/>
      <c r="W26" s="88"/>
      <c r="X26" s="89"/>
      <c r="Y26" s="89"/>
      <c r="Z26" s="88"/>
      <c r="AA26" s="88">
        <v>30</v>
      </c>
      <c r="AB26" s="88"/>
      <c r="AC26" s="88"/>
      <c r="AD26" s="88">
        <v>24</v>
      </c>
      <c r="AE26" s="91">
        <v>15.15</v>
      </c>
      <c r="AF26" s="88" t="s">
        <v>2993</v>
      </c>
      <c r="AG26" s="88"/>
      <c r="AH26" s="88" t="s">
        <v>2998</v>
      </c>
      <c r="AI26" s="89">
        <v>1</v>
      </c>
      <c r="AJ26" s="89"/>
      <c r="AK26" s="89"/>
      <c r="AL26" s="88"/>
      <c r="AM26" s="88"/>
      <c r="AN26" s="88"/>
      <c r="AO26" s="88"/>
      <c r="AP26" s="88" t="s">
        <v>61</v>
      </c>
      <c r="AQ26" s="88" t="s">
        <v>44</v>
      </c>
      <c r="AR26" s="88" t="s">
        <v>45</v>
      </c>
      <c r="AS26" s="88" t="s">
        <v>44</v>
      </c>
      <c r="AT26" s="88" t="s">
        <v>61</v>
      </c>
      <c r="AU26" s="88" t="s">
        <v>3921</v>
      </c>
      <c r="AV26" s="88"/>
      <c r="AW26" s="88"/>
      <c r="AX26" s="88"/>
      <c r="AY26" s="88">
        <v>38.546190000000003</v>
      </c>
      <c r="AZ26" s="89">
        <v>150</v>
      </c>
      <c r="BA26" s="92">
        <v>0.79792746113989632</v>
      </c>
      <c r="BB26" s="93">
        <v>216</v>
      </c>
      <c r="BC26" s="94">
        <v>0.2</v>
      </c>
      <c r="BD26" s="89">
        <v>430</v>
      </c>
      <c r="BE26" s="89">
        <v>265</v>
      </c>
      <c r="BF26" s="96" t="s">
        <v>2590</v>
      </c>
      <c r="BG26" s="88" t="s">
        <v>68</v>
      </c>
      <c r="BH26" s="88" t="s">
        <v>97</v>
      </c>
    </row>
    <row r="27" spans="1:60" s="87" customFormat="1" ht="30.75" customHeight="1" x14ac:dyDescent="0.2">
      <c r="A27" s="87" t="s">
        <v>188</v>
      </c>
      <c r="B27" s="88" t="s">
        <v>1759</v>
      </c>
      <c r="C27" s="88" t="s">
        <v>188</v>
      </c>
      <c r="D27" s="88" t="s">
        <v>31</v>
      </c>
      <c r="E27" s="88" t="s">
        <v>32</v>
      </c>
      <c r="F27" s="88" t="s">
        <v>32</v>
      </c>
      <c r="G27" s="88" t="s">
        <v>61</v>
      </c>
      <c r="H27" s="88" t="s">
        <v>66</v>
      </c>
      <c r="I27" s="88" t="s">
        <v>2916</v>
      </c>
      <c r="J27" s="88" t="s">
        <v>62</v>
      </c>
      <c r="K27" s="88" t="s">
        <v>63</v>
      </c>
      <c r="L27" s="88" t="s">
        <v>97</v>
      </c>
      <c r="M27" s="88" t="s">
        <v>97</v>
      </c>
      <c r="N27" s="88" t="s">
        <v>1731</v>
      </c>
      <c r="O27" s="88" t="s">
        <v>64</v>
      </c>
      <c r="P27" s="88" t="s">
        <v>104</v>
      </c>
      <c r="Q27" s="88" t="s">
        <v>2375</v>
      </c>
      <c r="R27" s="89" t="s">
        <v>3614</v>
      </c>
      <c r="S27" s="90">
        <v>0.32</v>
      </c>
      <c r="T27" s="88" t="s">
        <v>225</v>
      </c>
      <c r="U27" s="88"/>
      <c r="V27" s="88"/>
      <c r="W27" s="88"/>
      <c r="X27" s="89"/>
      <c r="Y27" s="89"/>
      <c r="Z27" s="88"/>
      <c r="AA27" s="88">
        <v>30</v>
      </c>
      <c r="AB27" s="88"/>
      <c r="AC27" s="88"/>
      <c r="AD27" s="88">
        <v>24</v>
      </c>
      <c r="AE27" s="91">
        <v>15.15</v>
      </c>
      <c r="AF27" s="88" t="s">
        <v>2993</v>
      </c>
      <c r="AG27" s="88"/>
      <c r="AH27" s="88" t="s">
        <v>2998</v>
      </c>
      <c r="AI27" s="89">
        <v>1</v>
      </c>
      <c r="AJ27" s="89"/>
      <c r="AK27" s="89"/>
      <c r="AL27" s="88"/>
      <c r="AM27" s="88"/>
      <c r="AN27" s="88"/>
      <c r="AO27" s="88"/>
      <c r="AP27" s="88" t="s">
        <v>61</v>
      </c>
      <c r="AQ27" s="88" t="s">
        <v>44</v>
      </c>
      <c r="AR27" s="88" t="s">
        <v>45</v>
      </c>
      <c r="AS27" s="88" t="s">
        <v>44</v>
      </c>
      <c r="AT27" s="88" t="s">
        <v>61</v>
      </c>
      <c r="AU27" s="88" t="s">
        <v>3921</v>
      </c>
      <c r="AV27" s="88"/>
      <c r="AW27" s="88"/>
      <c r="AX27" s="88"/>
      <c r="AY27" s="88">
        <v>38.547924999999999</v>
      </c>
      <c r="AZ27" s="89">
        <v>150</v>
      </c>
      <c r="BA27" s="92">
        <v>0.11398963730569948</v>
      </c>
      <c r="BB27" s="93">
        <v>144</v>
      </c>
      <c r="BC27" s="94">
        <v>0.2</v>
      </c>
      <c r="BD27" s="89">
        <v>430</v>
      </c>
      <c r="BE27" s="89">
        <v>265</v>
      </c>
      <c r="BF27" s="96" t="s">
        <v>2590</v>
      </c>
      <c r="BG27" s="88" t="s">
        <v>68</v>
      </c>
      <c r="BH27" s="88" t="s">
        <v>97</v>
      </c>
    </row>
    <row r="28" spans="1:60" s="87" customFormat="1" ht="30.75" customHeight="1" x14ac:dyDescent="0.2">
      <c r="A28" s="87" t="s">
        <v>189</v>
      </c>
      <c r="B28" s="88" t="s">
        <v>1759</v>
      </c>
      <c r="C28" s="88" t="s">
        <v>189</v>
      </c>
      <c r="D28" s="88" t="s">
        <v>31</v>
      </c>
      <c r="E28" s="88" t="s">
        <v>32</v>
      </c>
      <c r="F28" s="88" t="s">
        <v>32</v>
      </c>
      <c r="G28" s="88" t="s">
        <v>61</v>
      </c>
      <c r="H28" s="88" t="s">
        <v>66</v>
      </c>
      <c r="I28" s="88" t="s">
        <v>2916</v>
      </c>
      <c r="J28" s="88" t="s">
        <v>62</v>
      </c>
      <c r="K28" s="88" t="s">
        <v>63</v>
      </c>
      <c r="L28" s="88" t="s">
        <v>97</v>
      </c>
      <c r="M28" s="88" t="s">
        <v>97</v>
      </c>
      <c r="N28" s="88" t="s">
        <v>1731</v>
      </c>
      <c r="O28" s="88" t="s">
        <v>64</v>
      </c>
      <c r="P28" s="88" t="s">
        <v>107</v>
      </c>
      <c r="Q28" s="88" t="s">
        <v>2375</v>
      </c>
      <c r="R28" s="89" t="s">
        <v>3614</v>
      </c>
      <c r="S28" s="90">
        <v>0.35499999999999998</v>
      </c>
      <c r="T28" s="88" t="s">
        <v>226</v>
      </c>
      <c r="U28" s="88"/>
      <c r="V28" s="88"/>
      <c r="W28" s="88"/>
      <c r="X28" s="89"/>
      <c r="Y28" s="89"/>
      <c r="Z28" s="88"/>
      <c r="AA28" s="88">
        <v>30</v>
      </c>
      <c r="AB28" s="88"/>
      <c r="AC28" s="88"/>
      <c r="AD28" s="88">
        <v>24</v>
      </c>
      <c r="AE28" s="91">
        <v>15.15</v>
      </c>
      <c r="AF28" s="88" t="s">
        <v>2993</v>
      </c>
      <c r="AG28" s="88"/>
      <c r="AH28" s="88" t="s">
        <v>2998</v>
      </c>
      <c r="AI28" s="89">
        <v>1</v>
      </c>
      <c r="AJ28" s="89"/>
      <c r="AK28" s="89"/>
      <c r="AL28" s="88"/>
      <c r="AM28" s="88"/>
      <c r="AN28" s="88"/>
      <c r="AO28" s="88"/>
      <c r="AP28" s="88" t="s">
        <v>61</v>
      </c>
      <c r="AQ28" s="88" t="s">
        <v>44</v>
      </c>
      <c r="AR28" s="88" t="s">
        <v>45</v>
      </c>
      <c r="AS28" s="88" t="s">
        <v>44</v>
      </c>
      <c r="AT28" s="88" t="s">
        <v>61</v>
      </c>
      <c r="AU28" s="88" t="s">
        <v>3921</v>
      </c>
      <c r="AV28" s="88"/>
      <c r="AW28" s="88"/>
      <c r="AX28" s="88"/>
      <c r="AY28" s="88">
        <v>38.520254000000001</v>
      </c>
      <c r="AZ28" s="89">
        <v>150</v>
      </c>
      <c r="BA28" s="92">
        <v>2.5906735751295335E-2</v>
      </c>
      <c r="BB28" s="93">
        <v>144</v>
      </c>
      <c r="BC28" s="94">
        <v>0.2</v>
      </c>
      <c r="BD28" s="89">
        <v>430</v>
      </c>
      <c r="BE28" s="89">
        <v>265</v>
      </c>
      <c r="BF28" s="96" t="s">
        <v>2590</v>
      </c>
      <c r="BG28" s="88" t="s">
        <v>68</v>
      </c>
      <c r="BH28" s="88" t="s">
        <v>97</v>
      </c>
    </row>
    <row r="29" spans="1:60" s="87" customFormat="1" ht="30.75" customHeight="1" x14ac:dyDescent="0.2">
      <c r="A29" s="87" t="s">
        <v>3848</v>
      </c>
      <c r="B29" s="88" t="s">
        <v>3847</v>
      </c>
      <c r="C29" s="88" t="s">
        <v>3848</v>
      </c>
      <c r="D29" s="88" t="s">
        <v>31</v>
      </c>
      <c r="E29" s="88" t="s">
        <v>32</v>
      </c>
      <c r="F29" s="88" t="s">
        <v>32</v>
      </c>
      <c r="G29" s="88" t="s">
        <v>61</v>
      </c>
      <c r="H29" s="88" t="s">
        <v>66</v>
      </c>
      <c r="I29" s="88" t="s">
        <v>2916</v>
      </c>
      <c r="J29" s="88" t="s">
        <v>62</v>
      </c>
      <c r="K29" s="88" t="s">
        <v>63</v>
      </c>
      <c r="L29" s="88" t="s">
        <v>97</v>
      </c>
      <c r="M29" s="88" t="s">
        <v>97</v>
      </c>
      <c r="N29" s="88" t="s">
        <v>4192</v>
      </c>
      <c r="O29" s="88" t="s">
        <v>64</v>
      </c>
      <c r="P29" s="88" t="s">
        <v>175</v>
      </c>
      <c r="Q29" s="88" t="s">
        <v>2374</v>
      </c>
      <c r="R29" s="89" t="s">
        <v>3613</v>
      </c>
      <c r="S29" s="90">
        <v>0.32</v>
      </c>
      <c r="T29" s="88" t="s">
        <v>4193</v>
      </c>
      <c r="U29" s="88"/>
      <c r="V29" s="88"/>
      <c r="W29" s="88"/>
      <c r="X29" s="89"/>
      <c r="Y29" s="89"/>
      <c r="Z29" s="88" t="s">
        <v>3853</v>
      </c>
      <c r="AA29" s="88">
        <v>46</v>
      </c>
      <c r="AB29" s="88"/>
      <c r="AC29" s="88"/>
      <c r="AD29" s="88">
        <v>24</v>
      </c>
      <c r="AE29" s="91">
        <v>20.8</v>
      </c>
      <c r="AF29" s="88" t="s">
        <v>2992</v>
      </c>
      <c r="AG29" s="88" t="s">
        <v>2999</v>
      </c>
      <c r="AH29" s="88" t="s">
        <v>538</v>
      </c>
      <c r="AI29" s="89">
        <v>2</v>
      </c>
      <c r="AJ29" s="89"/>
      <c r="AK29" s="89"/>
      <c r="AL29" s="88"/>
      <c r="AM29" s="88"/>
      <c r="AN29" s="88"/>
      <c r="AO29" s="88"/>
      <c r="AP29" s="88" t="s">
        <v>61</v>
      </c>
      <c r="AQ29" s="88" t="s">
        <v>44</v>
      </c>
      <c r="AR29" s="88" t="s">
        <v>45</v>
      </c>
      <c r="AS29" s="88" t="s">
        <v>44</v>
      </c>
      <c r="AT29" s="88" t="s">
        <v>61</v>
      </c>
      <c r="AU29" s="88"/>
      <c r="AV29" s="88"/>
      <c r="AW29" s="88"/>
      <c r="AX29" s="88" t="s">
        <v>3923</v>
      </c>
      <c r="AY29" s="88"/>
      <c r="AZ29" s="89">
        <v>150</v>
      </c>
      <c r="BA29" s="92"/>
      <c r="BB29" s="93"/>
      <c r="BC29" s="94">
        <v>0.2</v>
      </c>
      <c r="BD29" s="89">
        <v>450</v>
      </c>
      <c r="BE29" s="89">
        <v>305</v>
      </c>
      <c r="BF29" s="96" t="s">
        <v>2959</v>
      </c>
      <c r="BG29" s="88" t="s">
        <v>68</v>
      </c>
      <c r="BH29" s="88" t="s">
        <v>97</v>
      </c>
    </row>
    <row r="30" spans="1:60" s="87" customFormat="1" ht="30.75" customHeight="1" x14ac:dyDescent="0.2">
      <c r="A30" s="87" t="s">
        <v>3849</v>
      </c>
      <c r="B30" s="88" t="s">
        <v>3847</v>
      </c>
      <c r="C30" s="88" t="s">
        <v>3849</v>
      </c>
      <c r="D30" s="88" t="s">
        <v>31</v>
      </c>
      <c r="E30" s="88" t="s">
        <v>32</v>
      </c>
      <c r="F30" s="88" t="s">
        <v>32</v>
      </c>
      <c r="G30" s="88" t="s">
        <v>61</v>
      </c>
      <c r="H30" s="88" t="s">
        <v>66</v>
      </c>
      <c r="I30" s="88" t="s">
        <v>2916</v>
      </c>
      <c r="J30" s="88" t="s">
        <v>62</v>
      </c>
      <c r="K30" s="88" t="s">
        <v>63</v>
      </c>
      <c r="L30" s="88" t="s">
        <v>97</v>
      </c>
      <c r="M30" s="88" t="s">
        <v>97</v>
      </c>
      <c r="N30" s="88" t="s">
        <v>4192</v>
      </c>
      <c r="O30" s="88" t="s">
        <v>64</v>
      </c>
      <c r="P30" s="88" t="s">
        <v>176</v>
      </c>
      <c r="Q30" s="88" t="s">
        <v>2374</v>
      </c>
      <c r="R30" s="89" t="s">
        <v>3613</v>
      </c>
      <c r="S30" s="90">
        <v>0.28499999999999998</v>
      </c>
      <c r="T30" s="88" t="s">
        <v>4194</v>
      </c>
      <c r="U30" s="88"/>
      <c r="V30" s="88"/>
      <c r="W30" s="88"/>
      <c r="X30" s="89"/>
      <c r="Y30" s="89"/>
      <c r="Z30" s="88" t="s">
        <v>3854</v>
      </c>
      <c r="AA30" s="88">
        <v>46</v>
      </c>
      <c r="AB30" s="88"/>
      <c r="AC30" s="88"/>
      <c r="AD30" s="88">
        <v>24</v>
      </c>
      <c r="AE30" s="91">
        <v>20.8</v>
      </c>
      <c r="AF30" s="88" t="s">
        <v>2992</v>
      </c>
      <c r="AG30" s="88" t="s">
        <v>2999</v>
      </c>
      <c r="AH30" s="88" t="s">
        <v>538</v>
      </c>
      <c r="AI30" s="89">
        <v>2</v>
      </c>
      <c r="AJ30" s="89"/>
      <c r="AK30" s="89"/>
      <c r="AL30" s="88"/>
      <c r="AM30" s="88"/>
      <c r="AN30" s="88"/>
      <c r="AO30" s="88"/>
      <c r="AP30" s="88" t="s">
        <v>61</v>
      </c>
      <c r="AQ30" s="88" t="s">
        <v>44</v>
      </c>
      <c r="AR30" s="88" t="s">
        <v>45</v>
      </c>
      <c r="AS30" s="88" t="s">
        <v>44</v>
      </c>
      <c r="AT30" s="88" t="s">
        <v>61</v>
      </c>
      <c r="AU30" s="88"/>
      <c r="AV30" s="88"/>
      <c r="AW30" s="88"/>
      <c r="AX30" s="88" t="s">
        <v>3923</v>
      </c>
      <c r="AY30" s="88"/>
      <c r="AZ30" s="89">
        <v>150</v>
      </c>
      <c r="BA30" s="92"/>
      <c r="BB30" s="93"/>
      <c r="BC30" s="94">
        <v>0.2</v>
      </c>
      <c r="BD30" s="89">
        <v>450</v>
      </c>
      <c r="BE30" s="89">
        <v>305</v>
      </c>
      <c r="BF30" s="96" t="s">
        <v>2959</v>
      </c>
      <c r="BG30" s="88" t="s">
        <v>68</v>
      </c>
      <c r="BH30" s="88" t="s">
        <v>97</v>
      </c>
    </row>
    <row r="31" spans="1:60" s="87" customFormat="1" ht="30.75" customHeight="1" x14ac:dyDescent="0.2">
      <c r="A31" s="87" t="s">
        <v>3850</v>
      </c>
      <c r="B31" s="88" t="s">
        <v>3847</v>
      </c>
      <c r="C31" s="88" t="s">
        <v>3850</v>
      </c>
      <c r="D31" s="88" t="s">
        <v>31</v>
      </c>
      <c r="E31" s="88" t="s">
        <v>32</v>
      </c>
      <c r="F31" s="88" t="s">
        <v>32</v>
      </c>
      <c r="G31" s="88" t="s">
        <v>61</v>
      </c>
      <c r="H31" s="88" t="s">
        <v>66</v>
      </c>
      <c r="I31" s="88" t="s">
        <v>2916</v>
      </c>
      <c r="J31" s="88" t="s">
        <v>62</v>
      </c>
      <c r="K31" s="88" t="s">
        <v>63</v>
      </c>
      <c r="L31" s="88" t="s">
        <v>97</v>
      </c>
      <c r="M31" s="88" t="s">
        <v>97</v>
      </c>
      <c r="N31" s="88" t="s">
        <v>4192</v>
      </c>
      <c r="O31" s="88" t="s">
        <v>64</v>
      </c>
      <c r="P31" s="88" t="s">
        <v>98</v>
      </c>
      <c r="Q31" s="88" t="s">
        <v>2374</v>
      </c>
      <c r="R31" s="89" t="s">
        <v>3613</v>
      </c>
      <c r="S31" s="90">
        <v>0.28000000000000003</v>
      </c>
      <c r="T31" s="88" t="s">
        <v>4195</v>
      </c>
      <c r="U31" s="88"/>
      <c r="V31" s="88"/>
      <c r="W31" s="88"/>
      <c r="X31" s="89"/>
      <c r="Y31" s="89"/>
      <c r="Z31" s="88" t="s">
        <v>3855</v>
      </c>
      <c r="AA31" s="88">
        <v>46</v>
      </c>
      <c r="AB31" s="88"/>
      <c r="AC31" s="88"/>
      <c r="AD31" s="88">
        <v>24</v>
      </c>
      <c r="AE31" s="91">
        <v>20.8</v>
      </c>
      <c r="AF31" s="88" t="s">
        <v>2992</v>
      </c>
      <c r="AG31" s="88" t="s">
        <v>2999</v>
      </c>
      <c r="AH31" s="88" t="s">
        <v>538</v>
      </c>
      <c r="AI31" s="89">
        <v>2</v>
      </c>
      <c r="AJ31" s="89"/>
      <c r="AK31" s="89"/>
      <c r="AL31" s="88"/>
      <c r="AM31" s="88"/>
      <c r="AN31" s="88"/>
      <c r="AO31" s="88"/>
      <c r="AP31" s="88" t="s">
        <v>61</v>
      </c>
      <c r="AQ31" s="88" t="s">
        <v>44</v>
      </c>
      <c r="AR31" s="88" t="s">
        <v>45</v>
      </c>
      <c r="AS31" s="88" t="s">
        <v>44</v>
      </c>
      <c r="AT31" s="88" t="s">
        <v>61</v>
      </c>
      <c r="AU31" s="88"/>
      <c r="AV31" s="88"/>
      <c r="AW31" s="88"/>
      <c r="AX31" s="88" t="s">
        <v>3923</v>
      </c>
      <c r="AY31" s="88"/>
      <c r="AZ31" s="89">
        <v>150</v>
      </c>
      <c r="BA31" s="92"/>
      <c r="BB31" s="93"/>
      <c r="BC31" s="94">
        <v>0.2</v>
      </c>
      <c r="BD31" s="89">
        <v>450</v>
      </c>
      <c r="BE31" s="89">
        <v>305</v>
      </c>
      <c r="BF31" s="96" t="s">
        <v>2959</v>
      </c>
      <c r="BG31" s="88" t="s">
        <v>68</v>
      </c>
      <c r="BH31" s="88" t="s">
        <v>97</v>
      </c>
    </row>
    <row r="32" spans="1:60" s="87" customFormat="1" ht="30.75" customHeight="1" x14ac:dyDescent="0.2">
      <c r="A32" s="87" t="s">
        <v>3851</v>
      </c>
      <c r="B32" s="88" t="s">
        <v>3847</v>
      </c>
      <c r="C32" s="88" t="s">
        <v>3851</v>
      </c>
      <c r="D32" s="88" t="s">
        <v>31</v>
      </c>
      <c r="E32" s="88" t="s">
        <v>32</v>
      </c>
      <c r="F32" s="88" t="s">
        <v>32</v>
      </c>
      <c r="G32" s="88" t="s">
        <v>61</v>
      </c>
      <c r="H32" s="88" t="s">
        <v>66</v>
      </c>
      <c r="I32" s="88" t="s">
        <v>2916</v>
      </c>
      <c r="J32" s="88" t="s">
        <v>62</v>
      </c>
      <c r="K32" s="88" t="s">
        <v>63</v>
      </c>
      <c r="L32" s="88" t="s">
        <v>97</v>
      </c>
      <c r="M32" s="88" t="s">
        <v>97</v>
      </c>
      <c r="N32" s="88" t="s">
        <v>4192</v>
      </c>
      <c r="O32" s="88" t="s">
        <v>64</v>
      </c>
      <c r="P32" s="88" t="s">
        <v>100</v>
      </c>
      <c r="Q32" s="88" t="s">
        <v>2374</v>
      </c>
      <c r="R32" s="89" t="s">
        <v>3613</v>
      </c>
      <c r="S32" s="90">
        <v>0.27</v>
      </c>
      <c r="T32" s="88" t="s">
        <v>4196</v>
      </c>
      <c r="U32" s="88"/>
      <c r="V32" s="88"/>
      <c r="W32" s="88"/>
      <c r="X32" s="89"/>
      <c r="Y32" s="89"/>
      <c r="Z32" s="88" t="s">
        <v>3856</v>
      </c>
      <c r="AA32" s="88">
        <v>46</v>
      </c>
      <c r="AB32" s="88"/>
      <c r="AC32" s="88"/>
      <c r="AD32" s="88">
        <v>24</v>
      </c>
      <c r="AE32" s="91">
        <v>20.8</v>
      </c>
      <c r="AF32" s="88" t="s">
        <v>2992</v>
      </c>
      <c r="AG32" s="88" t="s">
        <v>2999</v>
      </c>
      <c r="AH32" s="88" t="s">
        <v>538</v>
      </c>
      <c r="AI32" s="89">
        <v>2</v>
      </c>
      <c r="AJ32" s="89"/>
      <c r="AK32" s="89"/>
      <c r="AL32" s="88"/>
      <c r="AM32" s="88"/>
      <c r="AN32" s="88"/>
      <c r="AO32" s="88"/>
      <c r="AP32" s="88" t="s">
        <v>61</v>
      </c>
      <c r="AQ32" s="88" t="s">
        <v>44</v>
      </c>
      <c r="AR32" s="88" t="s">
        <v>45</v>
      </c>
      <c r="AS32" s="88" t="s">
        <v>44</v>
      </c>
      <c r="AT32" s="88" t="s">
        <v>61</v>
      </c>
      <c r="AU32" s="88"/>
      <c r="AV32" s="88"/>
      <c r="AW32" s="88"/>
      <c r="AX32" s="88" t="s">
        <v>3923</v>
      </c>
      <c r="AY32" s="88"/>
      <c r="AZ32" s="89">
        <v>150</v>
      </c>
      <c r="BA32" s="92"/>
      <c r="BB32" s="93"/>
      <c r="BC32" s="94">
        <v>0.2</v>
      </c>
      <c r="BD32" s="89">
        <v>450</v>
      </c>
      <c r="BE32" s="89">
        <v>305</v>
      </c>
      <c r="BF32" s="96" t="s">
        <v>2959</v>
      </c>
      <c r="BG32" s="88" t="s">
        <v>68</v>
      </c>
      <c r="BH32" s="88" t="s">
        <v>97</v>
      </c>
    </row>
    <row r="33" spans="1:60" s="87" customFormat="1" ht="30.75" customHeight="1" x14ac:dyDescent="0.2">
      <c r="A33" s="87" t="s">
        <v>3852</v>
      </c>
      <c r="B33" s="88" t="s">
        <v>3847</v>
      </c>
      <c r="C33" s="88" t="s">
        <v>3852</v>
      </c>
      <c r="D33" s="88" t="s">
        <v>31</v>
      </c>
      <c r="E33" s="88" t="s">
        <v>32</v>
      </c>
      <c r="F33" s="88" t="s">
        <v>32</v>
      </c>
      <c r="G33" s="88" t="s">
        <v>61</v>
      </c>
      <c r="H33" s="88" t="s">
        <v>66</v>
      </c>
      <c r="I33" s="88" t="s">
        <v>2916</v>
      </c>
      <c r="J33" s="88" t="s">
        <v>62</v>
      </c>
      <c r="K33" s="88" t="s">
        <v>63</v>
      </c>
      <c r="L33" s="88" t="s">
        <v>97</v>
      </c>
      <c r="M33" s="88" t="s">
        <v>97</v>
      </c>
      <c r="N33" s="88" t="s">
        <v>4192</v>
      </c>
      <c r="O33" s="88" t="s">
        <v>64</v>
      </c>
      <c r="P33" s="88" t="s">
        <v>104</v>
      </c>
      <c r="Q33" s="88" t="s">
        <v>2374</v>
      </c>
      <c r="R33" s="89" t="s">
        <v>3613</v>
      </c>
      <c r="S33" s="90">
        <v>0.34499999999999997</v>
      </c>
      <c r="T33" s="88" t="s">
        <v>4197</v>
      </c>
      <c r="U33" s="88"/>
      <c r="V33" s="88"/>
      <c r="W33" s="88"/>
      <c r="X33" s="89"/>
      <c r="Y33" s="89"/>
      <c r="Z33" s="88" t="s">
        <v>3857</v>
      </c>
      <c r="AA33" s="88">
        <v>46</v>
      </c>
      <c r="AB33" s="88"/>
      <c r="AC33" s="88"/>
      <c r="AD33" s="88">
        <v>24</v>
      </c>
      <c r="AE33" s="91">
        <v>20.8</v>
      </c>
      <c r="AF33" s="88" t="s">
        <v>2992</v>
      </c>
      <c r="AG33" s="88" t="s">
        <v>2999</v>
      </c>
      <c r="AH33" s="88" t="s">
        <v>538</v>
      </c>
      <c r="AI33" s="89">
        <v>2</v>
      </c>
      <c r="AJ33" s="89"/>
      <c r="AK33" s="89"/>
      <c r="AL33" s="88"/>
      <c r="AM33" s="88"/>
      <c r="AN33" s="88"/>
      <c r="AO33" s="88"/>
      <c r="AP33" s="88" t="s">
        <v>61</v>
      </c>
      <c r="AQ33" s="88" t="s">
        <v>44</v>
      </c>
      <c r="AR33" s="88" t="s">
        <v>45</v>
      </c>
      <c r="AS33" s="88" t="s">
        <v>44</v>
      </c>
      <c r="AT33" s="88" t="s">
        <v>61</v>
      </c>
      <c r="AU33" s="88"/>
      <c r="AV33" s="88"/>
      <c r="AW33" s="88"/>
      <c r="AX33" s="88" t="s">
        <v>3923</v>
      </c>
      <c r="AY33" s="88"/>
      <c r="AZ33" s="89">
        <v>150</v>
      </c>
      <c r="BA33" s="92"/>
      <c r="BB33" s="93"/>
      <c r="BC33" s="94">
        <v>0.2</v>
      </c>
      <c r="BD33" s="89">
        <v>450</v>
      </c>
      <c r="BE33" s="89">
        <v>305</v>
      </c>
      <c r="BF33" s="96" t="s">
        <v>2959</v>
      </c>
      <c r="BG33" s="88" t="s">
        <v>68</v>
      </c>
      <c r="BH33" s="88" t="s">
        <v>97</v>
      </c>
    </row>
    <row r="34" spans="1:60" s="87" customFormat="1" ht="30.75" customHeight="1" x14ac:dyDescent="0.2">
      <c r="A34" s="87" t="s">
        <v>1953</v>
      </c>
      <c r="B34" s="88" t="s">
        <v>1747</v>
      </c>
      <c r="C34" s="88" t="s">
        <v>1953</v>
      </c>
      <c r="D34" s="88" t="s">
        <v>31</v>
      </c>
      <c r="E34" s="88" t="s">
        <v>32</v>
      </c>
      <c r="F34" s="88" t="s">
        <v>32</v>
      </c>
      <c r="G34" s="88" t="s">
        <v>61</v>
      </c>
      <c r="H34" s="88" t="s">
        <v>66</v>
      </c>
      <c r="I34" s="88" t="s">
        <v>2918</v>
      </c>
      <c r="J34" s="88" t="s">
        <v>62</v>
      </c>
      <c r="K34" s="88" t="s">
        <v>110</v>
      </c>
      <c r="L34" s="88" t="s">
        <v>97</v>
      </c>
      <c r="M34" s="88" t="s">
        <v>97</v>
      </c>
      <c r="N34" s="88" t="s">
        <v>156</v>
      </c>
      <c r="O34" s="88" t="s">
        <v>64</v>
      </c>
      <c r="P34" s="88" t="s">
        <v>175</v>
      </c>
      <c r="Q34" s="88" t="s">
        <v>2374</v>
      </c>
      <c r="R34" s="89" t="s">
        <v>3615</v>
      </c>
      <c r="S34" s="90">
        <v>0.32</v>
      </c>
      <c r="T34" s="88" t="s">
        <v>227</v>
      </c>
      <c r="U34" s="88"/>
      <c r="V34" s="88"/>
      <c r="W34" s="88"/>
      <c r="X34" s="89"/>
      <c r="Y34" s="89"/>
      <c r="Z34" s="88" t="s">
        <v>3808</v>
      </c>
      <c r="AA34" s="88">
        <v>46</v>
      </c>
      <c r="AB34" s="88"/>
      <c r="AC34" s="88"/>
      <c r="AD34" s="88">
        <v>24</v>
      </c>
      <c r="AE34" s="91">
        <v>20.8</v>
      </c>
      <c r="AF34" s="88" t="s">
        <v>2992</v>
      </c>
      <c r="AG34" s="88" t="s">
        <v>2999</v>
      </c>
      <c r="AH34" s="88" t="s">
        <v>538</v>
      </c>
      <c r="AI34" s="89">
        <v>2</v>
      </c>
      <c r="AJ34" s="89"/>
      <c r="AK34" s="89"/>
      <c r="AL34" s="88"/>
      <c r="AM34" s="88"/>
      <c r="AN34" s="88"/>
      <c r="AO34" s="88"/>
      <c r="AP34" s="88" t="s">
        <v>61</v>
      </c>
      <c r="AQ34" s="88" t="s">
        <v>44</v>
      </c>
      <c r="AR34" s="88" t="s">
        <v>45</v>
      </c>
      <c r="AS34" s="88" t="s">
        <v>44</v>
      </c>
      <c r="AT34" s="88" t="s">
        <v>61</v>
      </c>
      <c r="AU34" s="88"/>
      <c r="AV34" s="88"/>
      <c r="AW34" s="88"/>
      <c r="AX34" s="88" t="s">
        <v>3923</v>
      </c>
      <c r="AY34" s="88">
        <v>55.285513000000002</v>
      </c>
      <c r="AZ34" s="89">
        <v>150</v>
      </c>
      <c r="BA34" s="92">
        <v>1.0984455958549222</v>
      </c>
      <c r="BB34" s="93">
        <v>144</v>
      </c>
      <c r="BC34" s="94">
        <v>0.2</v>
      </c>
      <c r="BD34" s="89">
        <v>450</v>
      </c>
      <c r="BE34" s="89">
        <v>305</v>
      </c>
      <c r="BF34" s="96" t="s">
        <v>2959</v>
      </c>
      <c r="BG34" s="88" t="s">
        <v>68</v>
      </c>
      <c r="BH34" s="88" t="s">
        <v>97</v>
      </c>
    </row>
    <row r="35" spans="1:60" s="87" customFormat="1" ht="30.75" customHeight="1" x14ac:dyDescent="0.2">
      <c r="A35" s="87" t="s">
        <v>1954</v>
      </c>
      <c r="B35" s="88" t="s">
        <v>1747</v>
      </c>
      <c r="C35" s="88" t="s">
        <v>1954</v>
      </c>
      <c r="D35" s="88" t="s">
        <v>31</v>
      </c>
      <c r="E35" s="88" t="s">
        <v>32</v>
      </c>
      <c r="F35" s="88" t="s">
        <v>32</v>
      </c>
      <c r="G35" s="88" t="s">
        <v>61</v>
      </c>
      <c r="H35" s="88" t="s">
        <v>66</v>
      </c>
      <c r="I35" s="88" t="s">
        <v>2918</v>
      </c>
      <c r="J35" s="88" t="s">
        <v>62</v>
      </c>
      <c r="K35" s="88" t="s">
        <v>110</v>
      </c>
      <c r="L35" s="88" t="s">
        <v>97</v>
      </c>
      <c r="M35" s="88" t="s">
        <v>97</v>
      </c>
      <c r="N35" s="88" t="s">
        <v>156</v>
      </c>
      <c r="O35" s="88" t="s">
        <v>64</v>
      </c>
      <c r="P35" s="88" t="s">
        <v>176</v>
      </c>
      <c r="Q35" s="88" t="s">
        <v>2374</v>
      </c>
      <c r="R35" s="89" t="s">
        <v>3615</v>
      </c>
      <c r="S35" s="90">
        <v>0.28499999999999998</v>
      </c>
      <c r="T35" s="88" t="s">
        <v>228</v>
      </c>
      <c r="U35" s="88"/>
      <c r="V35" s="88"/>
      <c r="W35" s="88"/>
      <c r="X35" s="89"/>
      <c r="Y35" s="89"/>
      <c r="Z35" s="88" t="s">
        <v>3809</v>
      </c>
      <c r="AA35" s="88">
        <v>46</v>
      </c>
      <c r="AB35" s="88"/>
      <c r="AC35" s="88"/>
      <c r="AD35" s="88">
        <v>24</v>
      </c>
      <c r="AE35" s="91">
        <v>20.8</v>
      </c>
      <c r="AF35" s="88" t="s">
        <v>2992</v>
      </c>
      <c r="AG35" s="88" t="s">
        <v>2999</v>
      </c>
      <c r="AH35" s="88" t="s">
        <v>538</v>
      </c>
      <c r="AI35" s="89">
        <v>2</v>
      </c>
      <c r="AJ35" s="89"/>
      <c r="AK35" s="89"/>
      <c r="AL35" s="88"/>
      <c r="AM35" s="88"/>
      <c r="AN35" s="88"/>
      <c r="AO35" s="88"/>
      <c r="AP35" s="88" t="s">
        <v>61</v>
      </c>
      <c r="AQ35" s="88" t="s">
        <v>44</v>
      </c>
      <c r="AR35" s="88" t="s">
        <v>45</v>
      </c>
      <c r="AS35" s="88" t="s">
        <v>44</v>
      </c>
      <c r="AT35" s="88" t="s">
        <v>61</v>
      </c>
      <c r="AU35" s="88"/>
      <c r="AV35" s="88"/>
      <c r="AW35" s="88"/>
      <c r="AX35" s="88" t="s">
        <v>3923</v>
      </c>
      <c r="AY35" s="88">
        <v>55.173861000000002</v>
      </c>
      <c r="AZ35" s="89">
        <v>150</v>
      </c>
      <c r="BA35" s="92">
        <v>1.6787564766839378</v>
      </c>
      <c r="BB35" s="93">
        <v>216</v>
      </c>
      <c r="BC35" s="94">
        <v>0.2</v>
      </c>
      <c r="BD35" s="89">
        <v>450</v>
      </c>
      <c r="BE35" s="89">
        <v>305</v>
      </c>
      <c r="BF35" s="96" t="s">
        <v>2959</v>
      </c>
      <c r="BG35" s="88" t="s">
        <v>68</v>
      </c>
      <c r="BH35" s="88" t="s">
        <v>97</v>
      </c>
    </row>
    <row r="36" spans="1:60" s="87" customFormat="1" ht="30.75" customHeight="1" x14ac:dyDescent="0.2">
      <c r="A36" s="87" t="s">
        <v>153</v>
      </c>
      <c r="B36" s="88" t="s">
        <v>1747</v>
      </c>
      <c r="C36" s="88" t="s">
        <v>153</v>
      </c>
      <c r="D36" s="88" t="s">
        <v>31</v>
      </c>
      <c r="E36" s="88" t="s">
        <v>32</v>
      </c>
      <c r="F36" s="88" t="s">
        <v>32</v>
      </c>
      <c r="G36" s="88" t="s">
        <v>61</v>
      </c>
      <c r="H36" s="88" t="s">
        <v>66</v>
      </c>
      <c r="I36" s="88" t="s">
        <v>2918</v>
      </c>
      <c r="J36" s="88" t="s">
        <v>62</v>
      </c>
      <c r="K36" s="88" t="s">
        <v>110</v>
      </c>
      <c r="L36" s="88" t="s">
        <v>97</v>
      </c>
      <c r="M36" s="88" t="s">
        <v>97</v>
      </c>
      <c r="N36" s="88" t="s">
        <v>156</v>
      </c>
      <c r="O36" s="88" t="s">
        <v>64</v>
      </c>
      <c r="P36" s="88" t="s">
        <v>98</v>
      </c>
      <c r="Q36" s="88" t="s">
        <v>2374</v>
      </c>
      <c r="R36" s="89" t="s">
        <v>3615</v>
      </c>
      <c r="S36" s="90">
        <v>0.28000000000000003</v>
      </c>
      <c r="T36" s="88" t="s">
        <v>158</v>
      </c>
      <c r="U36" s="88"/>
      <c r="V36" s="88"/>
      <c r="W36" s="88"/>
      <c r="X36" s="89"/>
      <c r="Y36" s="89"/>
      <c r="Z36" s="88" t="s">
        <v>3810</v>
      </c>
      <c r="AA36" s="88">
        <v>46</v>
      </c>
      <c r="AB36" s="88"/>
      <c r="AC36" s="88"/>
      <c r="AD36" s="88">
        <v>24</v>
      </c>
      <c r="AE36" s="91">
        <v>20.8</v>
      </c>
      <c r="AF36" s="88" t="s">
        <v>2992</v>
      </c>
      <c r="AG36" s="88" t="s">
        <v>3000</v>
      </c>
      <c r="AH36" s="88" t="s">
        <v>538</v>
      </c>
      <c r="AI36" s="89">
        <v>2</v>
      </c>
      <c r="AJ36" s="89"/>
      <c r="AK36" s="89"/>
      <c r="AL36" s="88"/>
      <c r="AM36" s="88"/>
      <c r="AN36" s="88"/>
      <c r="AO36" s="88"/>
      <c r="AP36" s="88" t="s">
        <v>61</v>
      </c>
      <c r="AQ36" s="88" t="s">
        <v>44</v>
      </c>
      <c r="AR36" s="88" t="s">
        <v>45</v>
      </c>
      <c r="AS36" s="88" t="s">
        <v>44</v>
      </c>
      <c r="AT36" s="88" t="s">
        <v>61</v>
      </c>
      <c r="AU36" s="88"/>
      <c r="AV36" s="88"/>
      <c r="AW36" s="88"/>
      <c r="AX36" s="88" t="s">
        <v>3923</v>
      </c>
      <c r="AY36" s="88">
        <v>55.337349000000003</v>
      </c>
      <c r="AZ36" s="89">
        <v>150</v>
      </c>
      <c r="BA36" s="92">
        <v>2.1088082901554404</v>
      </c>
      <c r="BB36" s="93">
        <v>216</v>
      </c>
      <c r="BC36" s="94">
        <v>0.2</v>
      </c>
      <c r="BD36" s="89">
        <v>450</v>
      </c>
      <c r="BE36" s="89">
        <v>305</v>
      </c>
      <c r="BF36" s="96" t="s">
        <v>2959</v>
      </c>
      <c r="BG36" s="88" t="s">
        <v>68</v>
      </c>
      <c r="BH36" s="88" t="s">
        <v>97</v>
      </c>
    </row>
    <row r="37" spans="1:60" s="87" customFormat="1" ht="30.75" customHeight="1" x14ac:dyDescent="0.2">
      <c r="A37" s="87" t="s">
        <v>152</v>
      </c>
      <c r="B37" s="88" t="s">
        <v>1747</v>
      </c>
      <c r="C37" s="88" t="s">
        <v>152</v>
      </c>
      <c r="D37" s="88" t="s">
        <v>31</v>
      </c>
      <c r="E37" s="88" t="s">
        <v>32</v>
      </c>
      <c r="F37" s="88" t="s">
        <v>32</v>
      </c>
      <c r="G37" s="88" t="s">
        <v>61</v>
      </c>
      <c r="H37" s="88" t="s">
        <v>66</v>
      </c>
      <c r="I37" s="88" t="s">
        <v>2918</v>
      </c>
      <c r="J37" s="88" t="s">
        <v>62</v>
      </c>
      <c r="K37" s="88" t="s">
        <v>110</v>
      </c>
      <c r="L37" s="88" t="s">
        <v>97</v>
      </c>
      <c r="M37" s="88" t="s">
        <v>97</v>
      </c>
      <c r="N37" s="88" t="s">
        <v>156</v>
      </c>
      <c r="O37" s="88" t="s">
        <v>64</v>
      </c>
      <c r="P37" s="88" t="s">
        <v>100</v>
      </c>
      <c r="Q37" s="88" t="s">
        <v>2374</v>
      </c>
      <c r="R37" s="89" t="s">
        <v>3615</v>
      </c>
      <c r="S37" s="90">
        <v>0.27</v>
      </c>
      <c r="T37" s="88" t="s">
        <v>157</v>
      </c>
      <c r="U37" s="88"/>
      <c r="V37" s="88"/>
      <c r="W37" s="88"/>
      <c r="X37" s="89"/>
      <c r="Y37" s="89"/>
      <c r="Z37" s="88" t="s">
        <v>3811</v>
      </c>
      <c r="AA37" s="88">
        <v>46</v>
      </c>
      <c r="AB37" s="88"/>
      <c r="AC37" s="88"/>
      <c r="AD37" s="88">
        <v>24</v>
      </c>
      <c r="AE37" s="91">
        <v>20.8</v>
      </c>
      <c r="AF37" s="88" t="s">
        <v>2992</v>
      </c>
      <c r="AG37" s="88" t="s">
        <v>3000</v>
      </c>
      <c r="AH37" s="88" t="s">
        <v>538</v>
      </c>
      <c r="AI37" s="89">
        <v>2</v>
      </c>
      <c r="AJ37" s="89"/>
      <c r="AK37" s="89"/>
      <c r="AL37" s="88"/>
      <c r="AM37" s="88"/>
      <c r="AN37" s="88"/>
      <c r="AO37" s="88"/>
      <c r="AP37" s="88" t="s">
        <v>61</v>
      </c>
      <c r="AQ37" s="88" t="s">
        <v>44</v>
      </c>
      <c r="AR37" s="88" t="s">
        <v>45</v>
      </c>
      <c r="AS37" s="88" t="s">
        <v>44</v>
      </c>
      <c r="AT37" s="88" t="s">
        <v>61</v>
      </c>
      <c r="AU37" s="88"/>
      <c r="AV37" s="88"/>
      <c r="AW37" s="88"/>
      <c r="AX37" s="88" t="s">
        <v>3923</v>
      </c>
      <c r="AY37" s="88">
        <v>54.955582999999997</v>
      </c>
      <c r="AZ37" s="89">
        <v>150</v>
      </c>
      <c r="BA37" s="92">
        <v>1.6839378238341969</v>
      </c>
      <c r="BB37" s="93">
        <v>216</v>
      </c>
      <c r="BC37" s="94">
        <v>0.2</v>
      </c>
      <c r="BD37" s="89">
        <v>450</v>
      </c>
      <c r="BE37" s="89">
        <v>305</v>
      </c>
      <c r="BF37" s="96" t="s">
        <v>2959</v>
      </c>
      <c r="BG37" s="88" t="s">
        <v>68</v>
      </c>
      <c r="BH37" s="88" t="s">
        <v>97</v>
      </c>
    </row>
    <row r="38" spans="1:60" s="87" customFormat="1" ht="30.75" customHeight="1" x14ac:dyDescent="0.2">
      <c r="A38" s="87" t="s">
        <v>154</v>
      </c>
      <c r="B38" s="88" t="s">
        <v>1747</v>
      </c>
      <c r="C38" s="88" t="s">
        <v>154</v>
      </c>
      <c r="D38" s="88" t="s">
        <v>31</v>
      </c>
      <c r="E38" s="88" t="s">
        <v>32</v>
      </c>
      <c r="F38" s="88" t="s">
        <v>32</v>
      </c>
      <c r="G38" s="88" t="s">
        <v>61</v>
      </c>
      <c r="H38" s="88" t="s">
        <v>66</v>
      </c>
      <c r="I38" s="88" t="s">
        <v>2918</v>
      </c>
      <c r="J38" s="88" t="s">
        <v>62</v>
      </c>
      <c r="K38" s="88" t="s">
        <v>110</v>
      </c>
      <c r="L38" s="88" t="s">
        <v>97</v>
      </c>
      <c r="M38" s="88" t="s">
        <v>97</v>
      </c>
      <c r="N38" s="88" t="s">
        <v>156</v>
      </c>
      <c r="O38" s="88" t="s">
        <v>64</v>
      </c>
      <c r="P38" s="88" t="s">
        <v>104</v>
      </c>
      <c r="Q38" s="88" t="s">
        <v>2374</v>
      </c>
      <c r="R38" s="89" t="s">
        <v>3615</v>
      </c>
      <c r="S38" s="90">
        <v>0.34499999999999997</v>
      </c>
      <c r="T38" s="88" t="s">
        <v>159</v>
      </c>
      <c r="U38" s="88"/>
      <c r="V38" s="88"/>
      <c r="W38" s="88"/>
      <c r="X38" s="89"/>
      <c r="Y38" s="89"/>
      <c r="Z38" s="88" t="s">
        <v>3812</v>
      </c>
      <c r="AA38" s="88">
        <v>46</v>
      </c>
      <c r="AB38" s="88"/>
      <c r="AC38" s="88"/>
      <c r="AD38" s="88">
        <v>24</v>
      </c>
      <c r="AE38" s="91">
        <v>20.8</v>
      </c>
      <c r="AF38" s="88" t="s">
        <v>2992</v>
      </c>
      <c r="AG38" s="88" t="s">
        <v>2999</v>
      </c>
      <c r="AH38" s="88" t="s">
        <v>538</v>
      </c>
      <c r="AI38" s="89">
        <v>2</v>
      </c>
      <c r="AJ38" s="89"/>
      <c r="AK38" s="89"/>
      <c r="AL38" s="88"/>
      <c r="AM38" s="88"/>
      <c r="AN38" s="88"/>
      <c r="AO38" s="88"/>
      <c r="AP38" s="88" t="s">
        <v>61</v>
      </c>
      <c r="AQ38" s="88" t="s">
        <v>44</v>
      </c>
      <c r="AR38" s="88" t="s">
        <v>45</v>
      </c>
      <c r="AS38" s="88" t="s">
        <v>44</v>
      </c>
      <c r="AT38" s="88" t="s">
        <v>61</v>
      </c>
      <c r="AU38" s="88"/>
      <c r="AV38" s="88"/>
      <c r="AW38" s="88"/>
      <c r="AX38" s="88" t="s">
        <v>3923</v>
      </c>
      <c r="AY38" s="88">
        <v>54.933295999999999</v>
      </c>
      <c r="AZ38" s="89">
        <v>150</v>
      </c>
      <c r="BA38" s="92">
        <v>0.18134715025906736</v>
      </c>
      <c r="BB38" s="93">
        <v>144</v>
      </c>
      <c r="BC38" s="94">
        <v>0.2</v>
      </c>
      <c r="BD38" s="89">
        <v>450</v>
      </c>
      <c r="BE38" s="89">
        <v>305</v>
      </c>
      <c r="BF38" s="96" t="s">
        <v>2959</v>
      </c>
      <c r="BG38" s="88" t="s">
        <v>68</v>
      </c>
      <c r="BH38" s="88" t="s">
        <v>97</v>
      </c>
    </row>
    <row r="39" spans="1:60" s="87" customFormat="1" ht="30.75" customHeight="1" x14ac:dyDescent="0.2">
      <c r="A39" s="87" t="s">
        <v>155</v>
      </c>
      <c r="B39" s="88" t="s">
        <v>1747</v>
      </c>
      <c r="C39" s="88" t="s">
        <v>155</v>
      </c>
      <c r="D39" s="88" t="s">
        <v>31</v>
      </c>
      <c r="E39" s="88" t="s">
        <v>32</v>
      </c>
      <c r="F39" s="88" t="s">
        <v>32</v>
      </c>
      <c r="G39" s="88" t="s">
        <v>61</v>
      </c>
      <c r="H39" s="88" t="s">
        <v>66</v>
      </c>
      <c r="I39" s="88" t="s">
        <v>2918</v>
      </c>
      <c r="J39" s="88" t="s">
        <v>62</v>
      </c>
      <c r="K39" s="88" t="s">
        <v>110</v>
      </c>
      <c r="L39" s="88" t="s">
        <v>97</v>
      </c>
      <c r="M39" s="88" t="s">
        <v>97</v>
      </c>
      <c r="N39" s="88" t="s">
        <v>156</v>
      </c>
      <c r="O39" s="88" t="s">
        <v>64</v>
      </c>
      <c r="P39" s="88" t="s">
        <v>107</v>
      </c>
      <c r="Q39" s="88" t="s">
        <v>2374</v>
      </c>
      <c r="R39" s="89" t="s">
        <v>3615</v>
      </c>
      <c r="S39" s="90">
        <v>0.36499999999999999</v>
      </c>
      <c r="T39" s="88" t="s">
        <v>160</v>
      </c>
      <c r="U39" s="88"/>
      <c r="V39" s="88"/>
      <c r="W39" s="88"/>
      <c r="X39" s="89"/>
      <c r="Y39" s="89"/>
      <c r="Z39" s="88" t="s">
        <v>3813</v>
      </c>
      <c r="AA39" s="88">
        <v>46</v>
      </c>
      <c r="AB39" s="88"/>
      <c r="AC39" s="88"/>
      <c r="AD39" s="88">
        <v>24</v>
      </c>
      <c r="AE39" s="91">
        <v>20.8</v>
      </c>
      <c r="AF39" s="88" t="s">
        <v>2992</v>
      </c>
      <c r="AG39" s="88" t="s">
        <v>2999</v>
      </c>
      <c r="AH39" s="88" t="s">
        <v>538</v>
      </c>
      <c r="AI39" s="89">
        <v>2</v>
      </c>
      <c r="AJ39" s="89"/>
      <c r="AK39" s="89"/>
      <c r="AL39" s="88"/>
      <c r="AM39" s="88"/>
      <c r="AN39" s="88"/>
      <c r="AO39" s="88"/>
      <c r="AP39" s="88" t="s">
        <v>61</v>
      </c>
      <c r="AQ39" s="88" t="s">
        <v>44</v>
      </c>
      <c r="AR39" s="88" t="s">
        <v>45</v>
      </c>
      <c r="AS39" s="88" t="s">
        <v>44</v>
      </c>
      <c r="AT39" s="88" t="s">
        <v>61</v>
      </c>
      <c r="AU39" s="88"/>
      <c r="AV39" s="88"/>
      <c r="AW39" s="88"/>
      <c r="AX39" s="88" t="s">
        <v>3923</v>
      </c>
      <c r="AY39" s="88">
        <v>55.350000999999999</v>
      </c>
      <c r="AZ39" s="89">
        <v>150</v>
      </c>
      <c r="BA39" s="92">
        <v>0.30051813471502592</v>
      </c>
      <c r="BB39" s="93">
        <v>144</v>
      </c>
      <c r="BC39" s="94">
        <v>0.2</v>
      </c>
      <c r="BD39" s="89">
        <v>450</v>
      </c>
      <c r="BE39" s="89">
        <v>305</v>
      </c>
      <c r="BF39" s="96" t="s">
        <v>2959</v>
      </c>
      <c r="BG39" s="88" t="s">
        <v>68</v>
      </c>
      <c r="BH39" s="88" t="s">
        <v>97</v>
      </c>
    </row>
    <row r="40" spans="1:60" s="87" customFormat="1" ht="30.75" customHeight="1" x14ac:dyDescent="0.2">
      <c r="A40" s="87" t="s">
        <v>1955</v>
      </c>
      <c r="B40" s="88" t="s">
        <v>1746</v>
      </c>
      <c r="C40" s="88" t="s">
        <v>1955</v>
      </c>
      <c r="D40" s="88" t="s">
        <v>31</v>
      </c>
      <c r="E40" s="88" t="s">
        <v>32</v>
      </c>
      <c r="F40" s="88" t="s">
        <v>32</v>
      </c>
      <c r="G40" s="88" t="s">
        <v>61</v>
      </c>
      <c r="H40" s="88" t="s">
        <v>66</v>
      </c>
      <c r="I40" s="88" t="s">
        <v>2918</v>
      </c>
      <c r="J40" s="88" t="s">
        <v>62</v>
      </c>
      <c r="K40" s="88" t="s">
        <v>110</v>
      </c>
      <c r="L40" s="88" t="s">
        <v>97</v>
      </c>
      <c r="M40" s="88" t="s">
        <v>97</v>
      </c>
      <c r="N40" s="88" t="s">
        <v>1726</v>
      </c>
      <c r="O40" s="88" t="s">
        <v>64</v>
      </c>
      <c r="P40" s="88" t="s">
        <v>175</v>
      </c>
      <c r="Q40" s="88" t="s">
        <v>2374</v>
      </c>
      <c r="R40" s="89" t="s">
        <v>3644</v>
      </c>
      <c r="S40" s="90">
        <v>0.32</v>
      </c>
      <c r="T40" s="88" t="s">
        <v>229</v>
      </c>
      <c r="U40" s="88"/>
      <c r="V40" s="88"/>
      <c r="W40" s="88"/>
      <c r="X40" s="89"/>
      <c r="Y40" s="89"/>
      <c r="Z40" s="88" t="s">
        <v>3764</v>
      </c>
      <c r="AA40" s="88">
        <v>46</v>
      </c>
      <c r="AB40" s="88"/>
      <c r="AC40" s="88"/>
      <c r="AD40" s="88">
        <v>24</v>
      </c>
      <c r="AE40" s="91">
        <v>20.8</v>
      </c>
      <c r="AF40" s="88" t="s">
        <v>2992</v>
      </c>
      <c r="AG40" s="88" t="s">
        <v>2999</v>
      </c>
      <c r="AH40" s="88" t="s">
        <v>538</v>
      </c>
      <c r="AI40" s="89">
        <v>2</v>
      </c>
      <c r="AJ40" s="89"/>
      <c r="AK40" s="89"/>
      <c r="AL40" s="88"/>
      <c r="AM40" s="88"/>
      <c r="AN40" s="88"/>
      <c r="AO40" s="88"/>
      <c r="AP40" s="88" t="s">
        <v>61</v>
      </c>
      <c r="AQ40" s="88" t="s">
        <v>44</v>
      </c>
      <c r="AR40" s="88" t="s">
        <v>45</v>
      </c>
      <c r="AS40" s="88" t="s">
        <v>44</v>
      </c>
      <c r="AT40" s="88" t="s">
        <v>61</v>
      </c>
      <c r="AU40" s="88"/>
      <c r="AV40" s="88"/>
      <c r="AW40" s="88"/>
      <c r="AX40" s="88" t="s">
        <v>3923</v>
      </c>
      <c r="AY40" s="88">
        <v>54.951430000000002</v>
      </c>
      <c r="AZ40" s="89">
        <v>150</v>
      </c>
      <c r="BA40" s="92">
        <v>0.60621761658031093</v>
      </c>
      <c r="BB40" s="93">
        <v>144</v>
      </c>
      <c r="BC40" s="94">
        <v>0.2</v>
      </c>
      <c r="BD40" s="89">
        <v>450</v>
      </c>
      <c r="BE40" s="89">
        <v>305</v>
      </c>
      <c r="BF40" s="96" t="s">
        <v>2959</v>
      </c>
      <c r="BG40" s="88" t="s">
        <v>68</v>
      </c>
      <c r="BH40" s="88" t="s">
        <v>97</v>
      </c>
    </row>
    <row r="41" spans="1:60" s="87" customFormat="1" ht="30.75" customHeight="1" x14ac:dyDescent="0.2">
      <c r="A41" s="87" t="s">
        <v>1956</v>
      </c>
      <c r="B41" s="88" t="s">
        <v>1746</v>
      </c>
      <c r="C41" s="88" t="s">
        <v>1956</v>
      </c>
      <c r="D41" s="88" t="s">
        <v>31</v>
      </c>
      <c r="E41" s="88" t="s">
        <v>32</v>
      </c>
      <c r="F41" s="88" t="s">
        <v>32</v>
      </c>
      <c r="G41" s="88" t="s">
        <v>61</v>
      </c>
      <c r="H41" s="88" t="s">
        <v>66</v>
      </c>
      <c r="I41" s="88" t="s">
        <v>2918</v>
      </c>
      <c r="J41" s="88" t="s">
        <v>62</v>
      </c>
      <c r="K41" s="88" t="s">
        <v>110</v>
      </c>
      <c r="L41" s="88" t="s">
        <v>97</v>
      </c>
      <c r="M41" s="88" t="s">
        <v>97</v>
      </c>
      <c r="N41" s="88" t="s">
        <v>1726</v>
      </c>
      <c r="O41" s="88" t="s">
        <v>64</v>
      </c>
      <c r="P41" s="88" t="s">
        <v>176</v>
      </c>
      <c r="Q41" s="88" t="s">
        <v>2374</v>
      </c>
      <c r="R41" s="89" t="s">
        <v>3644</v>
      </c>
      <c r="S41" s="90">
        <v>0.28499999999999998</v>
      </c>
      <c r="T41" s="88" t="s">
        <v>230</v>
      </c>
      <c r="U41" s="88"/>
      <c r="V41" s="88"/>
      <c r="W41" s="88"/>
      <c r="X41" s="89"/>
      <c r="Y41" s="89"/>
      <c r="Z41" s="88" t="s">
        <v>3765</v>
      </c>
      <c r="AA41" s="88">
        <v>46</v>
      </c>
      <c r="AB41" s="88"/>
      <c r="AC41" s="88"/>
      <c r="AD41" s="88">
        <v>24</v>
      </c>
      <c r="AE41" s="91">
        <v>20.8</v>
      </c>
      <c r="AF41" s="88" t="s">
        <v>2992</v>
      </c>
      <c r="AG41" s="88" t="s">
        <v>2999</v>
      </c>
      <c r="AH41" s="88" t="s">
        <v>538</v>
      </c>
      <c r="AI41" s="89">
        <v>2</v>
      </c>
      <c r="AJ41" s="89"/>
      <c r="AK41" s="89"/>
      <c r="AL41" s="88"/>
      <c r="AM41" s="88"/>
      <c r="AN41" s="88"/>
      <c r="AO41" s="88"/>
      <c r="AP41" s="88" t="s">
        <v>61</v>
      </c>
      <c r="AQ41" s="88" t="s">
        <v>44</v>
      </c>
      <c r="AR41" s="88" t="s">
        <v>45</v>
      </c>
      <c r="AS41" s="88" t="s">
        <v>44</v>
      </c>
      <c r="AT41" s="88" t="s">
        <v>61</v>
      </c>
      <c r="AU41" s="88"/>
      <c r="AV41" s="88"/>
      <c r="AW41" s="88"/>
      <c r="AX41" s="88" t="s">
        <v>3923</v>
      </c>
      <c r="AY41" s="88">
        <v>55.241740999999998</v>
      </c>
      <c r="AZ41" s="89">
        <v>150</v>
      </c>
      <c r="BA41" s="92">
        <v>1.1139896373056994</v>
      </c>
      <c r="BB41" s="93">
        <v>216</v>
      </c>
      <c r="BC41" s="94">
        <v>0.2</v>
      </c>
      <c r="BD41" s="89">
        <v>450</v>
      </c>
      <c r="BE41" s="89">
        <v>305</v>
      </c>
      <c r="BF41" s="96" t="s">
        <v>2959</v>
      </c>
      <c r="BG41" s="88" t="s">
        <v>68</v>
      </c>
      <c r="BH41" s="88" t="s">
        <v>97</v>
      </c>
    </row>
    <row r="42" spans="1:60" s="87" customFormat="1" ht="30.75" customHeight="1" x14ac:dyDescent="0.2">
      <c r="A42" s="87" t="s">
        <v>112</v>
      </c>
      <c r="B42" s="88" t="s">
        <v>1746</v>
      </c>
      <c r="C42" s="88" t="s">
        <v>112</v>
      </c>
      <c r="D42" s="88" t="s">
        <v>31</v>
      </c>
      <c r="E42" s="88" t="s">
        <v>32</v>
      </c>
      <c r="F42" s="88" t="s">
        <v>32</v>
      </c>
      <c r="G42" s="88" t="s">
        <v>61</v>
      </c>
      <c r="H42" s="88" t="s">
        <v>66</v>
      </c>
      <c r="I42" s="88" t="s">
        <v>2918</v>
      </c>
      <c r="J42" s="88" t="s">
        <v>62</v>
      </c>
      <c r="K42" s="88" t="s">
        <v>110</v>
      </c>
      <c r="L42" s="88" t="s">
        <v>97</v>
      </c>
      <c r="M42" s="88" t="s">
        <v>97</v>
      </c>
      <c r="N42" s="88" t="s">
        <v>1726</v>
      </c>
      <c r="O42" s="88" t="s">
        <v>64</v>
      </c>
      <c r="P42" s="88" t="s">
        <v>98</v>
      </c>
      <c r="Q42" s="88" t="s">
        <v>2374</v>
      </c>
      <c r="R42" s="89" t="s">
        <v>3644</v>
      </c>
      <c r="S42" s="90">
        <v>0.28000000000000003</v>
      </c>
      <c r="T42" s="88" t="s">
        <v>113</v>
      </c>
      <c r="U42" s="88"/>
      <c r="V42" s="88"/>
      <c r="W42" s="88"/>
      <c r="X42" s="89"/>
      <c r="Y42" s="89"/>
      <c r="Z42" s="88" t="s">
        <v>3766</v>
      </c>
      <c r="AA42" s="88">
        <v>46</v>
      </c>
      <c r="AB42" s="88"/>
      <c r="AC42" s="88"/>
      <c r="AD42" s="88">
        <v>24</v>
      </c>
      <c r="AE42" s="91">
        <v>20.8</v>
      </c>
      <c r="AF42" s="88" t="s">
        <v>2992</v>
      </c>
      <c r="AG42" s="88" t="s">
        <v>2999</v>
      </c>
      <c r="AH42" s="88" t="s">
        <v>538</v>
      </c>
      <c r="AI42" s="89">
        <v>2</v>
      </c>
      <c r="AJ42" s="89"/>
      <c r="AK42" s="89"/>
      <c r="AL42" s="88"/>
      <c r="AM42" s="88"/>
      <c r="AN42" s="88"/>
      <c r="AO42" s="88"/>
      <c r="AP42" s="88" t="s">
        <v>61</v>
      </c>
      <c r="AQ42" s="88" t="s">
        <v>44</v>
      </c>
      <c r="AR42" s="88" t="s">
        <v>45</v>
      </c>
      <c r="AS42" s="88" t="s">
        <v>44</v>
      </c>
      <c r="AT42" s="88" t="s">
        <v>61</v>
      </c>
      <c r="AU42" s="88"/>
      <c r="AV42" s="88"/>
      <c r="AW42" s="88"/>
      <c r="AX42" s="88" t="s">
        <v>3923</v>
      </c>
      <c r="AY42" s="88">
        <v>55.331982000000004</v>
      </c>
      <c r="AZ42" s="89">
        <v>150</v>
      </c>
      <c r="BA42" s="92">
        <v>0.95336787564766834</v>
      </c>
      <c r="BB42" s="93">
        <v>216</v>
      </c>
      <c r="BC42" s="94">
        <v>0.2</v>
      </c>
      <c r="BD42" s="89">
        <v>450</v>
      </c>
      <c r="BE42" s="89">
        <v>305</v>
      </c>
      <c r="BF42" s="96" t="s">
        <v>2959</v>
      </c>
      <c r="BG42" s="88" t="s">
        <v>68</v>
      </c>
      <c r="BH42" s="88" t="s">
        <v>97</v>
      </c>
    </row>
    <row r="43" spans="1:60" s="87" customFormat="1" ht="30.75" customHeight="1" x14ac:dyDescent="0.2">
      <c r="A43" s="87" t="s">
        <v>109</v>
      </c>
      <c r="B43" s="88" t="s">
        <v>1746</v>
      </c>
      <c r="C43" s="88" t="s">
        <v>109</v>
      </c>
      <c r="D43" s="88" t="s">
        <v>31</v>
      </c>
      <c r="E43" s="88" t="s">
        <v>32</v>
      </c>
      <c r="F43" s="88" t="s">
        <v>32</v>
      </c>
      <c r="G43" s="88" t="s">
        <v>61</v>
      </c>
      <c r="H43" s="88" t="s">
        <v>66</v>
      </c>
      <c r="I43" s="88" t="s">
        <v>2918</v>
      </c>
      <c r="J43" s="88" t="s">
        <v>62</v>
      </c>
      <c r="K43" s="88" t="s">
        <v>110</v>
      </c>
      <c r="L43" s="88" t="s">
        <v>97</v>
      </c>
      <c r="M43" s="88" t="s">
        <v>97</v>
      </c>
      <c r="N43" s="88" t="s">
        <v>1726</v>
      </c>
      <c r="O43" s="88" t="s">
        <v>64</v>
      </c>
      <c r="P43" s="88" t="s">
        <v>100</v>
      </c>
      <c r="Q43" s="88" t="s">
        <v>2374</v>
      </c>
      <c r="R43" s="89" t="s">
        <v>3644</v>
      </c>
      <c r="S43" s="90">
        <v>0.27</v>
      </c>
      <c r="T43" s="88" t="s">
        <v>111</v>
      </c>
      <c r="U43" s="88"/>
      <c r="V43" s="88"/>
      <c r="W43" s="88"/>
      <c r="X43" s="89"/>
      <c r="Y43" s="89"/>
      <c r="Z43" s="88" t="s">
        <v>3767</v>
      </c>
      <c r="AA43" s="88">
        <v>46</v>
      </c>
      <c r="AB43" s="88"/>
      <c r="AC43" s="88"/>
      <c r="AD43" s="88">
        <v>24</v>
      </c>
      <c r="AE43" s="91">
        <v>20.8</v>
      </c>
      <c r="AF43" s="88" t="s">
        <v>2992</v>
      </c>
      <c r="AG43" s="88" t="s">
        <v>2999</v>
      </c>
      <c r="AH43" s="88" t="s">
        <v>538</v>
      </c>
      <c r="AI43" s="89">
        <v>2</v>
      </c>
      <c r="AJ43" s="89"/>
      <c r="AK43" s="89"/>
      <c r="AL43" s="88"/>
      <c r="AM43" s="88"/>
      <c r="AN43" s="88"/>
      <c r="AO43" s="88"/>
      <c r="AP43" s="88" t="s">
        <v>61</v>
      </c>
      <c r="AQ43" s="88" t="s">
        <v>44</v>
      </c>
      <c r="AR43" s="88" t="s">
        <v>45</v>
      </c>
      <c r="AS43" s="88" t="s">
        <v>44</v>
      </c>
      <c r="AT43" s="88" t="s">
        <v>61</v>
      </c>
      <c r="AU43" s="88"/>
      <c r="AV43" s="88"/>
      <c r="AW43" s="88"/>
      <c r="AX43" s="88" t="s">
        <v>3923</v>
      </c>
      <c r="AY43" s="88">
        <v>56.111624999999997</v>
      </c>
      <c r="AZ43" s="89">
        <v>150</v>
      </c>
      <c r="BA43" s="92">
        <v>0.82901554404145072</v>
      </c>
      <c r="BB43" s="93">
        <v>216</v>
      </c>
      <c r="BC43" s="94">
        <v>0.2</v>
      </c>
      <c r="BD43" s="89">
        <v>450</v>
      </c>
      <c r="BE43" s="89">
        <v>305</v>
      </c>
      <c r="BF43" s="96" t="s">
        <v>2959</v>
      </c>
      <c r="BG43" s="88" t="s">
        <v>68</v>
      </c>
      <c r="BH43" s="88" t="s">
        <v>97</v>
      </c>
    </row>
    <row r="44" spans="1:60" s="87" customFormat="1" ht="30.75" customHeight="1" x14ac:dyDescent="0.2">
      <c r="A44" s="87" t="s">
        <v>114</v>
      </c>
      <c r="B44" s="88" t="s">
        <v>1746</v>
      </c>
      <c r="C44" s="88" t="s">
        <v>114</v>
      </c>
      <c r="D44" s="88" t="s">
        <v>31</v>
      </c>
      <c r="E44" s="88" t="s">
        <v>32</v>
      </c>
      <c r="F44" s="88" t="s">
        <v>32</v>
      </c>
      <c r="G44" s="88" t="s">
        <v>61</v>
      </c>
      <c r="H44" s="88" t="s">
        <v>66</v>
      </c>
      <c r="I44" s="88" t="s">
        <v>2918</v>
      </c>
      <c r="J44" s="88" t="s">
        <v>62</v>
      </c>
      <c r="K44" s="88" t="s">
        <v>110</v>
      </c>
      <c r="L44" s="88" t="s">
        <v>97</v>
      </c>
      <c r="M44" s="88" t="s">
        <v>97</v>
      </c>
      <c r="N44" s="88" t="s">
        <v>1726</v>
      </c>
      <c r="O44" s="88" t="s">
        <v>64</v>
      </c>
      <c r="P44" s="88" t="s">
        <v>104</v>
      </c>
      <c r="Q44" s="88" t="s">
        <v>2374</v>
      </c>
      <c r="R44" s="89" t="s">
        <v>3644</v>
      </c>
      <c r="S44" s="90">
        <v>0.34499999999999997</v>
      </c>
      <c r="T44" s="88" t="s">
        <v>115</v>
      </c>
      <c r="U44" s="88"/>
      <c r="V44" s="88"/>
      <c r="W44" s="88"/>
      <c r="X44" s="89"/>
      <c r="Y44" s="89"/>
      <c r="Z44" s="88" t="s">
        <v>3768</v>
      </c>
      <c r="AA44" s="88">
        <v>46</v>
      </c>
      <c r="AB44" s="88"/>
      <c r="AC44" s="88"/>
      <c r="AD44" s="88">
        <v>24</v>
      </c>
      <c r="AE44" s="91">
        <v>20.8</v>
      </c>
      <c r="AF44" s="88" t="s">
        <v>2992</v>
      </c>
      <c r="AG44" s="88" t="s">
        <v>2999</v>
      </c>
      <c r="AH44" s="88" t="s">
        <v>538</v>
      </c>
      <c r="AI44" s="89">
        <v>2</v>
      </c>
      <c r="AJ44" s="89"/>
      <c r="AK44" s="89"/>
      <c r="AL44" s="88"/>
      <c r="AM44" s="88"/>
      <c r="AN44" s="88"/>
      <c r="AO44" s="88"/>
      <c r="AP44" s="88" t="s">
        <v>61</v>
      </c>
      <c r="AQ44" s="88" t="s">
        <v>44</v>
      </c>
      <c r="AR44" s="88" t="s">
        <v>45</v>
      </c>
      <c r="AS44" s="88" t="s">
        <v>44</v>
      </c>
      <c r="AT44" s="88" t="s">
        <v>61</v>
      </c>
      <c r="AU44" s="88"/>
      <c r="AV44" s="88"/>
      <c r="AW44" s="88"/>
      <c r="AX44" s="88" t="s">
        <v>3923</v>
      </c>
      <c r="AY44" s="88">
        <v>55.309049999999999</v>
      </c>
      <c r="AZ44" s="89">
        <v>150</v>
      </c>
      <c r="BA44" s="92">
        <v>0.22797927461139897</v>
      </c>
      <c r="BB44" s="93">
        <v>144</v>
      </c>
      <c r="BC44" s="94">
        <v>0.2</v>
      </c>
      <c r="BD44" s="89">
        <v>450</v>
      </c>
      <c r="BE44" s="89">
        <v>305</v>
      </c>
      <c r="BF44" s="96" t="s">
        <v>2959</v>
      </c>
      <c r="BG44" s="88" t="s">
        <v>68</v>
      </c>
      <c r="BH44" s="88" t="s">
        <v>97</v>
      </c>
    </row>
    <row r="45" spans="1:60" s="87" customFormat="1" ht="30.75" customHeight="1" x14ac:dyDescent="0.2">
      <c r="A45" s="87" t="s">
        <v>116</v>
      </c>
      <c r="B45" s="88" t="s">
        <v>1746</v>
      </c>
      <c r="C45" s="88" t="s">
        <v>116</v>
      </c>
      <c r="D45" s="88" t="s">
        <v>31</v>
      </c>
      <c r="E45" s="88" t="s">
        <v>32</v>
      </c>
      <c r="F45" s="88" t="s">
        <v>32</v>
      </c>
      <c r="G45" s="88" t="s">
        <v>61</v>
      </c>
      <c r="H45" s="88" t="s">
        <v>66</v>
      </c>
      <c r="I45" s="88" t="s">
        <v>2918</v>
      </c>
      <c r="J45" s="88" t="s">
        <v>62</v>
      </c>
      <c r="K45" s="88" t="s">
        <v>110</v>
      </c>
      <c r="L45" s="88" t="s">
        <v>97</v>
      </c>
      <c r="M45" s="88" t="s">
        <v>97</v>
      </c>
      <c r="N45" s="88" t="s">
        <v>1726</v>
      </c>
      <c r="O45" s="88" t="s">
        <v>64</v>
      </c>
      <c r="P45" s="88" t="s">
        <v>107</v>
      </c>
      <c r="Q45" s="88" t="s">
        <v>2374</v>
      </c>
      <c r="R45" s="89" t="s">
        <v>3644</v>
      </c>
      <c r="S45" s="90">
        <v>0.36499999999999999</v>
      </c>
      <c r="T45" s="88" t="s">
        <v>117</v>
      </c>
      <c r="U45" s="88"/>
      <c r="V45" s="88"/>
      <c r="W45" s="88"/>
      <c r="X45" s="89"/>
      <c r="Y45" s="89"/>
      <c r="Z45" s="88" t="s">
        <v>3769</v>
      </c>
      <c r="AA45" s="88">
        <v>46</v>
      </c>
      <c r="AB45" s="88"/>
      <c r="AC45" s="88"/>
      <c r="AD45" s="88">
        <v>24</v>
      </c>
      <c r="AE45" s="91">
        <v>20.8</v>
      </c>
      <c r="AF45" s="88" t="s">
        <v>2992</v>
      </c>
      <c r="AG45" s="88" t="s">
        <v>2999</v>
      </c>
      <c r="AH45" s="88" t="s">
        <v>538</v>
      </c>
      <c r="AI45" s="89">
        <v>2</v>
      </c>
      <c r="AJ45" s="89"/>
      <c r="AK45" s="89"/>
      <c r="AL45" s="88"/>
      <c r="AM45" s="88"/>
      <c r="AN45" s="88"/>
      <c r="AO45" s="88"/>
      <c r="AP45" s="88" t="s">
        <v>61</v>
      </c>
      <c r="AQ45" s="88" t="s">
        <v>44</v>
      </c>
      <c r="AR45" s="88" t="s">
        <v>45</v>
      </c>
      <c r="AS45" s="88" t="s">
        <v>44</v>
      </c>
      <c r="AT45" s="88" t="s">
        <v>61</v>
      </c>
      <c r="AU45" s="88"/>
      <c r="AV45" s="88"/>
      <c r="AW45" s="88"/>
      <c r="AX45" s="88" t="s">
        <v>3923</v>
      </c>
      <c r="AY45" s="88">
        <v>54.275502000000003</v>
      </c>
      <c r="AZ45" s="89">
        <v>150</v>
      </c>
      <c r="BA45" s="92">
        <v>8.8082901554404139E-2</v>
      </c>
      <c r="BB45" s="93">
        <v>144</v>
      </c>
      <c r="BC45" s="94">
        <v>0.2</v>
      </c>
      <c r="BD45" s="89">
        <v>450</v>
      </c>
      <c r="BE45" s="89">
        <v>305</v>
      </c>
      <c r="BF45" s="96" t="s">
        <v>2959</v>
      </c>
      <c r="BG45" s="88" t="s">
        <v>68</v>
      </c>
      <c r="BH45" s="88" t="s">
        <v>97</v>
      </c>
    </row>
    <row r="46" spans="1:60" s="87" customFormat="1" ht="30.75" customHeight="1" x14ac:dyDescent="0.2">
      <c r="A46" s="87" t="s">
        <v>1957</v>
      </c>
      <c r="B46" s="88" t="s">
        <v>1748</v>
      </c>
      <c r="C46" s="88" t="s">
        <v>1957</v>
      </c>
      <c r="D46" s="88" t="s">
        <v>31</v>
      </c>
      <c r="E46" s="88" t="s">
        <v>32</v>
      </c>
      <c r="F46" s="88" t="s">
        <v>32</v>
      </c>
      <c r="G46" s="88" t="s">
        <v>61</v>
      </c>
      <c r="H46" s="88" t="s">
        <v>66</v>
      </c>
      <c r="I46" s="88" t="s">
        <v>2917</v>
      </c>
      <c r="J46" s="88" t="s">
        <v>62</v>
      </c>
      <c r="K46" s="88" t="s">
        <v>110</v>
      </c>
      <c r="L46" s="88" t="s">
        <v>97</v>
      </c>
      <c r="M46" s="88" t="s">
        <v>97</v>
      </c>
      <c r="N46" s="88" t="s">
        <v>1732</v>
      </c>
      <c r="O46" s="88" t="s">
        <v>64</v>
      </c>
      <c r="P46" s="88" t="s">
        <v>175</v>
      </c>
      <c r="Q46" s="88" t="s">
        <v>2374</v>
      </c>
      <c r="R46" s="89" t="s">
        <v>3616</v>
      </c>
      <c r="S46" s="90">
        <v>0.32</v>
      </c>
      <c r="T46" s="88" t="s">
        <v>231</v>
      </c>
      <c r="U46" s="88"/>
      <c r="V46" s="88"/>
      <c r="W46" s="88"/>
      <c r="X46" s="89"/>
      <c r="Y46" s="89"/>
      <c r="Z46" s="88"/>
      <c r="AA46" s="88">
        <v>46</v>
      </c>
      <c r="AB46" s="88"/>
      <c r="AC46" s="88"/>
      <c r="AD46" s="88">
        <v>24</v>
      </c>
      <c r="AE46" s="91">
        <v>20.8</v>
      </c>
      <c r="AF46" s="88" t="s">
        <v>2993</v>
      </c>
      <c r="AG46" s="88" t="s">
        <v>2999</v>
      </c>
      <c r="AH46" s="88" t="s">
        <v>538</v>
      </c>
      <c r="AI46" s="89">
        <v>2</v>
      </c>
      <c r="AJ46" s="89"/>
      <c r="AK46" s="89"/>
      <c r="AL46" s="88"/>
      <c r="AM46" s="88"/>
      <c r="AN46" s="88"/>
      <c r="AO46" s="88"/>
      <c r="AP46" s="88" t="s">
        <v>61</v>
      </c>
      <c r="AQ46" s="88" t="s">
        <v>44</v>
      </c>
      <c r="AR46" s="88" t="s">
        <v>45</v>
      </c>
      <c r="AS46" s="88" t="s">
        <v>44</v>
      </c>
      <c r="AT46" s="88" t="s">
        <v>61</v>
      </c>
      <c r="AU46" s="88" t="s">
        <v>3921</v>
      </c>
      <c r="AV46" s="88"/>
      <c r="AW46" s="88"/>
      <c r="AX46" s="88"/>
      <c r="AY46" s="88">
        <v>53.918208</v>
      </c>
      <c r="AZ46" s="89">
        <v>150</v>
      </c>
      <c r="BA46" s="92">
        <v>0.25388601036269431</v>
      </c>
      <c r="BB46" s="93">
        <v>144</v>
      </c>
      <c r="BC46" s="94">
        <v>0.2</v>
      </c>
      <c r="BD46" s="89">
        <v>450</v>
      </c>
      <c r="BE46" s="89">
        <v>305</v>
      </c>
      <c r="BF46" s="96" t="s">
        <v>2959</v>
      </c>
      <c r="BG46" s="88" t="s">
        <v>68</v>
      </c>
      <c r="BH46" s="88" t="s">
        <v>97</v>
      </c>
    </row>
    <row r="47" spans="1:60" s="87" customFormat="1" ht="30.75" customHeight="1" x14ac:dyDescent="0.2">
      <c r="A47" s="87" t="s">
        <v>1958</v>
      </c>
      <c r="B47" s="88" t="s">
        <v>1748</v>
      </c>
      <c r="C47" s="88" t="s">
        <v>1958</v>
      </c>
      <c r="D47" s="88" t="s">
        <v>31</v>
      </c>
      <c r="E47" s="88" t="s">
        <v>32</v>
      </c>
      <c r="F47" s="88" t="s">
        <v>32</v>
      </c>
      <c r="G47" s="88" t="s">
        <v>61</v>
      </c>
      <c r="H47" s="88" t="s">
        <v>66</v>
      </c>
      <c r="I47" s="88" t="s">
        <v>2917</v>
      </c>
      <c r="J47" s="88" t="s">
        <v>62</v>
      </c>
      <c r="K47" s="88" t="s">
        <v>110</v>
      </c>
      <c r="L47" s="88" t="s">
        <v>97</v>
      </c>
      <c r="M47" s="88" t="s">
        <v>97</v>
      </c>
      <c r="N47" s="88" t="s">
        <v>1732</v>
      </c>
      <c r="O47" s="88" t="s">
        <v>64</v>
      </c>
      <c r="P47" s="88" t="s">
        <v>176</v>
      </c>
      <c r="Q47" s="88" t="s">
        <v>2374</v>
      </c>
      <c r="R47" s="89" t="s">
        <v>3616</v>
      </c>
      <c r="S47" s="90">
        <v>0.28499999999999998</v>
      </c>
      <c r="T47" s="88" t="s">
        <v>232</v>
      </c>
      <c r="U47" s="88"/>
      <c r="V47" s="88"/>
      <c r="W47" s="88"/>
      <c r="X47" s="89"/>
      <c r="Y47" s="89"/>
      <c r="Z47" s="88"/>
      <c r="AA47" s="88">
        <v>46</v>
      </c>
      <c r="AB47" s="88"/>
      <c r="AC47" s="88"/>
      <c r="AD47" s="88">
        <v>24</v>
      </c>
      <c r="AE47" s="91">
        <v>20.8</v>
      </c>
      <c r="AF47" s="88" t="s">
        <v>2993</v>
      </c>
      <c r="AG47" s="88" t="s">
        <v>2999</v>
      </c>
      <c r="AH47" s="88" t="s">
        <v>538</v>
      </c>
      <c r="AI47" s="89">
        <v>2</v>
      </c>
      <c r="AJ47" s="89"/>
      <c r="AK47" s="89"/>
      <c r="AL47" s="88"/>
      <c r="AM47" s="88"/>
      <c r="AN47" s="88"/>
      <c r="AO47" s="88"/>
      <c r="AP47" s="88" t="s">
        <v>61</v>
      </c>
      <c r="AQ47" s="88" t="s">
        <v>44</v>
      </c>
      <c r="AR47" s="88" t="s">
        <v>45</v>
      </c>
      <c r="AS47" s="88" t="s">
        <v>44</v>
      </c>
      <c r="AT47" s="88" t="s">
        <v>61</v>
      </c>
      <c r="AU47" s="88" t="s">
        <v>3921</v>
      </c>
      <c r="AV47" s="88"/>
      <c r="AW47" s="88"/>
      <c r="AX47" s="88"/>
      <c r="AY47" s="88">
        <v>53.924750000000003</v>
      </c>
      <c r="AZ47" s="89">
        <v>150</v>
      </c>
      <c r="BA47" s="92">
        <v>0.51813471502590669</v>
      </c>
      <c r="BB47" s="93">
        <v>216</v>
      </c>
      <c r="BC47" s="94">
        <v>0.2</v>
      </c>
      <c r="BD47" s="89">
        <v>450</v>
      </c>
      <c r="BE47" s="89">
        <v>305</v>
      </c>
      <c r="BF47" s="96" t="s">
        <v>2959</v>
      </c>
      <c r="BG47" s="88" t="s">
        <v>68</v>
      </c>
      <c r="BH47" s="88" t="s">
        <v>97</v>
      </c>
    </row>
    <row r="48" spans="1:60" s="87" customFormat="1" ht="30.75" customHeight="1" x14ac:dyDescent="0.2">
      <c r="A48" s="87" t="s">
        <v>190</v>
      </c>
      <c r="B48" s="88" t="s">
        <v>1748</v>
      </c>
      <c r="C48" s="88" t="s">
        <v>190</v>
      </c>
      <c r="D48" s="88" t="s">
        <v>31</v>
      </c>
      <c r="E48" s="88" t="s">
        <v>32</v>
      </c>
      <c r="F48" s="88" t="s">
        <v>32</v>
      </c>
      <c r="G48" s="88" t="s">
        <v>61</v>
      </c>
      <c r="H48" s="88" t="s">
        <v>66</v>
      </c>
      <c r="I48" s="88" t="s">
        <v>2917</v>
      </c>
      <c r="J48" s="88" t="s">
        <v>62</v>
      </c>
      <c r="K48" s="88" t="s">
        <v>110</v>
      </c>
      <c r="L48" s="88" t="s">
        <v>97</v>
      </c>
      <c r="M48" s="88" t="s">
        <v>97</v>
      </c>
      <c r="N48" s="88" t="s">
        <v>1732</v>
      </c>
      <c r="O48" s="88" t="s">
        <v>64</v>
      </c>
      <c r="P48" s="88" t="s">
        <v>98</v>
      </c>
      <c r="Q48" s="88" t="s">
        <v>2374</v>
      </c>
      <c r="R48" s="89" t="s">
        <v>3616</v>
      </c>
      <c r="S48" s="90">
        <v>0.28000000000000003</v>
      </c>
      <c r="T48" s="88" t="s">
        <v>233</v>
      </c>
      <c r="U48" s="88"/>
      <c r="V48" s="88"/>
      <c r="W48" s="88"/>
      <c r="X48" s="89"/>
      <c r="Y48" s="89"/>
      <c r="Z48" s="88"/>
      <c r="AA48" s="88">
        <v>46</v>
      </c>
      <c r="AB48" s="88"/>
      <c r="AC48" s="88"/>
      <c r="AD48" s="88">
        <v>24</v>
      </c>
      <c r="AE48" s="91">
        <v>20.8</v>
      </c>
      <c r="AF48" s="88" t="s">
        <v>2993</v>
      </c>
      <c r="AG48" s="88" t="s">
        <v>2999</v>
      </c>
      <c r="AH48" s="88" t="s">
        <v>538</v>
      </c>
      <c r="AI48" s="89">
        <v>2</v>
      </c>
      <c r="AJ48" s="89"/>
      <c r="AK48" s="89"/>
      <c r="AL48" s="88"/>
      <c r="AM48" s="88"/>
      <c r="AN48" s="88"/>
      <c r="AO48" s="88"/>
      <c r="AP48" s="88" t="s">
        <v>61</v>
      </c>
      <c r="AQ48" s="88" t="s">
        <v>44</v>
      </c>
      <c r="AR48" s="88" t="s">
        <v>45</v>
      </c>
      <c r="AS48" s="88" t="s">
        <v>44</v>
      </c>
      <c r="AT48" s="88" t="s">
        <v>61</v>
      </c>
      <c r="AU48" s="88" t="s">
        <v>3921</v>
      </c>
      <c r="AV48" s="88"/>
      <c r="AW48" s="88"/>
      <c r="AX48" s="88"/>
      <c r="AY48" s="88">
        <v>53.923496999999998</v>
      </c>
      <c r="AZ48" s="89">
        <v>150</v>
      </c>
      <c r="BA48" s="92">
        <v>0.5803108808290155</v>
      </c>
      <c r="BB48" s="93">
        <v>216</v>
      </c>
      <c r="BC48" s="94">
        <v>0.2</v>
      </c>
      <c r="BD48" s="89">
        <v>450</v>
      </c>
      <c r="BE48" s="89">
        <v>305</v>
      </c>
      <c r="BF48" s="96" t="s">
        <v>2959</v>
      </c>
      <c r="BG48" s="88" t="s">
        <v>68</v>
      </c>
      <c r="BH48" s="88" t="s">
        <v>97</v>
      </c>
    </row>
    <row r="49" spans="1:60" s="87" customFormat="1" ht="30.75" customHeight="1" x14ac:dyDescent="0.2">
      <c r="A49" s="87" t="s">
        <v>191</v>
      </c>
      <c r="B49" s="88" t="s">
        <v>1748</v>
      </c>
      <c r="C49" s="88" t="s">
        <v>191</v>
      </c>
      <c r="D49" s="88" t="s">
        <v>31</v>
      </c>
      <c r="E49" s="88" t="s">
        <v>32</v>
      </c>
      <c r="F49" s="88" t="s">
        <v>32</v>
      </c>
      <c r="G49" s="88" t="s">
        <v>61</v>
      </c>
      <c r="H49" s="88" t="s">
        <v>66</v>
      </c>
      <c r="I49" s="88" t="s">
        <v>2917</v>
      </c>
      <c r="J49" s="88" t="s">
        <v>62</v>
      </c>
      <c r="K49" s="88" t="s">
        <v>110</v>
      </c>
      <c r="L49" s="88" t="s">
        <v>97</v>
      </c>
      <c r="M49" s="88" t="s">
        <v>97</v>
      </c>
      <c r="N49" s="88" t="s">
        <v>1732</v>
      </c>
      <c r="O49" s="88" t="s">
        <v>64</v>
      </c>
      <c r="P49" s="88" t="s">
        <v>100</v>
      </c>
      <c r="Q49" s="88" t="s">
        <v>2374</v>
      </c>
      <c r="R49" s="89" t="s">
        <v>3616</v>
      </c>
      <c r="S49" s="90">
        <v>0.27</v>
      </c>
      <c r="T49" s="88" t="s">
        <v>234</v>
      </c>
      <c r="U49" s="88"/>
      <c r="V49" s="88"/>
      <c r="W49" s="88"/>
      <c r="X49" s="89"/>
      <c r="Y49" s="89"/>
      <c r="Z49" s="88"/>
      <c r="AA49" s="88">
        <v>46</v>
      </c>
      <c r="AB49" s="88"/>
      <c r="AC49" s="88"/>
      <c r="AD49" s="88">
        <v>24</v>
      </c>
      <c r="AE49" s="91">
        <v>20.8</v>
      </c>
      <c r="AF49" s="88" t="s">
        <v>2993</v>
      </c>
      <c r="AG49" s="88" t="s">
        <v>2999</v>
      </c>
      <c r="AH49" s="88" t="s">
        <v>538</v>
      </c>
      <c r="AI49" s="89">
        <v>2</v>
      </c>
      <c r="AJ49" s="89"/>
      <c r="AK49" s="89"/>
      <c r="AL49" s="88"/>
      <c r="AM49" s="88"/>
      <c r="AN49" s="88"/>
      <c r="AO49" s="88"/>
      <c r="AP49" s="88" t="s">
        <v>61</v>
      </c>
      <c r="AQ49" s="88" t="s">
        <v>44</v>
      </c>
      <c r="AR49" s="88" t="s">
        <v>45</v>
      </c>
      <c r="AS49" s="88" t="s">
        <v>44</v>
      </c>
      <c r="AT49" s="88" t="s">
        <v>61</v>
      </c>
      <c r="AU49" s="88" t="s">
        <v>3921</v>
      </c>
      <c r="AV49" s="88"/>
      <c r="AW49" s="88"/>
      <c r="AX49" s="88"/>
      <c r="AY49" s="88">
        <v>53.924537999999998</v>
      </c>
      <c r="AZ49" s="89">
        <v>150</v>
      </c>
      <c r="BA49" s="92">
        <v>0.36787564766839376</v>
      </c>
      <c r="BB49" s="93">
        <v>216</v>
      </c>
      <c r="BC49" s="94">
        <v>0.2</v>
      </c>
      <c r="BD49" s="89">
        <v>450</v>
      </c>
      <c r="BE49" s="89">
        <v>305</v>
      </c>
      <c r="BF49" s="96" t="s">
        <v>2959</v>
      </c>
      <c r="BG49" s="88" t="s">
        <v>68</v>
      </c>
      <c r="BH49" s="88" t="s">
        <v>97</v>
      </c>
    </row>
    <row r="50" spans="1:60" s="87" customFormat="1" ht="30.75" customHeight="1" x14ac:dyDescent="0.2">
      <c r="A50" s="87" t="s">
        <v>192</v>
      </c>
      <c r="B50" s="88" t="s">
        <v>1748</v>
      </c>
      <c r="C50" s="88" t="s">
        <v>192</v>
      </c>
      <c r="D50" s="88" t="s">
        <v>31</v>
      </c>
      <c r="E50" s="88" t="s">
        <v>32</v>
      </c>
      <c r="F50" s="88" t="s">
        <v>32</v>
      </c>
      <c r="G50" s="88" t="s">
        <v>61</v>
      </c>
      <c r="H50" s="88" t="s">
        <v>66</v>
      </c>
      <c r="I50" s="88" t="s">
        <v>2917</v>
      </c>
      <c r="J50" s="88" t="s">
        <v>62</v>
      </c>
      <c r="K50" s="88" t="s">
        <v>110</v>
      </c>
      <c r="L50" s="88" t="s">
        <v>97</v>
      </c>
      <c r="M50" s="88" t="s">
        <v>97</v>
      </c>
      <c r="N50" s="88" t="s">
        <v>1732</v>
      </c>
      <c r="O50" s="88" t="s">
        <v>64</v>
      </c>
      <c r="P50" s="88" t="s">
        <v>104</v>
      </c>
      <c r="Q50" s="88" t="s">
        <v>2374</v>
      </c>
      <c r="R50" s="89" t="s">
        <v>3616</v>
      </c>
      <c r="S50" s="90">
        <v>0.34499999999999997</v>
      </c>
      <c r="T50" s="88" t="s">
        <v>235</v>
      </c>
      <c r="U50" s="88"/>
      <c r="V50" s="88"/>
      <c r="W50" s="88"/>
      <c r="X50" s="89"/>
      <c r="Y50" s="89"/>
      <c r="Z50" s="88"/>
      <c r="AA50" s="88">
        <v>46</v>
      </c>
      <c r="AB50" s="88"/>
      <c r="AC50" s="88"/>
      <c r="AD50" s="88">
        <v>24</v>
      </c>
      <c r="AE50" s="91">
        <v>20.8</v>
      </c>
      <c r="AF50" s="88" t="s">
        <v>2993</v>
      </c>
      <c r="AG50" s="88" t="s">
        <v>2999</v>
      </c>
      <c r="AH50" s="88" t="s">
        <v>538</v>
      </c>
      <c r="AI50" s="89">
        <v>2</v>
      </c>
      <c r="AJ50" s="89"/>
      <c r="AK50" s="89"/>
      <c r="AL50" s="88"/>
      <c r="AM50" s="88"/>
      <c r="AN50" s="88"/>
      <c r="AO50" s="88"/>
      <c r="AP50" s="88" t="s">
        <v>61</v>
      </c>
      <c r="AQ50" s="88" t="s">
        <v>44</v>
      </c>
      <c r="AR50" s="88" t="s">
        <v>45</v>
      </c>
      <c r="AS50" s="88" t="s">
        <v>44</v>
      </c>
      <c r="AT50" s="88" t="s">
        <v>61</v>
      </c>
      <c r="AU50" s="88" t="s">
        <v>3921</v>
      </c>
      <c r="AV50" s="88"/>
      <c r="AW50" s="88"/>
      <c r="AX50" s="88"/>
      <c r="AY50" s="88">
        <v>53.887397</v>
      </c>
      <c r="AZ50" s="89">
        <v>150</v>
      </c>
      <c r="BA50" s="92">
        <v>8.8082901554404139E-2</v>
      </c>
      <c r="BB50" s="93">
        <v>144</v>
      </c>
      <c r="BC50" s="94">
        <v>0.2</v>
      </c>
      <c r="BD50" s="89">
        <v>450</v>
      </c>
      <c r="BE50" s="89">
        <v>305</v>
      </c>
      <c r="BF50" s="96" t="s">
        <v>2959</v>
      </c>
      <c r="BG50" s="88" t="s">
        <v>68</v>
      </c>
      <c r="BH50" s="88" t="s">
        <v>97</v>
      </c>
    </row>
    <row r="51" spans="1:60" s="87" customFormat="1" ht="30.75" customHeight="1" x14ac:dyDescent="0.2">
      <c r="A51" s="87" t="s">
        <v>193</v>
      </c>
      <c r="B51" s="88" t="s">
        <v>1748</v>
      </c>
      <c r="C51" s="88" t="s">
        <v>193</v>
      </c>
      <c r="D51" s="88" t="s">
        <v>31</v>
      </c>
      <c r="E51" s="88" t="s">
        <v>32</v>
      </c>
      <c r="F51" s="88" t="s">
        <v>32</v>
      </c>
      <c r="G51" s="88" t="s">
        <v>61</v>
      </c>
      <c r="H51" s="88" t="s">
        <v>66</v>
      </c>
      <c r="I51" s="88" t="s">
        <v>2917</v>
      </c>
      <c r="J51" s="88" t="s">
        <v>62</v>
      </c>
      <c r="K51" s="88" t="s">
        <v>110</v>
      </c>
      <c r="L51" s="88" t="s">
        <v>97</v>
      </c>
      <c r="M51" s="88" t="s">
        <v>97</v>
      </c>
      <c r="N51" s="88" t="s">
        <v>1732</v>
      </c>
      <c r="O51" s="88" t="s">
        <v>64</v>
      </c>
      <c r="P51" s="88" t="s">
        <v>107</v>
      </c>
      <c r="Q51" s="88" t="s">
        <v>2374</v>
      </c>
      <c r="R51" s="89" t="s">
        <v>3616</v>
      </c>
      <c r="S51" s="90">
        <v>0.36499999999999999</v>
      </c>
      <c r="T51" s="88" t="s">
        <v>236</v>
      </c>
      <c r="U51" s="88"/>
      <c r="V51" s="88"/>
      <c r="W51" s="88"/>
      <c r="X51" s="89"/>
      <c r="Y51" s="89"/>
      <c r="Z51" s="88"/>
      <c r="AA51" s="88">
        <v>46</v>
      </c>
      <c r="AB51" s="88"/>
      <c r="AC51" s="88"/>
      <c r="AD51" s="88">
        <v>24</v>
      </c>
      <c r="AE51" s="91">
        <v>20.8</v>
      </c>
      <c r="AF51" s="88" t="s">
        <v>2993</v>
      </c>
      <c r="AG51" s="88" t="s">
        <v>2999</v>
      </c>
      <c r="AH51" s="88" t="s">
        <v>538</v>
      </c>
      <c r="AI51" s="89">
        <v>2</v>
      </c>
      <c r="AJ51" s="89"/>
      <c r="AK51" s="89"/>
      <c r="AL51" s="88"/>
      <c r="AM51" s="88"/>
      <c r="AN51" s="88"/>
      <c r="AO51" s="88"/>
      <c r="AP51" s="88" t="s">
        <v>61</v>
      </c>
      <c r="AQ51" s="88" t="s">
        <v>44</v>
      </c>
      <c r="AR51" s="88" t="s">
        <v>45</v>
      </c>
      <c r="AS51" s="88" t="s">
        <v>44</v>
      </c>
      <c r="AT51" s="88" t="s">
        <v>61</v>
      </c>
      <c r="AU51" s="88" t="s">
        <v>3921</v>
      </c>
      <c r="AV51" s="88"/>
      <c r="AW51" s="88"/>
      <c r="AX51" s="88"/>
      <c r="AY51" s="88">
        <v>53.887397</v>
      </c>
      <c r="AZ51" s="89">
        <v>150</v>
      </c>
      <c r="BA51" s="92">
        <v>5.6994818652849742E-2</v>
      </c>
      <c r="BB51" s="93">
        <v>144</v>
      </c>
      <c r="BC51" s="94">
        <v>0.2</v>
      </c>
      <c r="BD51" s="89">
        <v>450</v>
      </c>
      <c r="BE51" s="89">
        <v>305</v>
      </c>
      <c r="BF51" s="96" t="s">
        <v>2959</v>
      </c>
      <c r="BG51" s="88" t="s">
        <v>68</v>
      </c>
      <c r="BH51" s="88" t="s">
        <v>97</v>
      </c>
    </row>
    <row r="52" spans="1:60" s="87" customFormat="1" ht="30.75" customHeight="1" x14ac:dyDescent="0.2">
      <c r="A52" s="87" t="s">
        <v>2333</v>
      </c>
      <c r="B52" s="88" t="s">
        <v>1749</v>
      </c>
      <c r="C52" s="88" t="s">
        <v>2333</v>
      </c>
      <c r="D52" s="88" t="s">
        <v>31</v>
      </c>
      <c r="E52" s="88" t="s">
        <v>32</v>
      </c>
      <c r="F52" s="88" t="s">
        <v>32</v>
      </c>
      <c r="G52" s="88" t="s">
        <v>61</v>
      </c>
      <c r="H52" s="88" t="s">
        <v>66</v>
      </c>
      <c r="I52" s="88" t="s">
        <v>2916</v>
      </c>
      <c r="J52" s="88" t="s">
        <v>62</v>
      </c>
      <c r="K52" s="88" t="s">
        <v>110</v>
      </c>
      <c r="L52" s="88" t="s">
        <v>97</v>
      </c>
      <c r="M52" s="88" t="s">
        <v>97</v>
      </c>
      <c r="N52" s="88" t="s">
        <v>1733</v>
      </c>
      <c r="O52" s="88" t="s">
        <v>64</v>
      </c>
      <c r="P52" s="88" t="s">
        <v>175</v>
      </c>
      <c r="Q52" s="88" t="s">
        <v>2374</v>
      </c>
      <c r="R52" s="89" t="s">
        <v>3617</v>
      </c>
      <c r="S52" s="90">
        <v>0.32</v>
      </c>
      <c r="T52" s="88" t="s">
        <v>237</v>
      </c>
      <c r="U52" s="88"/>
      <c r="V52" s="88"/>
      <c r="W52" s="88"/>
      <c r="X52" s="89"/>
      <c r="Y52" s="89"/>
      <c r="Z52" s="88"/>
      <c r="AA52" s="88">
        <v>46</v>
      </c>
      <c r="AB52" s="88"/>
      <c r="AC52" s="88"/>
      <c r="AD52" s="88">
        <v>24</v>
      </c>
      <c r="AE52" s="91">
        <v>20.8</v>
      </c>
      <c r="AF52" s="88" t="s">
        <v>2992</v>
      </c>
      <c r="AG52" s="88" t="s">
        <v>2999</v>
      </c>
      <c r="AH52" s="88" t="s">
        <v>538</v>
      </c>
      <c r="AI52" s="89">
        <v>2</v>
      </c>
      <c r="AJ52" s="89"/>
      <c r="AK52" s="89"/>
      <c r="AL52" s="88"/>
      <c r="AM52" s="88"/>
      <c r="AN52" s="88"/>
      <c r="AO52" s="88"/>
      <c r="AP52" s="88" t="s">
        <v>61</v>
      </c>
      <c r="AQ52" s="88" t="s">
        <v>44</v>
      </c>
      <c r="AR52" s="88" t="s">
        <v>45</v>
      </c>
      <c r="AS52" s="88" t="s">
        <v>44</v>
      </c>
      <c r="AT52" s="88" t="s">
        <v>61</v>
      </c>
      <c r="AU52" s="88"/>
      <c r="AV52" s="88"/>
      <c r="AW52" s="88"/>
      <c r="AX52" s="88" t="s">
        <v>3923</v>
      </c>
      <c r="AY52" s="88">
        <v>54.487498000000002</v>
      </c>
      <c r="AZ52" s="89">
        <v>150</v>
      </c>
      <c r="BA52" s="92">
        <v>0.37305699481865284</v>
      </c>
      <c r="BB52" s="93">
        <v>144</v>
      </c>
      <c r="BC52" s="94">
        <v>0.2</v>
      </c>
      <c r="BD52" s="89">
        <v>450</v>
      </c>
      <c r="BE52" s="89">
        <v>305</v>
      </c>
      <c r="BF52" s="96" t="s">
        <v>2959</v>
      </c>
      <c r="BG52" s="88" t="s">
        <v>68</v>
      </c>
      <c r="BH52" s="88" t="s">
        <v>97</v>
      </c>
    </row>
    <row r="53" spans="1:60" s="87" customFormat="1" ht="30.75" customHeight="1" x14ac:dyDescent="0.2">
      <c r="A53" s="87" t="s">
        <v>2334</v>
      </c>
      <c r="B53" s="88" t="s">
        <v>1749</v>
      </c>
      <c r="C53" s="88" t="s">
        <v>2334</v>
      </c>
      <c r="D53" s="88" t="s">
        <v>31</v>
      </c>
      <c r="E53" s="88" t="s">
        <v>32</v>
      </c>
      <c r="F53" s="88" t="s">
        <v>32</v>
      </c>
      <c r="G53" s="88" t="s">
        <v>61</v>
      </c>
      <c r="H53" s="88" t="s">
        <v>66</v>
      </c>
      <c r="I53" s="88" t="s">
        <v>2916</v>
      </c>
      <c r="J53" s="88" t="s">
        <v>62</v>
      </c>
      <c r="K53" s="88" t="s">
        <v>110</v>
      </c>
      <c r="L53" s="88" t="s">
        <v>97</v>
      </c>
      <c r="M53" s="88" t="s">
        <v>97</v>
      </c>
      <c r="N53" s="88" t="s">
        <v>1733</v>
      </c>
      <c r="O53" s="88" t="s">
        <v>64</v>
      </c>
      <c r="P53" s="88" t="s">
        <v>176</v>
      </c>
      <c r="Q53" s="88" t="s">
        <v>2374</v>
      </c>
      <c r="R53" s="89" t="s">
        <v>3617</v>
      </c>
      <c r="S53" s="90">
        <v>0.28499999999999998</v>
      </c>
      <c r="T53" s="88" t="s">
        <v>238</v>
      </c>
      <c r="U53" s="88"/>
      <c r="V53" s="88"/>
      <c r="W53" s="88"/>
      <c r="X53" s="89"/>
      <c r="Y53" s="89"/>
      <c r="Z53" s="88"/>
      <c r="AA53" s="88">
        <v>46</v>
      </c>
      <c r="AB53" s="88"/>
      <c r="AC53" s="88"/>
      <c r="AD53" s="88">
        <v>24</v>
      </c>
      <c r="AE53" s="91">
        <v>20.8</v>
      </c>
      <c r="AF53" s="88" t="s">
        <v>2992</v>
      </c>
      <c r="AG53" s="88" t="s">
        <v>2999</v>
      </c>
      <c r="AH53" s="88" t="s">
        <v>538</v>
      </c>
      <c r="AI53" s="89">
        <v>2</v>
      </c>
      <c r="AJ53" s="89"/>
      <c r="AK53" s="89"/>
      <c r="AL53" s="88"/>
      <c r="AM53" s="88"/>
      <c r="AN53" s="88"/>
      <c r="AO53" s="88"/>
      <c r="AP53" s="88" t="s">
        <v>61</v>
      </c>
      <c r="AQ53" s="88" t="s">
        <v>44</v>
      </c>
      <c r="AR53" s="88" t="s">
        <v>45</v>
      </c>
      <c r="AS53" s="88" t="s">
        <v>44</v>
      </c>
      <c r="AT53" s="88" t="s">
        <v>61</v>
      </c>
      <c r="AU53" s="88"/>
      <c r="AV53" s="88"/>
      <c r="AW53" s="88"/>
      <c r="AX53" s="88" t="s">
        <v>3923</v>
      </c>
      <c r="AY53" s="88">
        <v>54.850425000000001</v>
      </c>
      <c r="AZ53" s="89">
        <v>150</v>
      </c>
      <c r="BA53" s="92">
        <v>0.87564766839378239</v>
      </c>
      <c r="BB53" s="93">
        <v>216</v>
      </c>
      <c r="BC53" s="94">
        <v>0.2</v>
      </c>
      <c r="BD53" s="89">
        <v>450</v>
      </c>
      <c r="BE53" s="89">
        <v>305</v>
      </c>
      <c r="BF53" s="96" t="s">
        <v>2959</v>
      </c>
      <c r="BG53" s="88" t="s">
        <v>68</v>
      </c>
      <c r="BH53" s="88" t="s">
        <v>97</v>
      </c>
    </row>
    <row r="54" spans="1:60" s="87" customFormat="1" ht="30.75" customHeight="1" x14ac:dyDescent="0.2">
      <c r="A54" s="87" t="s">
        <v>194</v>
      </c>
      <c r="B54" s="88" t="s">
        <v>1749</v>
      </c>
      <c r="C54" s="88" t="s">
        <v>194</v>
      </c>
      <c r="D54" s="88" t="s">
        <v>31</v>
      </c>
      <c r="E54" s="88" t="s">
        <v>32</v>
      </c>
      <c r="F54" s="88" t="s">
        <v>32</v>
      </c>
      <c r="G54" s="88" t="s">
        <v>61</v>
      </c>
      <c r="H54" s="88" t="s">
        <v>66</v>
      </c>
      <c r="I54" s="88" t="s">
        <v>2916</v>
      </c>
      <c r="J54" s="88" t="s">
        <v>62</v>
      </c>
      <c r="K54" s="88" t="s">
        <v>110</v>
      </c>
      <c r="L54" s="88" t="s">
        <v>97</v>
      </c>
      <c r="M54" s="88" t="s">
        <v>97</v>
      </c>
      <c r="N54" s="88" t="s">
        <v>1733</v>
      </c>
      <c r="O54" s="88" t="s">
        <v>64</v>
      </c>
      <c r="P54" s="88" t="s">
        <v>98</v>
      </c>
      <c r="Q54" s="88" t="s">
        <v>2374</v>
      </c>
      <c r="R54" s="89" t="s">
        <v>3617</v>
      </c>
      <c r="S54" s="90">
        <v>0.28000000000000003</v>
      </c>
      <c r="T54" s="88" t="s">
        <v>239</v>
      </c>
      <c r="U54" s="88"/>
      <c r="V54" s="88"/>
      <c r="W54" s="88"/>
      <c r="X54" s="89"/>
      <c r="Y54" s="89"/>
      <c r="Z54" s="88"/>
      <c r="AA54" s="88">
        <v>46</v>
      </c>
      <c r="AB54" s="88"/>
      <c r="AC54" s="88"/>
      <c r="AD54" s="88">
        <v>24</v>
      </c>
      <c r="AE54" s="91">
        <v>20.8</v>
      </c>
      <c r="AF54" s="88" t="s">
        <v>2992</v>
      </c>
      <c r="AG54" s="88" t="s">
        <v>2999</v>
      </c>
      <c r="AH54" s="88" t="s">
        <v>538</v>
      </c>
      <c r="AI54" s="89">
        <v>2</v>
      </c>
      <c r="AJ54" s="89"/>
      <c r="AK54" s="89"/>
      <c r="AL54" s="88"/>
      <c r="AM54" s="88"/>
      <c r="AN54" s="88"/>
      <c r="AO54" s="88"/>
      <c r="AP54" s="88" t="s">
        <v>61</v>
      </c>
      <c r="AQ54" s="88" t="s">
        <v>44</v>
      </c>
      <c r="AR54" s="88" t="s">
        <v>45</v>
      </c>
      <c r="AS54" s="88" t="s">
        <v>44</v>
      </c>
      <c r="AT54" s="88" t="s">
        <v>61</v>
      </c>
      <c r="AU54" s="88"/>
      <c r="AV54" s="88"/>
      <c r="AW54" s="88"/>
      <c r="AX54" s="88" t="s">
        <v>3923</v>
      </c>
      <c r="AY54" s="88">
        <v>54.945203999999997</v>
      </c>
      <c r="AZ54" s="89">
        <v>150</v>
      </c>
      <c r="BA54" s="92">
        <v>0.772020725388601</v>
      </c>
      <c r="BB54" s="93">
        <v>216</v>
      </c>
      <c r="BC54" s="94">
        <v>0.2</v>
      </c>
      <c r="BD54" s="89">
        <v>450</v>
      </c>
      <c r="BE54" s="89">
        <v>305</v>
      </c>
      <c r="BF54" s="96" t="s">
        <v>2959</v>
      </c>
      <c r="BG54" s="88" t="s">
        <v>68</v>
      </c>
      <c r="BH54" s="88" t="s">
        <v>97</v>
      </c>
    </row>
    <row r="55" spans="1:60" s="87" customFormat="1" ht="30.75" customHeight="1" x14ac:dyDescent="0.2">
      <c r="A55" s="87" t="s">
        <v>195</v>
      </c>
      <c r="B55" s="88" t="s">
        <v>1749</v>
      </c>
      <c r="C55" s="88" t="s">
        <v>195</v>
      </c>
      <c r="D55" s="88" t="s">
        <v>31</v>
      </c>
      <c r="E55" s="88" t="s">
        <v>32</v>
      </c>
      <c r="F55" s="88" t="s">
        <v>32</v>
      </c>
      <c r="G55" s="88" t="s">
        <v>61</v>
      </c>
      <c r="H55" s="88" t="s">
        <v>66</v>
      </c>
      <c r="I55" s="88" t="s">
        <v>2916</v>
      </c>
      <c r="J55" s="88" t="s">
        <v>62</v>
      </c>
      <c r="K55" s="88" t="s">
        <v>110</v>
      </c>
      <c r="L55" s="88" t="s">
        <v>97</v>
      </c>
      <c r="M55" s="88" t="s">
        <v>97</v>
      </c>
      <c r="N55" s="88" t="s">
        <v>1733</v>
      </c>
      <c r="O55" s="88" t="s">
        <v>64</v>
      </c>
      <c r="P55" s="88" t="s">
        <v>100</v>
      </c>
      <c r="Q55" s="88" t="s">
        <v>2374</v>
      </c>
      <c r="R55" s="89" t="s">
        <v>3617</v>
      </c>
      <c r="S55" s="90">
        <v>0.27</v>
      </c>
      <c r="T55" s="88" t="s">
        <v>240</v>
      </c>
      <c r="U55" s="88"/>
      <c r="V55" s="88"/>
      <c r="W55" s="88"/>
      <c r="X55" s="89"/>
      <c r="Y55" s="89"/>
      <c r="Z55" s="88"/>
      <c r="AA55" s="88">
        <v>46</v>
      </c>
      <c r="AB55" s="88"/>
      <c r="AC55" s="88"/>
      <c r="AD55" s="88">
        <v>24</v>
      </c>
      <c r="AE55" s="91">
        <v>20.8</v>
      </c>
      <c r="AF55" s="88" t="s">
        <v>2992</v>
      </c>
      <c r="AG55" s="88" t="s">
        <v>2999</v>
      </c>
      <c r="AH55" s="88" t="s">
        <v>538</v>
      </c>
      <c r="AI55" s="89">
        <v>2</v>
      </c>
      <c r="AJ55" s="89"/>
      <c r="AK55" s="89"/>
      <c r="AL55" s="88"/>
      <c r="AM55" s="88"/>
      <c r="AN55" s="88"/>
      <c r="AO55" s="88"/>
      <c r="AP55" s="88" t="s">
        <v>61</v>
      </c>
      <c r="AQ55" s="88" t="s">
        <v>44</v>
      </c>
      <c r="AR55" s="88" t="s">
        <v>45</v>
      </c>
      <c r="AS55" s="88" t="s">
        <v>44</v>
      </c>
      <c r="AT55" s="88" t="s">
        <v>61</v>
      </c>
      <c r="AU55" s="88"/>
      <c r="AV55" s="88"/>
      <c r="AW55" s="88"/>
      <c r="AX55" s="88" t="s">
        <v>3923</v>
      </c>
      <c r="AY55" s="88">
        <v>54.697754000000003</v>
      </c>
      <c r="AZ55" s="89">
        <v>150</v>
      </c>
      <c r="BA55" s="92">
        <v>0.50259067357512954</v>
      </c>
      <c r="BB55" s="93">
        <v>216</v>
      </c>
      <c r="BC55" s="94">
        <v>0.2</v>
      </c>
      <c r="BD55" s="89">
        <v>450</v>
      </c>
      <c r="BE55" s="89">
        <v>305</v>
      </c>
      <c r="BF55" s="96" t="s">
        <v>2959</v>
      </c>
      <c r="BG55" s="88" t="s">
        <v>68</v>
      </c>
      <c r="BH55" s="88" t="s">
        <v>97</v>
      </c>
    </row>
    <row r="56" spans="1:60" s="87" customFormat="1" ht="30.75" customHeight="1" x14ac:dyDescent="0.2">
      <c r="A56" s="87" t="s">
        <v>196</v>
      </c>
      <c r="B56" s="88" t="s">
        <v>1749</v>
      </c>
      <c r="C56" s="88" t="s">
        <v>196</v>
      </c>
      <c r="D56" s="88" t="s">
        <v>31</v>
      </c>
      <c r="E56" s="88" t="s">
        <v>32</v>
      </c>
      <c r="F56" s="88" t="s">
        <v>32</v>
      </c>
      <c r="G56" s="88" t="s">
        <v>61</v>
      </c>
      <c r="H56" s="88" t="s">
        <v>66</v>
      </c>
      <c r="I56" s="88" t="s">
        <v>2916</v>
      </c>
      <c r="J56" s="88" t="s">
        <v>62</v>
      </c>
      <c r="K56" s="88" t="s">
        <v>110</v>
      </c>
      <c r="L56" s="88" t="s">
        <v>97</v>
      </c>
      <c r="M56" s="88" t="s">
        <v>97</v>
      </c>
      <c r="N56" s="88" t="s">
        <v>1733</v>
      </c>
      <c r="O56" s="88" t="s">
        <v>64</v>
      </c>
      <c r="P56" s="88" t="s">
        <v>104</v>
      </c>
      <c r="Q56" s="88" t="s">
        <v>2374</v>
      </c>
      <c r="R56" s="89" t="s">
        <v>3617</v>
      </c>
      <c r="S56" s="90">
        <v>0.34499999999999997</v>
      </c>
      <c r="T56" s="88" t="s">
        <v>241</v>
      </c>
      <c r="U56" s="88"/>
      <c r="V56" s="88"/>
      <c r="W56" s="88"/>
      <c r="X56" s="89"/>
      <c r="Y56" s="89"/>
      <c r="Z56" s="88"/>
      <c r="AA56" s="88">
        <v>46</v>
      </c>
      <c r="AB56" s="88"/>
      <c r="AC56" s="88"/>
      <c r="AD56" s="88">
        <v>24</v>
      </c>
      <c r="AE56" s="91">
        <v>20.8</v>
      </c>
      <c r="AF56" s="88" t="s">
        <v>2992</v>
      </c>
      <c r="AG56" s="88" t="s">
        <v>2999</v>
      </c>
      <c r="AH56" s="88" t="s">
        <v>538</v>
      </c>
      <c r="AI56" s="89">
        <v>2</v>
      </c>
      <c r="AJ56" s="89"/>
      <c r="AK56" s="89"/>
      <c r="AL56" s="88"/>
      <c r="AM56" s="88"/>
      <c r="AN56" s="88"/>
      <c r="AO56" s="88"/>
      <c r="AP56" s="88" t="s">
        <v>61</v>
      </c>
      <c r="AQ56" s="88" t="s">
        <v>44</v>
      </c>
      <c r="AR56" s="88" t="s">
        <v>45</v>
      </c>
      <c r="AS56" s="88" t="s">
        <v>44</v>
      </c>
      <c r="AT56" s="88" t="s">
        <v>61</v>
      </c>
      <c r="AU56" s="88"/>
      <c r="AV56" s="88"/>
      <c r="AW56" s="88"/>
      <c r="AX56" s="88" t="s">
        <v>3923</v>
      </c>
      <c r="AY56" s="88">
        <v>55.320906999999998</v>
      </c>
      <c r="AZ56" s="89">
        <v>150</v>
      </c>
      <c r="BA56" s="92">
        <v>0.15544041450777202</v>
      </c>
      <c r="BB56" s="93">
        <v>144</v>
      </c>
      <c r="BC56" s="94">
        <v>0.2</v>
      </c>
      <c r="BD56" s="89">
        <v>450</v>
      </c>
      <c r="BE56" s="89">
        <v>305</v>
      </c>
      <c r="BF56" s="96" t="s">
        <v>2959</v>
      </c>
      <c r="BG56" s="88" t="s">
        <v>68</v>
      </c>
      <c r="BH56" s="88" t="s">
        <v>97</v>
      </c>
    </row>
    <row r="57" spans="1:60" s="87" customFormat="1" ht="30.75" customHeight="1" x14ac:dyDescent="0.2">
      <c r="A57" s="87" t="s">
        <v>1959</v>
      </c>
      <c r="B57" s="88" t="s">
        <v>1750</v>
      </c>
      <c r="C57" s="88" t="s">
        <v>1959</v>
      </c>
      <c r="D57" s="88" t="s">
        <v>31</v>
      </c>
      <c r="E57" s="88" t="s">
        <v>32</v>
      </c>
      <c r="F57" s="88" t="s">
        <v>32</v>
      </c>
      <c r="G57" s="88" t="s">
        <v>61</v>
      </c>
      <c r="H57" s="88" t="s">
        <v>66</v>
      </c>
      <c r="I57" s="88" t="s">
        <v>2918</v>
      </c>
      <c r="J57" s="88" t="s">
        <v>62</v>
      </c>
      <c r="K57" s="88" t="s">
        <v>110</v>
      </c>
      <c r="L57" s="88" t="s">
        <v>97</v>
      </c>
      <c r="M57" s="88" t="s">
        <v>97</v>
      </c>
      <c r="N57" s="88" t="s">
        <v>1730</v>
      </c>
      <c r="O57" s="88" t="s">
        <v>64</v>
      </c>
      <c r="P57" s="88" t="s">
        <v>175</v>
      </c>
      <c r="Q57" s="88" t="s">
        <v>2374</v>
      </c>
      <c r="R57" s="89" t="s">
        <v>3618</v>
      </c>
      <c r="S57" s="90">
        <v>0.32</v>
      </c>
      <c r="T57" s="88" t="s">
        <v>242</v>
      </c>
      <c r="U57" s="88"/>
      <c r="V57" s="88"/>
      <c r="W57" s="88"/>
      <c r="X57" s="89"/>
      <c r="Y57" s="89"/>
      <c r="Z57" s="88" t="s">
        <v>3744</v>
      </c>
      <c r="AA57" s="88">
        <v>46</v>
      </c>
      <c r="AB57" s="88"/>
      <c r="AC57" s="88"/>
      <c r="AD57" s="88">
        <v>24</v>
      </c>
      <c r="AE57" s="91">
        <v>20.8</v>
      </c>
      <c r="AF57" s="88" t="s">
        <v>2992</v>
      </c>
      <c r="AG57" s="88" t="s">
        <v>3002</v>
      </c>
      <c r="AH57" s="88" t="s">
        <v>538</v>
      </c>
      <c r="AI57" s="89">
        <v>2</v>
      </c>
      <c r="AJ57" s="89"/>
      <c r="AK57" s="89"/>
      <c r="AL57" s="88"/>
      <c r="AM57" s="88"/>
      <c r="AN57" s="88"/>
      <c r="AO57" s="88"/>
      <c r="AP57" s="88" t="s">
        <v>61</v>
      </c>
      <c r="AQ57" s="88" t="s">
        <v>44</v>
      </c>
      <c r="AR57" s="88" t="s">
        <v>45</v>
      </c>
      <c r="AS57" s="88" t="s">
        <v>44</v>
      </c>
      <c r="AT57" s="88" t="s">
        <v>61</v>
      </c>
      <c r="AU57" s="88"/>
      <c r="AV57" s="88"/>
      <c r="AW57" s="88"/>
      <c r="AX57" s="88" t="s">
        <v>3923</v>
      </c>
      <c r="AY57" s="88" t="e">
        <v>#N/A</v>
      </c>
      <c r="AZ57" s="89">
        <v>150</v>
      </c>
      <c r="BA57" s="89"/>
      <c r="BB57" s="93">
        <v>72</v>
      </c>
      <c r="BC57" s="94">
        <v>0.2</v>
      </c>
      <c r="BD57" s="89">
        <v>450</v>
      </c>
      <c r="BE57" s="89">
        <v>305</v>
      </c>
      <c r="BF57" s="96" t="s">
        <v>2959</v>
      </c>
      <c r="BG57" s="88" t="s">
        <v>68</v>
      </c>
      <c r="BH57" s="88" t="s">
        <v>97</v>
      </c>
    </row>
    <row r="58" spans="1:60" s="87" customFormat="1" ht="30.75" customHeight="1" x14ac:dyDescent="0.2">
      <c r="A58" s="87" t="s">
        <v>1960</v>
      </c>
      <c r="B58" s="88" t="s">
        <v>1750</v>
      </c>
      <c r="C58" s="88" t="s">
        <v>1960</v>
      </c>
      <c r="D58" s="88" t="s">
        <v>31</v>
      </c>
      <c r="E58" s="88" t="s">
        <v>32</v>
      </c>
      <c r="F58" s="88" t="s">
        <v>32</v>
      </c>
      <c r="G58" s="88" t="s">
        <v>61</v>
      </c>
      <c r="H58" s="88" t="s">
        <v>66</v>
      </c>
      <c r="I58" s="88" t="s">
        <v>2918</v>
      </c>
      <c r="J58" s="88" t="s">
        <v>62</v>
      </c>
      <c r="K58" s="88" t="s">
        <v>110</v>
      </c>
      <c r="L58" s="88" t="s">
        <v>97</v>
      </c>
      <c r="M58" s="88" t="s">
        <v>97</v>
      </c>
      <c r="N58" s="88" t="s">
        <v>1730</v>
      </c>
      <c r="O58" s="88" t="s">
        <v>64</v>
      </c>
      <c r="P58" s="88" t="s">
        <v>176</v>
      </c>
      <c r="Q58" s="88" t="s">
        <v>2374</v>
      </c>
      <c r="R58" s="89" t="s">
        <v>3618</v>
      </c>
      <c r="S58" s="90">
        <v>0.28499999999999998</v>
      </c>
      <c r="T58" s="88" t="s">
        <v>243</v>
      </c>
      <c r="U58" s="88"/>
      <c r="V58" s="88"/>
      <c r="W58" s="88"/>
      <c r="X58" s="89"/>
      <c r="Y58" s="89"/>
      <c r="Z58" s="88" t="s">
        <v>3740</v>
      </c>
      <c r="AA58" s="88">
        <v>46</v>
      </c>
      <c r="AB58" s="88"/>
      <c r="AC58" s="88"/>
      <c r="AD58" s="88">
        <v>24</v>
      </c>
      <c r="AE58" s="91">
        <v>20.8</v>
      </c>
      <c r="AF58" s="88" t="s">
        <v>2992</v>
      </c>
      <c r="AG58" s="88" t="s">
        <v>3002</v>
      </c>
      <c r="AH58" s="88" t="s">
        <v>538</v>
      </c>
      <c r="AI58" s="89">
        <v>2</v>
      </c>
      <c r="AJ58" s="89"/>
      <c r="AK58" s="89"/>
      <c r="AL58" s="88"/>
      <c r="AM58" s="88"/>
      <c r="AN58" s="88"/>
      <c r="AO58" s="88"/>
      <c r="AP58" s="88" t="s">
        <v>61</v>
      </c>
      <c r="AQ58" s="88" t="s">
        <v>44</v>
      </c>
      <c r="AR58" s="88" t="s">
        <v>45</v>
      </c>
      <c r="AS58" s="88" t="s">
        <v>44</v>
      </c>
      <c r="AT58" s="88" t="s">
        <v>61</v>
      </c>
      <c r="AU58" s="88"/>
      <c r="AV58" s="88"/>
      <c r="AW58" s="88"/>
      <c r="AX58" s="88" t="s">
        <v>3923</v>
      </c>
      <c r="AY58" s="88" t="e">
        <v>#N/A</v>
      </c>
      <c r="AZ58" s="89">
        <v>150</v>
      </c>
      <c r="BA58" s="92">
        <v>5.1813471502590676E-3</v>
      </c>
      <c r="BB58" s="93">
        <v>108</v>
      </c>
      <c r="BC58" s="94">
        <v>0.2</v>
      </c>
      <c r="BD58" s="89">
        <v>450</v>
      </c>
      <c r="BE58" s="89">
        <v>305</v>
      </c>
      <c r="BF58" s="96" t="s">
        <v>2959</v>
      </c>
      <c r="BG58" s="88" t="s">
        <v>68</v>
      </c>
      <c r="BH58" s="88" t="s">
        <v>97</v>
      </c>
    </row>
    <row r="59" spans="1:60" s="87" customFormat="1" ht="30.75" customHeight="1" x14ac:dyDescent="0.2">
      <c r="A59" s="87" t="s">
        <v>197</v>
      </c>
      <c r="B59" s="88" t="s">
        <v>1750</v>
      </c>
      <c r="C59" s="88" t="s">
        <v>197</v>
      </c>
      <c r="D59" s="88" t="s">
        <v>31</v>
      </c>
      <c r="E59" s="88" t="s">
        <v>32</v>
      </c>
      <c r="F59" s="88" t="s">
        <v>32</v>
      </c>
      <c r="G59" s="88" t="s">
        <v>61</v>
      </c>
      <c r="H59" s="88" t="s">
        <v>66</v>
      </c>
      <c r="I59" s="88" t="s">
        <v>2918</v>
      </c>
      <c r="J59" s="88" t="s">
        <v>62</v>
      </c>
      <c r="K59" s="88" t="s">
        <v>110</v>
      </c>
      <c r="L59" s="88" t="s">
        <v>97</v>
      </c>
      <c r="M59" s="88" t="s">
        <v>97</v>
      </c>
      <c r="N59" s="88" t="s">
        <v>1730</v>
      </c>
      <c r="O59" s="88" t="s">
        <v>64</v>
      </c>
      <c r="P59" s="88" t="s">
        <v>98</v>
      </c>
      <c r="Q59" s="88" t="s">
        <v>2374</v>
      </c>
      <c r="R59" s="89" t="s">
        <v>3618</v>
      </c>
      <c r="S59" s="90">
        <v>0.28000000000000003</v>
      </c>
      <c r="T59" s="88" t="s">
        <v>244</v>
      </c>
      <c r="U59" s="88"/>
      <c r="V59" s="88"/>
      <c r="W59" s="88"/>
      <c r="X59" s="89"/>
      <c r="Y59" s="89"/>
      <c r="Z59" s="88" t="s">
        <v>3742</v>
      </c>
      <c r="AA59" s="88">
        <v>46</v>
      </c>
      <c r="AB59" s="88"/>
      <c r="AC59" s="88"/>
      <c r="AD59" s="88">
        <v>24</v>
      </c>
      <c r="AE59" s="91">
        <v>20.8</v>
      </c>
      <c r="AF59" s="88" t="s">
        <v>2992</v>
      </c>
      <c r="AG59" s="88" t="s">
        <v>3002</v>
      </c>
      <c r="AH59" s="88" t="s">
        <v>538</v>
      </c>
      <c r="AI59" s="89">
        <v>2</v>
      </c>
      <c r="AJ59" s="89"/>
      <c r="AK59" s="89"/>
      <c r="AL59" s="88"/>
      <c r="AM59" s="88"/>
      <c r="AN59" s="88"/>
      <c r="AO59" s="88"/>
      <c r="AP59" s="88" t="s">
        <v>61</v>
      </c>
      <c r="AQ59" s="88" t="s">
        <v>44</v>
      </c>
      <c r="AR59" s="88" t="s">
        <v>45</v>
      </c>
      <c r="AS59" s="88" t="s">
        <v>44</v>
      </c>
      <c r="AT59" s="88" t="s">
        <v>61</v>
      </c>
      <c r="AU59" s="88"/>
      <c r="AV59" s="88"/>
      <c r="AW59" s="88"/>
      <c r="AX59" s="88" t="s">
        <v>3923</v>
      </c>
      <c r="AY59" s="88">
        <v>55.360239999999997</v>
      </c>
      <c r="AZ59" s="89">
        <v>150</v>
      </c>
      <c r="BA59" s="92">
        <v>3.6269430051813469E-2</v>
      </c>
      <c r="BB59" s="93">
        <v>108</v>
      </c>
      <c r="BC59" s="94">
        <v>0.2</v>
      </c>
      <c r="BD59" s="89">
        <v>450</v>
      </c>
      <c r="BE59" s="89">
        <v>305</v>
      </c>
      <c r="BF59" s="96" t="s">
        <v>2959</v>
      </c>
      <c r="BG59" s="88" t="s">
        <v>68</v>
      </c>
      <c r="BH59" s="88" t="s">
        <v>97</v>
      </c>
    </row>
    <row r="60" spans="1:60" s="87" customFormat="1" ht="30.75" customHeight="1" x14ac:dyDescent="0.2">
      <c r="A60" s="87" t="s">
        <v>198</v>
      </c>
      <c r="B60" s="88" t="s">
        <v>1750</v>
      </c>
      <c r="C60" s="88" t="s">
        <v>198</v>
      </c>
      <c r="D60" s="88" t="s">
        <v>31</v>
      </c>
      <c r="E60" s="88" t="s">
        <v>32</v>
      </c>
      <c r="F60" s="88" t="s">
        <v>32</v>
      </c>
      <c r="G60" s="88" t="s">
        <v>61</v>
      </c>
      <c r="H60" s="88" t="s">
        <v>66</v>
      </c>
      <c r="I60" s="88" t="s">
        <v>2918</v>
      </c>
      <c r="J60" s="88" t="s">
        <v>62</v>
      </c>
      <c r="K60" s="88" t="s">
        <v>110</v>
      </c>
      <c r="L60" s="88" t="s">
        <v>97</v>
      </c>
      <c r="M60" s="88" t="s">
        <v>97</v>
      </c>
      <c r="N60" s="88" t="s">
        <v>1730</v>
      </c>
      <c r="O60" s="88" t="s">
        <v>64</v>
      </c>
      <c r="P60" s="88" t="s">
        <v>100</v>
      </c>
      <c r="Q60" s="88" t="s">
        <v>2374</v>
      </c>
      <c r="R60" s="89" t="s">
        <v>3618</v>
      </c>
      <c r="S60" s="90">
        <v>0.27</v>
      </c>
      <c r="T60" s="88" t="s">
        <v>245</v>
      </c>
      <c r="U60" s="88"/>
      <c r="V60" s="88"/>
      <c r="W60" s="88"/>
      <c r="X60" s="89"/>
      <c r="Y60" s="89"/>
      <c r="Z60" s="88" t="s">
        <v>3741</v>
      </c>
      <c r="AA60" s="88">
        <v>46</v>
      </c>
      <c r="AB60" s="88"/>
      <c r="AC60" s="88"/>
      <c r="AD60" s="88">
        <v>24</v>
      </c>
      <c r="AE60" s="91">
        <v>20.8</v>
      </c>
      <c r="AF60" s="88" t="s">
        <v>2992</v>
      </c>
      <c r="AG60" s="88" t="s">
        <v>3002</v>
      </c>
      <c r="AH60" s="88" t="s">
        <v>538</v>
      </c>
      <c r="AI60" s="89">
        <v>2</v>
      </c>
      <c r="AJ60" s="89"/>
      <c r="AK60" s="89"/>
      <c r="AL60" s="88"/>
      <c r="AM60" s="88"/>
      <c r="AN60" s="88"/>
      <c r="AO60" s="88"/>
      <c r="AP60" s="88" t="s">
        <v>61</v>
      </c>
      <c r="AQ60" s="88" t="s">
        <v>44</v>
      </c>
      <c r="AR60" s="88" t="s">
        <v>45</v>
      </c>
      <c r="AS60" s="88" t="s">
        <v>44</v>
      </c>
      <c r="AT60" s="88" t="s">
        <v>61</v>
      </c>
      <c r="AU60" s="88"/>
      <c r="AV60" s="88"/>
      <c r="AW60" s="88"/>
      <c r="AX60" s="88" t="s">
        <v>3923</v>
      </c>
      <c r="AY60" s="88">
        <v>55.360239999999997</v>
      </c>
      <c r="AZ60" s="89">
        <v>150</v>
      </c>
      <c r="BA60" s="92"/>
      <c r="BB60" s="93">
        <v>108</v>
      </c>
      <c r="BC60" s="94">
        <v>0.2</v>
      </c>
      <c r="BD60" s="89">
        <v>450</v>
      </c>
      <c r="BE60" s="89">
        <v>305</v>
      </c>
      <c r="BF60" s="96" t="s">
        <v>2959</v>
      </c>
      <c r="BG60" s="88" t="s">
        <v>68</v>
      </c>
      <c r="BH60" s="88" t="s">
        <v>97</v>
      </c>
    </row>
    <row r="61" spans="1:60" s="87" customFormat="1" ht="30.75" customHeight="1" x14ac:dyDescent="0.2">
      <c r="A61" s="87" t="s">
        <v>199</v>
      </c>
      <c r="B61" s="88" t="s">
        <v>1750</v>
      </c>
      <c r="C61" s="88" t="s">
        <v>199</v>
      </c>
      <c r="D61" s="88" t="s">
        <v>31</v>
      </c>
      <c r="E61" s="88" t="s">
        <v>32</v>
      </c>
      <c r="F61" s="88" t="s">
        <v>32</v>
      </c>
      <c r="G61" s="88" t="s">
        <v>61</v>
      </c>
      <c r="H61" s="88" t="s">
        <v>66</v>
      </c>
      <c r="I61" s="88" t="s">
        <v>2918</v>
      </c>
      <c r="J61" s="88" t="s">
        <v>62</v>
      </c>
      <c r="K61" s="88" t="s">
        <v>110</v>
      </c>
      <c r="L61" s="88" t="s">
        <v>97</v>
      </c>
      <c r="M61" s="88" t="s">
        <v>97</v>
      </c>
      <c r="N61" s="88" t="s">
        <v>1730</v>
      </c>
      <c r="O61" s="88" t="s">
        <v>64</v>
      </c>
      <c r="P61" s="88" t="s">
        <v>104</v>
      </c>
      <c r="Q61" s="88" t="s">
        <v>2374</v>
      </c>
      <c r="R61" s="89" t="s">
        <v>3618</v>
      </c>
      <c r="S61" s="90">
        <v>0.34499999999999997</v>
      </c>
      <c r="T61" s="88" t="s">
        <v>246</v>
      </c>
      <c r="U61" s="88"/>
      <c r="V61" s="88"/>
      <c r="W61" s="88"/>
      <c r="X61" s="89"/>
      <c r="Y61" s="89"/>
      <c r="Z61" s="88" t="s">
        <v>3743</v>
      </c>
      <c r="AA61" s="88">
        <v>46</v>
      </c>
      <c r="AB61" s="88"/>
      <c r="AC61" s="88"/>
      <c r="AD61" s="88">
        <v>24</v>
      </c>
      <c r="AE61" s="91">
        <v>20.8</v>
      </c>
      <c r="AF61" s="88" t="s">
        <v>2992</v>
      </c>
      <c r="AG61" s="88" t="s">
        <v>3002</v>
      </c>
      <c r="AH61" s="88" t="s">
        <v>538</v>
      </c>
      <c r="AI61" s="89">
        <v>2</v>
      </c>
      <c r="AJ61" s="89"/>
      <c r="AK61" s="89"/>
      <c r="AL61" s="88"/>
      <c r="AM61" s="88"/>
      <c r="AN61" s="88"/>
      <c r="AO61" s="88"/>
      <c r="AP61" s="88" t="s">
        <v>61</v>
      </c>
      <c r="AQ61" s="88" t="s">
        <v>44</v>
      </c>
      <c r="AR61" s="88" t="s">
        <v>45</v>
      </c>
      <c r="AS61" s="88" t="s">
        <v>44</v>
      </c>
      <c r="AT61" s="88" t="s">
        <v>61</v>
      </c>
      <c r="AU61" s="88"/>
      <c r="AV61" s="88"/>
      <c r="AW61" s="88"/>
      <c r="AX61" s="88" t="s">
        <v>3923</v>
      </c>
      <c r="AY61" s="88" t="e">
        <v>#N/A</v>
      </c>
      <c r="AZ61" s="89">
        <v>150</v>
      </c>
      <c r="BA61" s="92"/>
      <c r="BB61" s="93">
        <v>72</v>
      </c>
      <c r="BC61" s="94">
        <v>0.2</v>
      </c>
      <c r="BD61" s="89">
        <v>450</v>
      </c>
      <c r="BE61" s="89">
        <v>305</v>
      </c>
      <c r="BF61" s="96" t="s">
        <v>2959</v>
      </c>
      <c r="BG61" s="88" t="s">
        <v>68</v>
      </c>
      <c r="BH61" s="88" t="s">
        <v>97</v>
      </c>
    </row>
    <row r="62" spans="1:60" s="87" customFormat="1" ht="30.75" customHeight="1" x14ac:dyDescent="0.2">
      <c r="A62" s="87" t="s">
        <v>200</v>
      </c>
      <c r="B62" s="88" t="s">
        <v>1750</v>
      </c>
      <c r="C62" s="88" t="s">
        <v>200</v>
      </c>
      <c r="D62" s="88" t="s">
        <v>31</v>
      </c>
      <c r="E62" s="88" t="s">
        <v>32</v>
      </c>
      <c r="F62" s="88" t="s">
        <v>32</v>
      </c>
      <c r="G62" s="88" t="s">
        <v>61</v>
      </c>
      <c r="H62" s="88" t="s">
        <v>66</v>
      </c>
      <c r="I62" s="88" t="s">
        <v>2918</v>
      </c>
      <c r="J62" s="88" t="s">
        <v>62</v>
      </c>
      <c r="K62" s="88" t="s">
        <v>110</v>
      </c>
      <c r="L62" s="88" t="s">
        <v>97</v>
      </c>
      <c r="M62" s="88" t="s">
        <v>97</v>
      </c>
      <c r="N62" s="88" t="s">
        <v>1730</v>
      </c>
      <c r="O62" s="88" t="s">
        <v>64</v>
      </c>
      <c r="P62" s="88" t="s">
        <v>107</v>
      </c>
      <c r="Q62" s="88" t="s">
        <v>2374</v>
      </c>
      <c r="R62" s="89" t="s">
        <v>3618</v>
      </c>
      <c r="S62" s="90">
        <v>0.36499999999999999</v>
      </c>
      <c r="T62" s="88" t="s">
        <v>247</v>
      </c>
      <c r="U62" s="88"/>
      <c r="V62" s="88"/>
      <c r="W62" s="88"/>
      <c r="X62" s="89"/>
      <c r="Y62" s="89"/>
      <c r="Z62" s="88" t="s">
        <v>3745</v>
      </c>
      <c r="AA62" s="88">
        <v>46</v>
      </c>
      <c r="AB62" s="88"/>
      <c r="AC62" s="88"/>
      <c r="AD62" s="88">
        <v>24</v>
      </c>
      <c r="AE62" s="91">
        <v>20.8</v>
      </c>
      <c r="AF62" s="88" t="s">
        <v>2992</v>
      </c>
      <c r="AG62" s="88" t="s">
        <v>3002</v>
      </c>
      <c r="AH62" s="88" t="s">
        <v>538</v>
      </c>
      <c r="AI62" s="89">
        <v>2</v>
      </c>
      <c r="AJ62" s="89"/>
      <c r="AK62" s="89"/>
      <c r="AL62" s="88"/>
      <c r="AM62" s="88"/>
      <c r="AN62" s="88"/>
      <c r="AO62" s="88"/>
      <c r="AP62" s="88" t="s">
        <v>61</v>
      </c>
      <c r="AQ62" s="88" t="s">
        <v>44</v>
      </c>
      <c r="AR62" s="88" t="s">
        <v>45</v>
      </c>
      <c r="AS62" s="88" t="s">
        <v>44</v>
      </c>
      <c r="AT62" s="88" t="s">
        <v>61</v>
      </c>
      <c r="AU62" s="88"/>
      <c r="AV62" s="88"/>
      <c r="AW62" s="88"/>
      <c r="AX62" s="88" t="s">
        <v>3923</v>
      </c>
      <c r="AY62" s="88" t="e">
        <v>#N/A</v>
      </c>
      <c r="AZ62" s="89">
        <v>150</v>
      </c>
      <c r="BA62" s="92"/>
      <c r="BB62" s="93">
        <v>72</v>
      </c>
      <c r="BC62" s="94">
        <v>0.2</v>
      </c>
      <c r="BD62" s="89">
        <v>450</v>
      </c>
      <c r="BE62" s="89">
        <v>305</v>
      </c>
      <c r="BF62" s="96" t="s">
        <v>2959</v>
      </c>
      <c r="BG62" s="88" t="s">
        <v>68</v>
      </c>
      <c r="BH62" s="88" t="s">
        <v>97</v>
      </c>
    </row>
    <row r="63" spans="1:60" s="87" customFormat="1" ht="30.75" customHeight="1" x14ac:dyDescent="0.2">
      <c r="A63" s="87" t="s">
        <v>2335</v>
      </c>
      <c r="B63" s="88" t="s">
        <v>1751</v>
      </c>
      <c r="C63" s="88" t="s">
        <v>2335</v>
      </c>
      <c r="D63" s="88" t="s">
        <v>31</v>
      </c>
      <c r="E63" s="88" t="s">
        <v>32</v>
      </c>
      <c r="F63" s="88" t="s">
        <v>32</v>
      </c>
      <c r="G63" s="88" t="s">
        <v>61</v>
      </c>
      <c r="H63" s="88" t="s">
        <v>66</v>
      </c>
      <c r="I63" s="88" t="s">
        <v>2918</v>
      </c>
      <c r="J63" s="88" t="s">
        <v>62</v>
      </c>
      <c r="K63" s="88" t="s">
        <v>110</v>
      </c>
      <c r="L63" s="88" t="s">
        <v>97</v>
      </c>
      <c r="M63" s="88" t="s">
        <v>97</v>
      </c>
      <c r="N63" s="88" t="s">
        <v>1734</v>
      </c>
      <c r="O63" s="88" t="s">
        <v>64</v>
      </c>
      <c r="P63" s="88" t="s">
        <v>175</v>
      </c>
      <c r="Q63" s="88" t="s">
        <v>2374</v>
      </c>
      <c r="R63" s="89" t="s">
        <v>3619</v>
      </c>
      <c r="S63" s="90">
        <v>0.32</v>
      </c>
      <c r="T63" s="88" t="s">
        <v>248</v>
      </c>
      <c r="U63" s="88"/>
      <c r="V63" s="88"/>
      <c r="W63" s="88"/>
      <c r="X63" s="89"/>
      <c r="Y63" s="89"/>
      <c r="Z63" s="88" t="s">
        <v>3832</v>
      </c>
      <c r="AA63" s="88">
        <v>46</v>
      </c>
      <c r="AB63" s="88"/>
      <c r="AC63" s="88"/>
      <c r="AD63" s="88">
        <v>24</v>
      </c>
      <c r="AE63" s="91">
        <v>20.8</v>
      </c>
      <c r="AF63" s="88" t="s">
        <v>2992</v>
      </c>
      <c r="AG63" s="88" t="s">
        <v>2999</v>
      </c>
      <c r="AH63" s="88" t="s">
        <v>538</v>
      </c>
      <c r="AI63" s="89">
        <v>2</v>
      </c>
      <c r="AJ63" s="89"/>
      <c r="AK63" s="89"/>
      <c r="AL63" s="88"/>
      <c r="AM63" s="88"/>
      <c r="AN63" s="88"/>
      <c r="AO63" s="88"/>
      <c r="AP63" s="88" t="s">
        <v>61</v>
      </c>
      <c r="AQ63" s="88" t="s">
        <v>44</v>
      </c>
      <c r="AR63" s="88" t="s">
        <v>45</v>
      </c>
      <c r="AS63" s="88" t="s">
        <v>44</v>
      </c>
      <c r="AT63" s="88" t="s">
        <v>61</v>
      </c>
      <c r="AU63" s="88"/>
      <c r="AV63" s="88"/>
      <c r="AW63" s="88"/>
      <c r="AX63" s="88" t="s">
        <v>3923</v>
      </c>
      <c r="AY63" s="88">
        <v>55.316935999999998</v>
      </c>
      <c r="AZ63" s="89">
        <v>150</v>
      </c>
      <c r="BA63" s="92">
        <v>0.38341968911917096</v>
      </c>
      <c r="BB63" s="93">
        <v>144</v>
      </c>
      <c r="BC63" s="94">
        <v>0.2</v>
      </c>
      <c r="BD63" s="89">
        <v>450</v>
      </c>
      <c r="BE63" s="89">
        <v>305</v>
      </c>
      <c r="BF63" s="96" t="s">
        <v>2959</v>
      </c>
      <c r="BG63" s="88" t="s">
        <v>68</v>
      </c>
      <c r="BH63" s="88" t="s">
        <v>97</v>
      </c>
    </row>
    <row r="64" spans="1:60" s="87" customFormat="1" ht="30.75" customHeight="1" x14ac:dyDescent="0.2">
      <c r="A64" s="87" t="s">
        <v>2336</v>
      </c>
      <c r="B64" s="88" t="s">
        <v>1751</v>
      </c>
      <c r="C64" s="88" t="s">
        <v>2336</v>
      </c>
      <c r="D64" s="88" t="s">
        <v>31</v>
      </c>
      <c r="E64" s="88" t="s">
        <v>32</v>
      </c>
      <c r="F64" s="88" t="s">
        <v>32</v>
      </c>
      <c r="G64" s="88" t="s">
        <v>61</v>
      </c>
      <c r="H64" s="88" t="s">
        <v>66</v>
      </c>
      <c r="I64" s="88" t="s">
        <v>2918</v>
      </c>
      <c r="J64" s="88" t="s">
        <v>62</v>
      </c>
      <c r="K64" s="88" t="s">
        <v>110</v>
      </c>
      <c r="L64" s="88" t="s">
        <v>97</v>
      </c>
      <c r="M64" s="88" t="s">
        <v>97</v>
      </c>
      <c r="N64" s="88" t="s">
        <v>1734</v>
      </c>
      <c r="O64" s="88" t="s">
        <v>64</v>
      </c>
      <c r="P64" s="88" t="s">
        <v>176</v>
      </c>
      <c r="Q64" s="88" t="s">
        <v>2374</v>
      </c>
      <c r="R64" s="89" t="s">
        <v>3619</v>
      </c>
      <c r="S64" s="90">
        <v>0.28499999999999998</v>
      </c>
      <c r="T64" s="88" t="s">
        <v>249</v>
      </c>
      <c r="U64" s="88"/>
      <c r="V64" s="88"/>
      <c r="W64" s="88"/>
      <c r="X64" s="89"/>
      <c r="Y64" s="89"/>
      <c r="Z64" s="88" t="s">
        <v>3833</v>
      </c>
      <c r="AA64" s="88">
        <v>46</v>
      </c>
      <c r="AB64" s="88"/>
      <c r="AC64" s="88"/>
      <c r="AD64" s="88">
        <v>24</v>
      </c>
      <c r="AE64" s="91">
        <v>20.8</v>
      </c>
      <c r="AF64" s="88" t="s">
        <v>2992</v>
      </c>
      <c r="AG64" s="88" t="s">
        <v>2999</v>
      </c>
      <c r="AH64" s="88" t="s">
        <v>538</v>
      </c>
      <c r="AI64" s="89">
        <v>2</v>
      </c>
      <c r="AJ64" s="89"/>
      <c r="AK64" s="89"/>
      <c r="AL64" s="88"/>
      <c r="AM64" s="88"/>
      <c r="AN64" s="88"/>
      <c r="AO64" s="88"/>
      <c r="AP64" s="88" t="s">
        <v>61</v>
      </c>
      <c r="AQ64" s="88" t="s">
        <v>44</v>
      </c>
      <c r="AR64" s="88" t="s">
        <v>45</v>
      </c>
      <c r="AS64" s="88" t="s">
        <v>44</v>
      </c>
      <c r="AT64" s="88" t="s">
        <v>61</v>
      </c>
      <c r="AU64" s="88"/>
      <c r="AV64" s="88"/>
      <c r="AW64" s="88"/>
      <c r="AX64" s="88" t="s">
        <v>3923</v>
      </c>
      <c r="AY64" s="88">
        <v>55.343570999999997</v>
      </c>
      <c r="AZ64" s="89">
        <v>150</v>
      </c>
      <c r="BA64" s="92">
        <v>0.7409326424870466</v>
      </c>
      <c r="BB64" s="93">
        <v>216</v>
      </c>
      <c r="BC64" s="94">
        <v>0.2</v>
      </c>
      <c r="BD64" s="89">
        <v>450</v>
      </c>
      <c r="BE64" s="89">
        <v>305</v>
      </c>
      <c r="BF64" s="96" t="s">
        <v>2959</v>
      </c>
      <c r="BG64" s="88" t="s">
        <v>68</v>
      </c>
      <c r="BH64" s="88" t="s">
        <v>97</v>
      </c>
    </row>
    <row r="65" spans="1:60" s="87" customFormat="1" ht="30.75" customHeight="1" x14ac:dyDescent="0.2">
      <c r="A65" s="87" t="s">
        <v>201</v>
      </c>
      <c r="B65" s="88" t="s">
        <v>1751</v>
      </c>
      <c r="C65" s="88" t="s">
        <v>201</v>
      </c>
      <c r="D65" s="88" t="s">
        <v>31</v>
      </c>
      <c r="E65" s="88" t="s">
        <v>32</v>
      </c>
      <c r="F65" s="88" t="s">
        <v>32</v>
      </c>
      <c r="G65" s="88" t="s">
        <v>61</v>
      </c>
      <c r="H65" s="88" t="s">
        <v>66</v>
      </c>
      <c r="I65" s="88" t="s">
        <v>2918</v>
      </c>
      <c r="J65" s="88" t="s">
        <v>62</v>
      </c>
      <c r="K65" s="88" t="s">
        <v>110</v>
      </c>
      <c r="L65" s="88" t="s">
        <v>97</v>
      </c>
      <c r="M65" s="88" t="s">
        <v>97</v>
      </c>
      <c r="N65" s="88" t="s">
        <v>1734</v>
      </c>
      <c r="O65" s="88" t="s">
        <v>64</v>
      </c>
      <c r="P65" s="88" t="s">
        <v>98</v>
      </c>
      <c r="Q65" s="88" t="s">
        <v>2374</v>
      </c>
      <c r="R65" s="89" t="s">
        <v>3619</v>
      </c>
      <c r="S65" s="90">
        <v>0.28000000000000003</v>
      </c>
      <c r="T65" s="88" t="s">
        <v>250</v>
      </c>
      <c r="U65" s="88"/>
      <c r="V65" s="88"/>
      <c r="W65" s="88"/>
      <c r="X65" s="89"/>
      <c r="Y65" s="89"/>
      <c r="Z65" s="88" t="s">
        <v>3834</v>
      </c>
      <c r="AA65" s="88">
        <v>46</v>
      </c>
      <c r="AB65" s="88"/>
      <c r="AC65" s="88"/>
      <c r="AD65" s="88">
        <v>24</v>
      </c>
      <c r="AE65" s="91">
        <v>20.8</v>
      </c>
      <c r="AF65" s="88" t="s">
        <v>2992</v>
      </c>
      <c r="AG65" s="88" t="s">
        <v>3000</v>
      </c>
      <c r="AH65" s="88" t="s">
        <v>538</v>
      </c>
      <c r="AI65" s="89">
        <v>2</v>
      </c>
      <c r="AJ65" s="89"/>
      <c r="AK65" s="89"/>
      <c r="AL65" s="88"/>
      <c r="AM65" s="88"/>
      <c r="AN65" s="88"/>
      <c r="AO65" s="88"/>
      <c r="AP65" s="88" t="s">
        <v>61</v>
      </c>
      <c r="AQ65" s="88" t="s">
        <v>44</v>
      </c>
      <c r="AR65" s="88" t="s">
        <v>45</v>
      </c>
      <c r="AS65" s="88" t="s">
        <v>44</v>
      </c>
      <c r="AT65" s="88" t="s">
        <v>61</v>
      </c>
      <c r="AU65" s="88"/>
      <c r="AV65" s="88"/>
      <c r="AW65" s="88"/>
      <c r="AX65" s="88" t="s">
        <v>3923</v>
      </c>
      <c r="AY65" s="88">
        <v>55.353639000000001</v>
      </c>
      <c r="AZ65" s="89">
        <v>150</v>
      </c>
      <c r="BA65" s="92">
        <v>0.95336787564766834</v>
      </c>
      <c r="BB65" s="93">
        <v>216</v>
      </c>
      <c r="BC65" s="94">
        <v>0.2</v>
      </c>
      <c r="BD65" s="89">
        <v>450</v>
      </c>
      <c r="BE65" s="89">
        <v>305</v>
      </c>
      <c r="BF65" s="96" t="s">
        <v>2959</v>
      </c>
      <c r="BG65" s="88" t="s">
        <v>68</v>
      </c>
      <c r="BH65" s="88" t="s">
        <v>97</v>
      </c>
    </row>
    <row r="66" spans="1:60" s="87" customFormat="1" ht="30.75" customHeight="1" x14ac:dyDescent="0.2">
      <c r="A66" s="87" t="s">
        <v>202</v>
      </c>
      <c r="B66" s="88" t="s">
        <v>1751</v>
      </c>
      <c r="C66" s="88" t="s">
        <v>202</v>
      </c>
      <c r="D66" s="88" t="s">
        <v>31</v>
      </c>
      <c r="E66" s="88" t="s">
        <v>32</v>
      </c>
      <c r="F66" s="88" t="s">
        <v>32</v>
      </c>
      <c r="G66" s="88" t="s">
        <v>61</v>
      </c>
      <c r="H66" s="88" t="s">
        <v>66</v>
      </c>
      <c r="I66" s="88" t="s">
        <v>2918</v>
      </c>
      <c r="J66" s="88" t="s">
        <v>62</v>
      </c>
      <c r="K66" s="88" t="s">
        <v>110</v>
      </c>
      <c r="L66" s="88" t="s">
        <v>97</v>
      </c>
      <c r="M66" s="88" t="s">
        <v>97</v>
      </c>
      <c r="N66" s="88" t="s">
        <v>1734</v>
      </c>
      <c r="O66" s="88" t="s">
        <v>64</v>
      </c>
      <c r="P66" s="88" t="s">
        <v>100</v>
      </c>
      <c r="Q66" s="88" t="s">
        <v>2374</v>
      </c>
      <c r="R66" s="89" t="s">
        <v>3619</v>
      </c>
      <c r="S66" s="90">
        <v>0.27</v>
      </c>
      <c r="T66" s="88" t="s">
        <v>251</v>
      </c>
      <c r="U66" s="88"/>
      <c r="V66" s="88"/>
      <c r="W66" s="88"/>
      <c r="X66" s="89"/>
      <c r="Y66" s="89"/>
      <c r="Z66" s="88" t="s">
        <v>3835</v>
      </c>
      <c r="AA66" s="88">
        <v>46</v>
      </c>
      <c r="AB66" s="88"/>
      <c r="AC66" s="88"/>
      <c r="AD66" s="88">
        <v>24</v>
      </c>
      <c r="AE66" s="91">
        <v>20.8</v>
      </c>
      <c r="AF66" s="88" t="s">
        <v>2992</v>
      </c>
      <c r="AG66" s="88" t="s">
        <v>2999</v>
      </c>
      <c r="AH66" s="88" t="s">
        <v>538</v>
      </c>
      <c r="AI66" s="89">
        <v>2</v>
      </c>
      <c r="AJ66" s="89"/>
      <c r="AK66" s="89"/>
      <c r="AL66" s="88"/>
      <c r="AM66" s="88"/>
      <c r="AN66" s="88"/>
      <c r="AO66" s="88"/>
      <c r="AP66" s="88" t="s">
        <v>61</v>
      </c>
      <c r="AQ66" s="88" t="s">
        <v>44</v>
      </c>
      <c r="AR66" s="88" t="s">
        <v>45</v>
      </c>
      <c r="AS66" s="88" t="s">
        <v>44</v>
      </c>
      <c r="AT66" s="88" t="s">
        <v>61</v>
      </c>
      <c r="AU66" s="88"/>
      <c r="AV66" s="88"/>
      <c r="AW66" s="88"/>
      <c r="AX66" s="88" t="s">
        <v>3923</v>
      </c>
      <c r="AY66" s="88">
        <v>55.243062999999999</v>
      </c>
      <c r="AZ66" s="89">
        <v>150</v>
      </c>
      <c r="BA66" s="92">
        <v>0.57512953367875652</v>
      </c>
      <c r="BB66" s="93">
        <v>216</v>
      </c>
      <c r="BC66" s="94">
        <v>0.2</v>
      </c>
      <c r="BD66" s="89">
        <v>450</v>
      </c>
      <c r="BE66" s="89">
        <v>305</v>
      </c>
      <c r="BF66" s="96" t="s">
        <v>2959</v>
      </c>
      <c r="BG66" s="88" t="s">
        <v>68</v>
      </c>
      <c r="BH66" s="88" t="s">
        <v>97</v>
      </c>
    </row>
    <row r="67" spans="1:60" s="87" customFormat="1" ht="30.75" customHeight="1" x14ac:dyDescent="0.2">
      <c r="A67" s="87" t="s">
        <v>203</v>
      </c>
      <c r="B67" s="88" t="s">
        <v>1751</v>
      </c>
      <c r="C67" s="88" t="s">
        <v>203</v>
      </c>
      <c r="D67" s="88" t="s">
        <v>31</v>
      </c>
      <c r="E67" s="88" t="s">
        <v>32</v>
      </c>
      <c r="F67" s="88" t="s">
        <v>32</v>
      </c>
      <c r="G67" s="88" t="s">
        <v>61</v>
      </c>
      <c r="H67" s="88" t="s">
        <v>66</v>
      </c>
      <c r="I67" s="88" t="s">
        <v>2918</v>
      </c>
      <c r="J67" s="88" t="s">
        <v>62</v>
      </c>
      <c r="K67" s="88" t="s">
        <v>110</v>
      </c>
      <c r="L67" s="88" t="s">
        <v>97</v>
      </c>
      <c r="M67" s="88" t="s">
        <v>97</v>
      </c>
      <c r="N67" s="88" t="s">
        <v>1734</v>
      </c>
      <c r="O67" s="88" t="s">
        <v>64</v>
      </c>
      <c r="P67" s="88" t="s">
        <v>104</v>
      </c>
      <c r="Q67" s="88" t="s">
        <v>2374</v>
      </c>
      <c r="R67" s="89" t="s">
        <v>3619</v>
      </c>
      <c r="S67" s="90">
        <v>0.34499999999999997</v>
      </c>
      <c r="T67" s="88" t="s">
        <v>252</v>
      </c>
      <c r="U67" s="88"/>
      <c r="V67" s="88"/>
      <c r="W67" s="88"/>
      <c r="X67" s="89"/>
      <c r="Y67" s="89"/>
      <c r="Z67" s="88" t="s">
        <v>3836</v>
      </c>
      <c r="AA67" s="88">
        <v>46</v>
      </c>
      <c r="AB67" s="88"/>
      <c r="AC67" s="88"/>
      <c r="AD67" s="88">
        <v>24</v>
      </c>
      <c r="AE67" s="91">
        <v>20.8</v>
      </c>
      <c r="AF67" s="88" t="s">
        <v>2992</v>
      </c>
      <c r="AG67" s="88" t="s">
        <v>2999</v>
      </c>
      <c r="AH67" s="88" t="s">
        <v>538</v>
      </c>
      <c r="AI67" s="89">
        <v>2</v>
      </c>
      <c r="AJ67" s="89"/>
      <c r="AK67" s="89"/>
      <c r="AL67" s="88"/>
      <c r="AM67" s="88"/>
      <c r="AN67" s="88"/>
      <c r="AO67" s="88"/>
      <c r="AP67" s="88" t="s">
        <v>61</v>
      </c>
      <c r="AQ67" s="88" t="s">
        <v>44</v>
      </c>
      <c r="AR67" s="88" t="s">
        <v>45</v>
      </c>
      <c r="AS67" s="88" t="s">
        <v>44</v>
      </c>
      <c r="AT67" s="88" t="s">
        <v>61</v>
      </c>
      <c r="AU67" s="88"/>
      <c r="AV67" s="88"/>
      <c r="AW67" s="88"/>
      <c r="AX67" s="88" t="s">
        <v>3923</v>
      </c>
      <c r="AY67" s="88">
        <v>55.350000999999999</v>
      </c>
      <c r="AZ67" s="89">
        <v>150</v>
      </c>
      <c r="BA67" s="92">
        <v>0.22797927461139897</v>
      </c>
      <c r="BB67" s="93">
        <v>144</v>
      </c>
      <c r="BC67" s="94">
        <v>0.2</v>
      </c>
      <c r="BD67" s="89">
        <v>450</v>
      </c>
      <c r="BE67" s="89">
        <v>305</v>
      </c>
      <c r="BF67" s="96" t="s">
        <v>2959</v>
      </c>
      <c r="BG67" s="88" t="s">
        <v>68</v>
      </c>
      <c r="BH67" s="88" t="s">
        <v>97</v>
      </c>
    </row>
    <row r="68" spans="1:60" s="87" customFormat="1" ht="30.75" customHeight="1" x14ac:dyDescent="0.2">
      <c r="A68" s="87" t="s">
        <v>4198</v>
      </c>
      <c r="B68" s="88" t="s">
        <v>4526</v>
      </c>
      <c r="C68" s="88" t="s">
        <v>4198</v>
      </c>
      <c r="D68" s="88" t="s">
        <v>31</v>
      </c>
      <c r="E68" s="88" t="s">
        <v>32</v>
      </c>
      <c r="F68" s="88" t="s">
        <v>32</v>
      </c>
      <c r="G68" s="88" t="s">
        <v>61</v>
      </c>
      <c r="H68" s="88" t="s">
        <v>66</v>
      </c>
      <c r="I68" s="88" t="s">
        <v>2918</v>
      </c>
      <c r="J68" s="88" t="s">
        <v>62</v>
      </c>
      <c r="K68" s="88" t="s">
        <v>110</v>
      </c>
      <c r="L68" s="88" t="s">
        <v>97</v>
      </c>
      <c r="M68" s="88" t="s">
        <v>97</v>
      </c>
      <c r="N68" s="88" t="s">
        <v>4203</v>
      </c>
      <c r="O68" s="88" t="s">
        <v>64</v>
      </c>
      <c r="P68" s="88" t="s">
        <v>175</v>
      </c>
      <c r="Q68" s="88" t="s">
        <v>2374</v>
      </c>
      <c r="R68" s="89" t="s">
        <v>4204</v>
      </c>
      <c r="S68" s="90">
        <v>0.32</v>
      </c>
      <c r="T68" s="88" t="s">
        <v>4205</v>
      </c>
      <c r="U68" s="88"/>
      <c r="V68" s="88"/>
      <c r="W68" s="88"/>
      <c r="X68" s="89"/>
      <c r="Y68" s="89"/>
      <c r="Z68" s="88"/>
      <c r="AA68" s="88">
        <v>46</v>
      </c>
      <c r="AB68" s="88"/>
      <c r="AC68" s="88"/>
      <c r="AD68" s="88">
        <v>24</v>
      </c>
      <c r="AE68" s="91">
        <v>20.8</v>
      </c>
      <c r="AF68" s="88" t="s">
        <v>2992</v>
      </c>
      <c r="AG68" s="88" t="s">
        <v>2999</v>
      </c>
      <c r="AH68" s="88" t="s">
        <v>538</v>
      </c>
      <c r="AI68" s="89">
        <v>2</v>
      </c>
      <c r="AJ68" s="89"/>
      <c r="AK68" s="89"/>
      <c r="AL68" s="88"/>
      <c r="AM68" s="88"/>
      <c r="AN68" s="88"/>
      <c r="AO68" s="88"/>
      <c r="AP68" s="88" t="s">
        <v>61</v>
      </c>
      <c r="AQ68" s="88" t="s">
        <v>44</v>
      </c>
      <c r="AR68" s="88" t="s">
        <v>45</v>
      </c>
      <c r="AS68" s="88" t="s">
        <v>44</v>
      </c>
      <c r="AT68" s="88" t="s">
        <v>61</v>
      </c>
      <c r="AU68" s="88"/>
      <c r="AV68" s="88"/>
      <c r="AW68" s="88"/>
      <c r="AX68" s="88" t="s">
        <v>3923</v>
      </c>
      <c r="AY68" s="88">
        <v>55.316935999999998</v>
      </c>
      <c r="AZ68" s="89">
        <v>150</v>
      </c>
      <c r="BA68" s="92">
        <v>0.38341968911917096</v>
      </c>
      <c r="BB68" s="93">
        <v>144</v>
      </c>
      <c r="BC68" s="94">
        <v>0.2</v>
      </c>
      <c r="BD68" s="89">
        <v>450</v>
      </c>
      <c r="BE68" s="89">
        <v>305</v>
      </c>
      <c r="BF68" s="96" t="s">
        <v>2959</v>
      </c>
      <c r="BG68" s="88" t="s">
        <v>68</v>
      </c>
      <c r="BH68" s="88" t="s">
        <v>97</v>
      </c>
    </row>
    <row r="69" spans="1:60" s="87" customFormat="1" ht="30.75" customHeight="1" x14ac:dyDescent="0.2">
      <c r="A69" s="87" t="s">
        <v>4199</v>
      </c>
      <c r="B69" s="88" t="s">
        <v>4526</v>
      </c>
      <c r="C69" s="88" t="s">
        <v>4199</v>
      </c>
      <c r="D69" s="88" t="s">
        <v>31</v>
      </c>
      <c r="E69" s="88" t="s">
        <v>32</v>
      </c>
      <c r="F69" s="88" t="s">
        <v>32</v>
      </c>
      <c r="G69" s="88" t="s">
        <v>61</v>
      </c>
      <c r="H69" s="88" t="s">
        <v>66</v>
      </c>
      <c r="I69" s="88" t="s">
        <v>2918</v>
      </c>
      <c r="J69" s="88" t="s">
        <v>62</v>
      </c>
      <c r="K69" s="88" t="s">
        <v>110</v>
      </c>
      <c r="L69" s="88" t="s">
        <v>97</v>
      </c>
      <c r="M69" s="88" t="s">
        <v>97</v>
      </c>
      <c r="N69" s="88" t="s">
        <v>4203</v>
      </c>
      <c r="O69" s="88" t="s">
        <v>64</v>
      </c>
      <c r="P69" s="88" t="s">
        <v>176</v>
      </c>
      <c r="Q69" s="88" t="s">
        <v>2374</v>
      </c>
      <c r="R69" s="89" t="s">
        <v>4204</v>
      </c>
      <c r="S69" s="90">
        <v>0.28499999999999998</v>
      </c>
      <c r="T69" s="88" t="s">
        <v>4206</v>
      </c>
      <c r="U69" s="88"/>
      <c r="V69" s="88"/>
      <c r="W69" s="88"/>
      <c r="X69" s="89"/>
      <c r="Y69" s="89"/>
      <c r="Z69" s="88"/>
      <c r="AA69" s="88">
        <v>46</v>
      </c>
      <c r="AB69" s="88"/>
      <c r="AC69" s="88"/>
      <c r="AD69" s="88">
        <v>24</v>
      </c>
      <c r="AE69" s="91">
        <v>20.8</v>
      </c>
      <c r="AF69" s="88" t="s">
        <v>2992</v>
      </c>
      <c r="AG69" s="88" t="s">
        <v>2999</v>
      </c>
      <c r="AH69" s="88" t="s">
        <v>538</v>
      </c>
      <c r="AI69" s="89">
        <v>2</v>
      </c>
      <c r="AJ69" s="89"/>
      <c r="AK69" s="89"/>
      <c r="AL69" s="88"/>
      <c r="AM69" s="88"/>
      <c r="AN69" s="88"/>
      <c r="AO69" s="88"/>
      <c r="AP69" s="88" t="s">
        <v>61</v>
      </c>
      <c r="AQ69" s="88" t="s">
        <v>44</v>
      </c>
      <c r="AR69" s="88" t="s">
        <v>45</v>
      </c>
      <c r="AS69" s="88" t="s">
        <v>44</v>
      </c>
      <c r="AT69" s="88" t="s">
        <v>61</v>
      </c>
      <c r="AU69" s="88"/>
      <c r="AV69" s="88"/>
      <c r="AW69" s="88"/>
      <c r="AX69" s="88" t="s">
        <v>3923</v>
      </c>
      <c r="AY69" s="88">
        <v>55.343570999999997</v>
      </c>
      <c r="AZ69" s="89">
        <v>150</v>
      </c>
      <c r="BA69" s="92">
        <v>0.7409326424870466</v>
      </c>
      <c r="BB69" s="93">
        <v>216</v>
      </c>
      <c r="BC69" s="94">
        <v>0.2</v>
      </c>
      <c r="BD69" s="89">
        <v>450</v>
      </c>
      <c r="BE69" s="89">
        <v>305</v>
      </c>
      <c r="BF69" s="96" t="s">
        <v>2959</v>
      </c>
      <c r="BG69" s="88" t="s">
        <v>68</v>
      </c>
      <c r="BH69" s="88" t="s">
        <v>97</v>
      </c>
    </row>
    <row r="70" spans="1:60" s="87" customFormat="1" ht="30.75" customHeight="1" x14ac:dyDescent="0.2">
      <c r="A70" s="87" t="s">
        <v>4200</v>
      </c>
      <c r="B70" s="88" t="s">
        <v>4526</v>
      </c>
      <c r="C70" s="88" t="s">
        <v>4200</v>
      </c>
      <c r="D70" s="88" t="s">
        <v>31</v>
      </c>
      <c r="E70" s="88" t="s">
        <v>32</v>
      </c>
      <c r="F70" s="88" t="s">
        <v>32</v>
      </c>
      <c r="G70" s="88" t="s">
        <v>61</v>
      </c>
      <c r="H70" s="88" t="s">
        <v>66</v>
      </c>
      <c r="I70" s="88" t="s">
        <v>2918</v>
      </c>
      <c r="J70" s="88" t="s">
        <v>62</v>
      </c>
      <c r="K70" s="88" t="s">
        <v>110</v>
      </c>
      <c r="L70" s="88" t="s">
        <v>97</v>
      </c>
      <c r="M70" s="88" t="s">
        <v>97</v>
      </c>
      <c r="N70" s="88" t="s">
        <v>4203</v>
      </c>
      <c r="O70" s="88" t="s">
        <v>64</v>
      </c>
      <c r="P70" s="88" t="s">
        <v>98</v>
      </c>
      <c r="Q70" s="88" t="s">
        <v>2374</v>
      </c>
      <c r="R70" s="89" t="s">
        <v>4204</v>
      </c>
      <c r="S70" s="90">
        <v>0.28000000000000003</v>
      </c>
      <c r="T70" s="88" t="s">
        <v>4207</v>
      </c>
      <c r="U70" s="88"/>
      <c r="V70" s="88"/>
      <c r="W70" s="88"/>
      <c r="X70" s="89"/>
      <c r="Y70" s="89"/>
      <c r="Z70" s="88"/>
      <c r="AA70" s="88">
        <v>46</v>
      </c>
      <c r="AB70" s="88"/>
      <c r="AC70" s="88"/>
      <c r="AD70" s="88">
        <v>24</v>
      </c>
      <c r="AE70" s="91">
        <v>20.8</v>
      </c>
      <c r="AF70" s="88" t="s">
        <v>2992</v>
      </c>
      <c r="AG70" s="88" t="s">
        <v>3000</v>
      </c>
      <c r="AH70" s="88" t="s">
        <v>538</v>
      </c>
      <c r="AI70" s="89">
        <v>2</v>
      </c>
      <c r="AJ70" s="89"/>
      <c r="AK70" s="89"/>
      <c r="AL70" s="88"/>
      <c r="AM70" s="88"/>
      <c r="AN70" s="88"/>
      <c r="AO70" s="88"/>
      <c r="AP70" s="88" t="s">
        <v>61</v>
      </c>
      <c r="AQ70" s="88" t="s">
        <v>44</v>
      </c>
      <c r="AR70" s="88" t="s">
        <v>45</v>
      </c>
      <c r="AS70" s="88" t="s">
        <v>44</v>
      </c>
      <c r="AT70" s="88" t="s">
        <v>61</v>
      </c>
      <c r="AU70" s="88"/>
      <c r="AV70" s="88"/>
      <c r="AW70" s="88"/>
      <c r="AX70" s="88" t="s">
        <v>3923</v>
      </c>
      <c r="AY70" s="88">
        <v>55.353639000000001</v>
      </c>
      <c r="AZ70" s="89">
        <v>150</v>
      </c>
      <c r="BA70" s="92">
        <v>0.95336787564766834</v>
      </c>
      <c r="BB70" s="93">
        <v>216</v>
      </c>
      <c r="BC70" s="94">
        <v>0.2</v>
      </c>
      <c r="BD70" s="89">
        <v>450</v>
      </c>
      <c r="BE70" s="89">
        <v>305</v>
      </c>
      <c r="BF70" s="96" t="s">
        <v>2959</v>
      </c>
      <c r="BG70" s="88" t="s">
        <v>68</v>
      </c>
      <c r="BH70" s="88" t="s">
        <v>97</v>
      </c>
    </row>
    <row r="71" spans="1:60" s="87" customFormat="1" ht="30.75" customHeight="1" x14ac:dyDescent="0.2">
      <c r="A71" s="87" t="s">
        <v>4201</v>
      </c>
      <c r="B71" s="88" t="s">
        <v>4526</v>
      </c>
      <c r="C71" s="88" t="s">
        <v>4201</v>
      </c>
      <c r="D71" s="88" t="s">
        <v>31</v>
      </c>
      <c r="E71" s="88" t="s">
        <v>32</v>
      </c>
      <c r="F71" s="88" t="s">
        <v>32</v>
      </c>
      <c r="G71" s="88" t="s">
        <v>61</v>
      </c>
      <c r="H71" s="88" t="s">
        <v>66</v>
      </c>
      <c r="I71" s="88" t="s">
        <v>2918</v>
      </c>
      <c r="J71" s="88" t="s">
        <v>62</v>
      </c>
      <c r="K71" s="88" t="s">
        <v>110</v>
      </c>
      <c r="L71" s="88" t="s">
        <v>97</v>
      </c>
      <c r="M71" s="88" t="s">
        <v>97</v>
      </c>
      <c r="N71" s="88" t="s">
        <v>4203</v>
      </c>
      <c r="O71" s="88" t="s">
        <v>64</v>
      </c>
      <c r="P71" s="88" t="s">
        <v>100</v>
      </c>
      <c r="Q71" s="88" t="s">
        <v>2374</v>
      </c>
      <c r="R71" s="89" t="s">
        <v>4204</v>
      </c>
      <c r="S71" s="90">
        <v>0.27</v>
      </c>
      <c r="T71" s="88" t="s">
        <v>4208</v>
      </c>
      <c r="U71" s="88"/>
      <c r="V71" s="88"/>
      <c r="W71" s="88"/>
      <c r="X71" s="89"/>
      <c r="Y71" s="89"/>
      <c r="Z71" s="88"/>
      <c r="AA71" s="88">
        <v>46</v>
      </c>
      <c r="AB71" s="88"/>
      <c r="AC71" s="88"/>
      <c r="AD71" s="88">
        <v>24</v>
      </c>
      <c r="AE71" s="91">
        <v>20.8</v>
      </c>
      <c r="AF71" s="88" t="s">
        <v>2992</v>
      </c>
      <c r="AG71" s="88" t="s">
        <v>2999</v>
      </c>
      <c r="AH71" s="88" t="s">
        <v>538</v>
      </c>
      <c r="AI71" s="89">
        <v>2</v>
      </c>
      <c r="AJ71" s="89"/>
      <c r="AK71" s="89"/>
      <c r="AL71" s="88"/>
      <c r="AM71" s="88"/>
      <c r="AN71" s="88"/>
      <c r="AO71" s="88"/>
      <c r="AP71" s="88" t="s">
        <v>61</v>
      </c>
      <c r="AQ71" s="88" t="s">
        <v>44</v>
      </c>
      <c r="AR71" s="88" t="s">
        <v>45</v>
      </c>
      <c r="AS71" s="88" t="s">
        <v>44</v>
      </c>
      <c r="AT71" s="88" t="s">
        <v>61</v>
      </c>
      <c r="AU71" s="88"/>
      <c r="AV71" s="88"/>
      <c r="AW71" s="88"/>
      <c r="AX71" s="88" t="s">
        <v>3923</v>
      </c>
      <c r="AY71" s="88">
        <v>55.243062999999999</v>
      </c>
      <c r="AZ71" s="89">
        <v>150</v>
      </c>
      <c r="BA71" s="92">
        <v>0.57512953367875652</v>
      </c>
      <c r="BB71" s="93">
        <v>216</v>
      </c>
      <c r="BC71" s="94">
        <v>0.2</v>
      </c>
      <c r="BD71" s="89">
        <v>450</v>
      </c>
      <c r="BE71" s="89">
        <v>305</v>
      </c>
      <c r="BF71" s="96" t="s">
        <v>2959</v>
      </c>
      <c r="BG71" s="88" t="s">
        <v>68</v>
      </c>
      <c r="BH71" s="88" t="s">
        <v>97</v>
      </c>
    </row>
    <row r="72" spans="1:60" s="87" customFormat="1" ht="30.75" customHeight="1" x14ac:dyDescent="0.2">
      <c r="A72" s="87" t="s">
        <v>4202</v>
      </c>
      <c r="B72" s="88" t="s">
        <v>4526</v>
      </c>
      <c r="C72" s="88" t="s">
        <v>4202</v>
      </c>
      <c r="D72" s="88" t="s">
        <v>31</v>
      </c>
      <c r="E72" s="88" t="s">
        <v>32</v>
      </c>
      <c r="F72" s="88" t="s">
        <v>32</v>
      </c>
      <c r="G72" s="88" t="s">
        <v>61</v>
      </c>
      <c r="H72" s="88" t="s">
        <v>66</v>
      </c>
      <c r="I72" s="88" t="s">
        <v>2918</v>
      </c>
      <c r="J72" s="88" t="s">
        <v>62</v>
      </c>
      <c r="K72" s="88" t="s">
        <v>110</v>
      </c>
      <c r="L72" s="88" t="s">
        <v>97</v>
      </c>
      <c r="M72" s="88" t="s">
        <v>97</v>
      </c>
      <c r="N72" s="88" t="s">
        <v>4203</v>
      </c>
      <c r="O72" s="88" t="s">
        <v>64</v>
      </c>
      <c r="P72" s="88" t="s">
        <v>104</v>
      </c>
      <c r="Q72" s="88" t="s">
        <v>2374</v>
      </c>
      <c r="R72" s="89" t="s">
        <v>4204</v>
      </c>
      <c r="S72" s="90">
        <v>0.34499999999999997</v>
      </c>
      <c r="T72" s="88" t="s">
        <v>4209</v>
      </c>
      <c r="U72" s="88"/>
      <c r="V72" s="88"/>
      <c r="W72" s="88"/>
      <c r="X72" s="89"/>
      <c r="Y72" s="89"/>
      <c r="Z72" s="88"/>
      <c r="AA72" s="88">
        <v>46</v>
      </c>
      <c r="AB72" s="88"/>
      <c r="AC72" s="88"/>
      <c r="AD72" s="88">
        <v>24</v>
      </c>
      <c r="AE72" s="91">
        <v>20.8</v>
      </c>
      <c r="AF72" s="88" t="s">
        <v>2992</v>
      </c>
      <c r="AG72" s="88" t="s">
        <v>2999</v>
      </c>
      <c r="AH72" s="88" t="s">
        <v>538</v>
      </c>
      <c r="AI72" s="89">
        <v>2</v>
      </c>
      <c r="AJ72" s="89"/>
      <c r="AK72" s="89"/>
      <c r="AL72" s="88"/>
      <c r="AM72" s="88"/>
      <c r="AN72" s="88"/>
      <c r="AO72" s="88"/>
      <c r="AP72" s="88" t="s">
        <v>61</v>
      </c>
      <c r="AQ72" s="88" t="s">
        <v>44</v>
      </c>
      <c r="AR72" s="88" t="s">
        <v>45</v>
      </c>
      <c r="AS72" s="88" t="s">
        <v>44</v>
      </c>
      <c r="AT72" s="88" t="s">
        <v>61</v>
      </c>
      <c r="AU72" s="88"/>
      <c r="AV72" s="88"/>
      <c r="AW72" s="88"/>
      <c r="AX72" s="88" t="s">
        <v>3923</v>
      </c>
      <c r="AY72" s="88">
        <v>55.350000999999999</v>
      </c>
      <c r="AZ72" s="89">
        <v>150</v>
      </c>
      <c r="BA72" s="92">
        <v>0.22797927461139897</v>
      </c>
      <c r="BB72" s="93">
        <v>144</v>
      </c>
      <c r="BC72" s="94">
        <v>0.2</v>
      </c>
      <c r="BD72" s="89">
        <v>450</v>
      </c>
      <c r="BE72" s="89">
        <v>305</v>
      </c>
      <c r="BF72" s="96" t="s">
        <v>2959</v>
      </c>
      <c r="BG72" s="88" t="s">
        <v>68</v>
      </c>
      <c r="BH72" s="88" t="s">
        <v>97</v>
      </c>
    </row>
    <row r="73" spans="1:60" s="87" customFormat="1" ht="30.75" customHeight="1" x14ac:dyDescent="0.2">
      <c r="A73" s="87" t="s">
        <v>4210</v>
      </c>
      <c r="B73" s="88" t="s">
        <v>4527</v>
      </c>
      <c r="C73" s="88" t="s">
        <v>4210</v>
      </c>
      <c r="D73" s="88" t="s">
        <v>31</v>
      </c>
      <c r="E73" s="88" t="s">
        <v>32</v>
      </c>
      <c r="F73" s="88" t="s">
        <v>32</v>
      </c>
      <c r="G73" s="88" t="s">
        <v>61</v>
      </c>
      <c r="H73" s="88" t="s">
        <v>66</v>
      </c>
      <c r="I73" s="88" t="s">
        <v>2918</v>
      </c>
      <c r="J73" s="88" t="s">
        <v>62</v>
      </c>
      <c r="K73" s="88" t="s">
        <v>110</v>
      </c>
      <c r="L73" s="88" t="s">
        <v>97</v>
      </c>
      <c r="M73" s="88" t="s">
        <v>97</v>
      </c>
      <c r="N73" s="88" t="s">
        <v>4215</v>
      </c>
      <c r="O73" s="88" t="s">
        <v>64</v>
      </c>
      <c r="P73" s="88" t="s">
        <v>175</v>
      </c>
      <c r="Q73" s="88" t="s">
        <v>2374</v>
      </c>
      <c r="R73" s="89" t="s">
        <v>4216</v>
      </c>
      <c r="S73" s="90">
        <v>0.32</v>
      </c>
      <c r="T73" s="88" t="s">
        <v>4217</v>
      </c>
      <c r="U73" s="88"/>
      <c r="V73" s="88"/>
      <c r="W73" s="88"/>
      <c r="X73" s="89"/>
      <c r="Y73" s="89"/>
      <c r="Z73" s="88"/>
      <c r="AA73" s="88">
        <v>46</v>
      </c>
      <c r="AB73" s="88"/>
      <c r="AC73" s="88"/>
      <c r="AD73" s="88">
        <v>24</v>
      </c>
      <c r="AE73" s="91">
        <v>20.8</v>
      </c>
      <c r="AF73" s="88" t="s">
        <v>2992</v>
      </c>
      <c r="AG73" s="88" t="s">
        <v>2999</v>
      </c>
      <c r="AH73" s="88" t="s">
        <v>538</v>
      </c>
      <c r="AI73" s="89">
        <v>2</v>
      </c>
      <c r="AJ73" s="89"/>
      <c r="AK73" s="89"/>
      <c r="AL73" s="88"/>
      <c r="AM73" s="88"/>
      <c r="AN73" s="88"/>
      <c r="AO73" s="88"/>
      <c r="AP73" s="88" t="s">
        <v>61</v>
      </c>
      <c r="AQ73" s="88" t="s">
        <v>44</v>
      </c>
      <c r="AR73" s="88" t="s">
        <v>45</v>
      </c>
      <c r="AS73" s="88" t="s">
        <v>44</v>
      </c>
      <c r="AT73" s="88" t="s">
        <v>61</v>
      </c>
      <c r="AU73" s="88"/>
      <c r="AV73" s="88"/>
      <c r="AW73" s="88"/>
      <c r="AX73" s="88" t="s">
        <v>3923</v>
      </c>
      <c r="AY73" s="88">
        <v>55.316935999999998</v>
      </c>
      <c r="AZ73" s="89">
        <v>150</v>
      </c>
      <c r="BA73" s="92">
        <v>0.38341968911917096</v>
      </c>
      <c r="BB73" s="93">
        <v>144</v>
      </c>
      <c r="BC73" s="94">
        <v>0.2</v>
      </c>
      <c r="BD73" s="89">
        <v>450</v>
      </c>
      <c r="BE73" s="89">
        <v>305</v>
      </c>
      <c r="BF73" s="96" t="s">
        <v>2959</v>
      </c>
      <c r="BG73" s="88" t="s">
        <v>68</v>
      </c>
      <c r="BH73" s="88" t="s">
        <v>97</v>
      </c>
    </row>
    <row r="74" spans="1:60" s="87" customFormat="1" ht="30.75" customHeight="1" x14ac:dyDescent="0.2">
      <c r="A74" s="87" t="s">
        <v>4211</v>
      </c>
      <c r="B74" s="88" t="s">
        <v>4527</v>
      </c>
      <c r="C74" s="88" t="s">
        <v>4211</v>
      </c>
      <c r="D74" s="88" t="s">
        <v>31</v>
      </c>
      <c r="E74" s="88" t="s">
        <v>32</v>
      </c>
      <c r="F74" s="88" t="s">
        <v>32</v>
      </c>
      <c r="G74" s="88" t="s">
        <v>61</v>
      </c>
      <c r="H74" s="88" t="s">
        <v>66</v>
      </c>
      <c r="I74" s="88" t="s">
        <v>2918</v>
      </c>
      <c r="J74" s="88" t="s">
        <v>62</v>
      </c>
      <c r="K74" s="88" t="s">
        <v>110</v>
      </c>
      <c r="L74" s="88" t="s">
        <v>97</v>
      </c>
      <c r="M74" s="88" t="s">
        <v>97</v>
      </c>
      <c r="N74" s="88" t="s">
        <v>4215</v>
      </c>
      <c r="O74" s="88" t="s">
        <v>64</v>
      </c>
      <c r="P74" s="88" t="s">
        <v>176</v>
      </c>
      <c r="Q74" s="88" t="s">
        <v>2374</v>
      </c>
      <c r="R74" s="89" t="s">
        <v>4216</v>
      </c>
      <c r="S74" s="90">
        <v>0.28499999999999998</v>
      </c>
      <c r="T74" s="88" t="s">
        <v>4218</v>
      </c>
      <c r="U74" s="88"/>
      <c r="V74" s="88"/>
      <c r="W74" s="88"/>
      <c r="X74" s="89"/>
      <c r="Y74" s="89"/>
      <c r="Z74" s="88"/>
      <c r="AA74" s="88">
        <v>46</v>
      </c>
      <c r="AB74" s="88"/>
      <c r="AC74" s="88"/>
      <c r="AD74" s="88">
        <v>24</v>
      </c>
      <c r="AE74" s="91">
        <v>20.8</v>
      </c>
      <c r="AF74" s="88" t="s">
        <v>2992</v>
      </c>
      <c r="AG74" s="88" t="s">
        <v>2999</v>
      </c>
      <c r="AH74" s="88" t="s">
        <v>538</v>
      </c>
      <c r="AI74" s="89">
        <v>2</v>
      </c>
      <c r="AJ74" s="89"/>
      <c r="AK74" s="89"/>
      <c r="AL74" s="88"/>
      <c r="AM74" s="88"/>
      <c r="AN74" s="88"/>
      <c r="AO74" s="88"/>
      <c r="AP74" s="88" t="s">
        <v>61</v>
      </c>
      <c r="AQ74" s="88" t="s">
        <v>44</v>
      </c>
      <c r="AR74" s="88" t="s">
        <v>45</v>
      </c>
      <c r="AS74" s="88" t="s">
        <v>44</v>
      </c>
      <c r="AT74" s="88" t="s">
        <v>61</v>
      </c>
      <c r="AU74" s="88"/>
      <c r="AV74" s="88"/>
      <c r="AW74" s="88"/>
      <c r="AX74" s="88" t="s">
        <v>3923</v>
      </c>
      <c r="AY74" s="88">
        <v>55.343570999999997</v>
      </c>
      <c r="AZ74" s="89">
        <v>150</v>
      </c>
      <c r="BA74" s="92">
        <v>0.7409326424870466</v>
      </c>
      <c r="BB74" s="93">
        <v>216</v>
      </c>
      <c r="BC74" s="94">
        <v>0.2</v>
      </c>
      <c r="BD74" s="89">
        <v>450</v>
      </c>
      <c r="BE74" s="89">
        <v>305</v>
      </c>
      <c r="BF74" s="96" t="s">
        <v>2959</v>
      </c>
      <c r="BG74" s="88" t="s">
        <v>68</v>
      </c>
      <c r="BH74" s="88" t="s">
        <v>97</v>
      </c>
    </row>
    <row r="75" spans="1:60" s="87" customFormat="1" ht="30.75" customHeight="1" x14ac:dyDescent="0.2">
      <c r="A75" s="87" t="s">
        <v>4212</v>
      </c>
      <c r="B75" s="88" t="s">
        <v>4527</v>
      </c>
      <c r="C75" s="88" t="s">
        <v>4212</v>
      </c>
      <c r="D75" s="88" t="s">
        <v>31</v>
      </c>
      <c r="E75" s="88" t="s">
        <v>32</v>
      </c>
      <c r="F75" s="88" t="s">
        <v>32</v>
      </c>
      <c r="G75" s="88" t="s">
        <v>61</v>
      </c>
      <c r="H75" s="88" t="s">
        <v>66</v>
      </c>
      <c r="I75" s="88" t="s">
        <v>2918</v>
      </c>
      <c r="J75" s="88" t="s">
        <v>62</v>
      </c>
      <c r="K75" s="88" t="s">
        <v>110</v>
      </c>
      <c r="L75" s="88" t="s">
        <v>97</v>
      </c>
      <c r="M75" s="88" t="s">
        <v>97</v>
      </c>
      <c r="N75" s="88" t="s">
        <v>4215</v>
      </c>
      <c r="O75" s="88" t="s">
        <v>64</v>
      </c>
      <c r="P75" s="88" t="s">
        <v>98</v>
      </c>
      <c r="Q75" s="88" t="s">
        <v>2374</v>
      </c>
      <c r="R75" s="89" t="s">
        <v>4216</v>
      </c>
      <c r="S75" s="90">
        <v>0.28000000000000003</v>
      </c>
      <c r="T75" s="88" t="s">
        <v>4219</v>
      </c>
      <c r="U75" s="88"/>
      <c r="V75" s="88"/>
      <c r="W75" s="88"/>
      <c r="X75" s="89"/>
      <c r="Y75" s="89"/>
      <c r="Z75" s="88"/>
      <c r="AA75" s="88">
        <v>46</v>
      </c>
      <c r="AB75" s="88"/>
      <c r="AC75" s="88"/>
      <c r="AD75" s="88">
        <v>24</v>
      </c>
      <c r="AE75" s="91">
        <v>20.8</v>
      </c>
      <c r="AF75" s="88" t="s">
        <v>2992</v>
      </c>
      <c r="AG75" s="88" t="s">
        <v>3000</v>
      </c>
      <c r="AH75" s="88" t="s">
        <v>538</v>
      </c>
      <c r="AI75" s="89">
        <v>2</v>
      </c>
      <c r="AJ75" s="89"/>
      <c r="AK75" s="89"/>
      <c r="AL75" s="88"/>
      <c r="AM75" s="88"/>
      <c r="AN75" s="88"/>
      <c r="AO75" s="88"/>
      <c r="AP75" s="88" t="s">
        <v>61</v>
      </c>
      <c r="AQ75" s="88" t="s">
        <v>44</v>
      </c>
      <c r="AR75" s="88" t="s">
        <v>45</v>
      </c>
      <c r="AS75" s="88" t="s">
        <v>44</v>
      </c>
      <c r="AT75" s="88" t="s">
        <v>61</v>
      </c>
      <c r="AU75" s="88"/>
      <c r="AV75" s="88"/>
      <c r="AW75" s="88"/>
      <c r="AX75" s="88" t="s">
        <v>3923</v>
      </c>
      <c r="AY75" s="88">
        <v>55.353639000000001</v>
      </c>
      <c r="AZ75" s="89">
        <v>150</v>
      </c>
      <c r="BA75" s="92">
        <v>0.95336787564766834</v>
      </c>
      <c r="BB75" s="93">
        <v>216</v>
      </c>
      <c r="BC75" s="94">
        <v>0.2</v>
      </c>
      <c r="BD75" s="89">
        <v>450</v>
      </c>
      <c r="BE75" s="89">
        <v>305</v>
      </c>
      <c r="BF75" s="96" t="s">
        <v>2959</v>
      </c>
      <c r="BG75" s="88" t="s">
        <v>68</v>
      </c>
      <c r="BH75" s="88" t="s">
        <v>97</v>
      </c>
    </row>
    <row r="76" spans="1:60" s="87" customFormat="1" ht="30.75" customHeight="1" x14ac:dyDescent="0.2">
      <c r="A76" s="87" t="s">
        <v>4213</v>
      </c>
      <c r="B76" s="88" t="s">
        <v>4527</v>
      </c>
      <c r="C76" s="88" t="s">
        <v>4213</v>
      </c>
      <c r="D76" s="88" t="s">
        <v>31</v>
      </c>
      <c r="E76" s="88" t="s">
        <v>32</v>
      </c>
      <c r="F76" s="88" t="s">
        <v>32</v>
      </c>
      <c r="G76" s="88" t="s">
        <v>61</v>
      </c>
      <c r="H76" s="88" t="s">
        <v>66</v>
      </c>
      <c r="I76" s="88" t="s">
        <v>2918</v>
      </c>
      <c r="J76" s="88" t="s">
        <v>62</v>
      </c>
      <c r="K76" s="88" t="s">
        <v>110</v>
      </c>
      <c r="L76" s="88" t="s">
        <v>97</v>
      </c>
      <c r="M76" s="88" t="s">
        <v>97</v>
      </c>
      <c r="N76" s="88" t="s">
        <v>4215</v>
      </c>
      <c r="O76" s="88" t="s">
        <v>64</v>
      </c>
      <c r="P76" s="88" t="s">
        <v>100</v>
      </c>
      <c r="Q76" s="88" t="s">
        <v>2374</v>
      </c>
      <c r="R76" s="89" t="s">
        <v>4216</v>
      </c>
      <c r="S76" s="90">
        <v>0.27</v>
      </c>
      <c r="T76" s="88" t="s">
        <v>4220</v>
      </c>
      <c r="U76" s="88"/>
      <c r="V76" s="88"/>
      <c r="W76" s="88"/>
      <c r="X76" s="89"/>
      <c r="Y76" s="89"/>
      <c r="Z76" s="88"/>
      <c r="AA76" s="88">
        <v>46</v>
      </c>
      <c r="AB76" s="88"/>
      <c r="AC76" s="88"/>
      <c r="AD76" s="88">
        <v>24</v>
      </c>
      <c r="AE76" s="91">
        <v>20.8</v>
      </c>
      <c r="AF76" s="88" t="s">
        <v>2992</v>
      </c>
      <c r="AG76" s="88" t="s">
        <v>2999</v>
      </c>
      <c r="AH76" s="88" t="s">
        <v>538</v>
      </c>
      <c r="AI76" s="89">
        <v>2</v>
      </c>
      <c r="AJ76" s="89"/>
      <c r="AK76" s="89"/>
      <c r="AL76" s="88"/>
      <c r="AM76" s="88"/>
      <c r="AN76" s="88"/>
      <c r="AO76" s="88"/>
      <c r="AP76" s="88" t="s">
        <v>61</v>
      </c>
      <c r="AQ76" s="88" t="s">
        <v>44</v>
      </c>
      <c r="AR76" s="88" t="s">
        <v>45</v>
      </c>
      <c r="AS76" s="88" t="s">
        <v>44</v>
      </c>
      <c r="AT76" s="88" t="s">
        <v>61</v>
      </c>
      <c r="AU76" s="88"/>
      <c r="AV76" s="88"/>
      <c r="AW76" s="88"/>
      <c r="AX76" s="88" t="s">
        <v>3923</v>
      </c>
      <c r="AY76" s="88">
        <v>55.243062999999999</v>
      </c>
      <c r="AZ76" s="89">
        <v>150</v>
      </c>
      <c r="BA76" s="92">
        <v>0.57512953367875652</v>
      </c>
      <c r="BB76" s="93">
        <v>216</v>
      </c>
      <c r="BC76" s="94">
        <v>0.2</v>
      </c>
      <c r="BD76" s="89">
        <v>450</v>
      </c>
      <c r="BE76" s="89">
        <v>305</v>
      </c>
      <c r="BF76" s="96" t="s">
        <v>2959</v>
      </c>
      <c r="BG76" s="88" t="s">
        <v>68</v>
      </c>
      <c r="BH76" s="88" t="s">
        <v>97</v>
      </c>
    </row>
    <row r="77" spans="1:60" s="87" customFormat="1" ht="30.75" customHeight="1" x14ac:dyDescent="0.2">
      <c r="A77" s="87" t="s">
        <v>4214</v>
      </c>
      <c r="B77" s="88" t="s">
        <v>4527</v>
      </c>
      <c r="C77" s="88" t="s">
        <v>4214</v>
      </c>
      <c r="D77" s="88" t="s">
        <v>31</v>
      </c>
      <c r="E77" s="88" t="s">
        <v>32</v>
      </c>
      <c r="F77" s="88" t="s">
        <v>32</v>
      </c>
      <c r="G77" s="88" t="s">
        <v>61</v>
      </c>
      <c r="H77" s="88" t="s">
        <v>66</v>
      </c>
      <c r="I77" s="88" t="s">
        <v>2918</v>
      </c>
      <c r="J77" s="88" t="s">
        <v>62</v>
      </c>
      <c r="K77" s="88" t="s">
        <v>110</v>
      </c>
      <c r="L77" s="88" t="s">
        <v>97</v>
      </c>
      <c r="M77" s="88" t="s">
        <v>97</v>
      </c>
      <c r="N77" s="88" t="s">
        <v>4215</v>
      </c>
      <c r="O77" s="88" t="s">
        <v>64</v>
      </c>
      <c r="P77" s="88" t="s">
        <v>104</v>
      </c>
      <c r="Q77" s="88" t="s">
        <v>2374</v>
      </c>
      <c r="R77" s="89" t="s">
        <v>4216</v>
      </c>
      <c r="S77" s="90">
        <v>0.34499999999999997</v>
      </c>
      <c r="T77" s="88" t="s">
        <v>4221</v>
      </c>
      <c r="U77" s="88"/>
      <c r="V77" s="88"/>
      <c r="W77" s="88"/>
      <c r="X77" s="89"/>
      <c r="Y77" s="89"/>
      <c r="Z77" s="88"/>
      <c r="AA77" s="88">
        <v>46</v>
      </c>
      <c r="AB77" s="88"/>
      <c r="AC77" s="88"/>
      <c r="AD77" s="88">
        <v>24</v>
      </c>
      <c r="AE77" s="91">
        <v>20.8</v>
      </c>
      <c r="AF77" s="88" t="s">
        <v>2992</v>
      </c>
      <c r="AG77" s="88" t="s">
        <v>2999</v>
      </c>
      <c r="AH77" s="88" t="s">
        <v>538</v>
      </c>
      <c r="AI77" s="89">
        <v>2</v>
      </c>
      <c r="AJ77" s="89"/>
      <c r="AK77" s="89"/>
      <c r="AL77" s="88"/>
      <c r="AM77" s="88"/>
      <c r="AN77" s="88"/>
      <c r="AO77" s="88"/>
      <c r="AP77" s="88" t="s">
        <v>61</v>
      </c>
      <c r="AQ77" s="88" t="s">
        <v>44</v>
      </c>
      <c r="AR77" s="88" t="s">
        <v>45</v>
      </c>
      <c r="AS77" s="88" t="s">
        <v>44</v>
      </c>
      <c r="AT77" s="88" t="s">
        <v>61</v>
      </c>
      <c r="AU77" s="88"/>
      <c r="AV77" s="88"/>
      <c r="AW77" s="88"/>
      <c r="AX77" s="88" t="s">
        <v>3923</v>
      </c>
      <c r="AY77" s="88">
        <v>55.350000999999999</v>
      </c>
      <c r="AZ77" s="89">
        <v>150</v>
      </c>
      <c r="BA77" s="92">
        <v>0.22797927461139897</v>
      </c>
      <c r="BB77" s="93">
        <v>144</v>
      </c>
      <c r="BC77" s="94">
        <v>0.2</v>
      </c>
      <c r="BD77" s="89">
        <v>450</v>
      </c>
      <c r="BE77" s="89">
        <v>305</v>
      </c>
      <c r="BF77" s="96" t="s">
        <v>2959</v>
      </c>
      <c r="BG77" s="88" t="s">
        <v>68</v>
      </c>
      <c r="BH77" s="88" t="s">
        <v>97</v>
      </c>
    </row>
    <row r="78" spans="1:60" s="87" customFormat="1" ht="30.75" customHeight="1" x14ac:dyDescent="0.2">
      <c r="A78" s="87" t="s">
        <v>1961</v>
      </c>
      <c r="B78" s="88" t="s">
        <v>1752</v>
      </c>
      <c r="C78" s="88" t="s">
        <v>1961</v>
      </c>
      <c r="D78" s="88" t="s">
        <v>31</v>
      </c>
      <c r="E78" s="88" t="s">
        <v>32</v>
      </c>
      <c r="F78" s="88" t="s">
        <v>32</v>
      </c>
      <c r="G78" s="88" t="s">
        <v>61</v>
      </c>
      <c r="H78" s="88" t="s">
        <v>66</v>
      </c>
      <c r="I78" s="88" t="s">
        <v>2918</v>
      </c>
      <c r="J78" s="88" t="s">
        <v>62</v>
      </c>
      <c r="K78" s="88" t="s">
        <v>119</v>
      </c>
      <c r="L78" s="88" t="s">
        <v>97</v>
      </c>
      <c r="M78" s="88" t="s">
        <v>97</v>
      </c>
      <c r="N78" s="88" t="s">
        <v>1735</v>
      </c>
      <c r="O78" s="88" t="s">
        <v>64</v>
      </c>
      <c r="P78" s="88" t="s">
        <v>175</v>
      </c>
      <c r="Q78" s="88" t="s">
        <v>2375</v>
      </c>
      <c r="R78" s="89" t="s">
        <v>3620</v>
      </c>
      <c r="S78" s="90">
        <v>0.255</v>
      </c>
      <c r="T78" s="88" t="s">
        <v>263</v>
      </c>
      <c r="U78" s="88"/>
      <c r="V78" s="88"/>
      <c r="W78" s="88"/>
      <c r="X78" s="89"/>
      <c r="Y78" s="89"/>
      <c r="Z78" s="88"/>
      <c r="AA78" s="88">
        <v>34</v>
      </c>
      <c r="AB78" s="88"/>
      <c r="AC78" s="88"/>
      <c r="AD78" s="88">
        <v>24</v>
      </c>
      <c r="AE78" s="91">
        <v>17.55</v>
      </c>
      <c r="AF78" s="88" t="s">
        <v>2992</v>
      </c>
      <c r="AG78" s="88" t="s">
        <v>2999</v>
      </c>
      <c r="AH78" s="88" t="s">
        <v>2998</v>
      </c>
      <c r="AI78" s="89">
        <v>2</v>
      </c>
      <c r="AJ78" s="89"/>
      <c r="AK78" s="89"/>
      <c r="AL78" s="88"/>
      <c r="AM78" s="88"/>
      <c r="AN78" s="88"/>
      <c r="AO78" s="88"/>
      <c r="AP78" s="88" t="s">
        <v>61</v>
      </c>
      <c r="AQ78" s="88" t="s">
        <v>44</v>
      </c>
      <c r="AR78" s="88" t="s">
        <v>45</v>
      </c>
      <c r="AS78" s="88" t="s">
        <v>44</v>
      </c>
      <c r="AT78" s="88" t="s">
        <v>61</v>
      </c>
      <c r="AU78" s="88"/>
      <c r="AV78" s="88" t="s">
        <v>3921</v>
      </c>
      <c r="AW78" s="88"/>
      <c r="AX78" s="88"/>
      <c r="AY78" s="88">
        <v>47.186627999999999</v>
      </c>
      <c r="AZ78" s="89">
        <v>150</v>
      </c>
      <c r="BA78" s="92">
        <v>0.20207253886010362</v>
      </c>
      <c r="BB78" s="93">
        <v>72</v>
      </c>
      <c r="BC78" s="94">
        <v>0.2</v>
      </c>
      <c r="BD78" s="89">
        <v>430</v>
      </c>
      <c r="BE78" s="89">
        <v>280</v>
      </c>
      <c r="BF78" s="96" t="s">
        <v>2607</v>
      </c>
      <c r="BG78" s="88" t="s">
        <v>68</v>
      </c>
      <c r="BH78" s="88" t="s">
        <v>97</v>
      </c>
    </row>
    <row r="79" spans="1:60" s="87" customFormat="1" ht="30.75" customHeight="1" x14ac:dyDescent="0.2">
      <c r="A79" s="87" t="s">
        <v>1962</v>
      </c>
      <c r="B79" s="88" t="s">
        <v>1752</v>
      </c>
      <c r="C79" s="88" t="s">
        <v>1962</v>
      </c>
      <c r="D79" s="88" t="s">
        <v>31</v>
      </c>
      <c r="E79" s="88" t="s">
        <v>32</v>
      </c>
      <c r="F79" s="88" t="s">
        <v>32</v>
      </c>
      <c r="G79" s="88" t="s">
        <v>61</v>
      </c>
      <c r="H79" s="88" t="s">
        <v>66</v>
      </c>
      <c r="I79" s="88" t="s">
        <v>2918</v>
      </c>
      <c r="J79" s="88" t="s">
        <v>62</v>
      </c>
      <c r="K79" s="88" t="s">
        <v>119</v>
      </c>
      <c r="L79" s="88" t="s">
        <v>97</v>
      </c>
      <c r="M79" s="88" t="s">
        <v>97</v>
      </c>
      <c r="N79" s="88" t="s">
        <v>1735</v>
      </c>
      <c r="O79" s="88" t="s">
        <v>64</v>
      </c>
      <c r="P79" s="88" t="s">
        <v>176</v>
      </c>
      <c r="Q79" s="88" t="s">
        <v>2375</v>
      </c>
      <c r="R79" s="89" t="s">
        <v>3620</v>
      </c>
      <c r="S79" s="90">
        <v>0.24</v>
      </c>
      <c r="T79" s="88" t="s">
        <v>264</v>
      </c>
      <c r="U79" s="88"/>
      <c r="V79" s="88"/>
      <c r="W79" s="88"/>
      <c r="X79" s="89"/>
      <c r="Y79" s="89"/>
      <c r="Z79" s="88"/>
      <c r="AA79" s="88">
        <v>34</v>
      </c>
      <c r="AB79" s="88"/>
      <c r="AC79" s="88"/>
      <c r="AD79" s="88">
        <v>24</v>
      </c>
      <c r="AE79" s="91">
        <v>17.55</v>
      </c>
      <c r="AF79" s="88" t="s">
        <v>2992</v>
      </c>
      <c r="AG79" s="88" t="s">
        <v>2999</v>
      </c>
      <c r="AH79" s="88" t="s">
        <v>2998</v>
      </c>
      <c r="AI79" s="89">
        <v>2</v>
      </c>
      <c r="AJ79" s="89"/>
      <c r="AK79" s="89"/>
      <c r="AL79" s="88"/>
      <c r="AM79" s="88"/>
      <c r="AN79" s="88"/>
      <c r="AO79" s="88"/>
      <c r="AP79" s="88" t="s">
        <v>61</v>
      </c>
      <c r="AQ79" s="88" t="s">
        <v>44</v>
      </c>
      <c r="AR79" s="88" t="s">
        <v>45</v>
      </c>
      <c r="AS79" s="88" t="s">
        <v>44</v>
      </c>
      <c r="AT79" s="88" t="s">
        <v>61</v>
      </c>
      <c r="AU79" s="88"/>
      <c r="AV79" s="88" t="s">
        <v>3921</v>
      </c>
      <c r="AW79" s="88"/>
      <c r="AX79" s="88"/>
      <c r="AY79" s="88">
        <v>43.252080999999997</v>
      </c>
      <c r="AZ79" s="89">
        <v>150</v>
      </c>
      <c r="BA79" s="92">
        <v>0.36787564766839376</v>
      </c>
      <c r="BB79" s="93">
        <v>108</v>
      </c>
      <c r="BC79" s="94">
        <v>0.2</v>
      </c>
      <c r="BD79" s="89">
        <v>430</v>
      </c>
      <c r="BE79" s="89">
        <v>280</v>
      </c>
      <c r="BF79" s="96" t="s">
        <v>2607</v>
      </c>
      <c r="BG79" s="88" t="s">
        <v>68</v>
      </c>
      <c r="BH79" s="88" t="s">
        <v>97</v>
      </c>
    </row>
    <row r="80" spans="1:60" s="87" customFormat="1" ht="30.75" customHeight="1" x14ac:dyDescent="0.2">
      <c r="A80" s="87" t="s">
        <v>253</v>
      </c>
      <c r="B80" s="88" t="s">
        <v>1752</v>
      </c>
      <c r="C80" s="88" t="s">
        <v>253</v>
      </c>
      <c r="D80" s="88" t="s">
        <v>31</v>
      </c>
      <c r="E80" s="88" t="s">
        <v>32</v>
      </c>
      <c r="F80" s="88" t="s">
        <v>32</v>
      </c>
      <c r="G80" s="88" t="s">
        <v>61</v>
      </c>
      <c r="H80" s="88" t="s">
        <v>66</v>
      </c>
      <c r="I80" s="88" t="s">
        <v>2918</v>
      </c>
      <c r="J80" s="88" t="s">
        <v>62</v>
      </c>
      <c r="K80" s="88" t="s">
        <v>119</v>
      </c>
      <c r="L80" s="88" t="s">
        <v>97</v>
      </c>
      <c r="M80" s="88" t="s">
        <v>97</v>
      </c>
      <c r="N80" s="88" t="s">
        <v>1735</v>
      </c>
      <c r="O80" s="88" t="s">
        <v>64</v>
      </c>
      <c r="P80" s="88" t="s">
        <v>98</v>
      </c>
      <c r="Q80" s="88" t="s">
        <v>2375</v>
      </c>
      <c r="R80" s="89" t="s">
        <v>3620</v>
      </c>
      <c r="S80" s="90">
        <v>0.23</v>
      </c>
      <c r="T80" s="88" t="s">
        <v>265</v>
      </c>
      <c r="U80" s="88"/>
      <c r="V80" s="88"/>
      <c r="W80" s="88"/>
      <c r="X80" s="89"/>
      <c r="Y80" s="89"/>
      <c r="Z80" s="88"/>
      <c r="AA80" s="88">
        <v>34</v>
      </c>
      <c r="AB80" s="88"/>
      <c r="AC80" s="88"/>
      <c r="AD80" s="88">
        <v>24</v>
      </c>
      <c r="AE80" s="91">
        <v>17.55</v>
      </c>
      <c r="AF80" s="88" t="s">
        <v>2992</v>
      </c>
      <c r="AG80" s="88" t="s">
        <v>2999</v>
      </c>
      <c r="AH80" s="88" t="s">
        <v>2998</v>
      </c>
      <c r="AI80" s="89">
        <v>2</v>
      </c>
      <c r="AJ80" s="89"/>
      <c r="AK80" s="89"/>
      <c r="AL80" s="88"/>
      <c r="AM80" s="88"/>
      <c r="AN80" s="88"/>
      <c r="AO80" s="88"/>
      <c r="AP80" s="88" t="s">
        <v>61</v>
      </c>
      <c r="AQ80" s="88" t="s">
        <v>44</v>
      </c>
      <c r="AR80" s="88" t="s">
        <v>45</v>
      </c>
      <c r="AS80" s="88" t="s">
        <v>44</v>
      </c>
      <c r="AT80" s="88" t="s">
        <v>61</v>
      </c>
      <c r="AU80" s="88"/>
      <c r="AV80" s="88" t="s">
        <v>3921</v>
      </c>
      <c r="AW80" s="88"/>
      <c r="AX80" s="88"/>
      <c r="AY80" s="88">
        <v>43.777709000000002</v>
      </c>
      <c r="AZ80" s="89">
        <v>150</v>
      </c>
      <c r="BA80" s="92">
        <v>0.22279792746113988</v>
      </c>
      <c r="BB80" s="93">
        <v>108</v>
      </c>
      <c r="BC80" s="94">
        <v>0.2</v>
      </c>
      <c r="BD80" s="89">
        <v>430</v>
      </c>
      <c r="BE80" s="89">
        <v>280</v>
      </c>
      <c r="BF80" s="96" t="s">
        <v>2607</v>
      </c>
      <c r="BG80" s="88" t="s">
        <v>68</v>
      </c>
      <c r="BH80" s="88" t="s">
        <v>97</v>
      </c>
    </row>
    <row r="81" spans="1:60" s="87" customFormat="1" ht="30.75" customHeight="1" x14ac:dyDescent="0.2">
      <c r="A81" s="87" t="s">
        <v>254</v>
      </c>
      <c r="B81" s="88" t="s">
        <v>1752</v>
      </c>
      <c r="C81" s="88" t="s">
        <v>254</v>
      </c>
      <c r="D81" s="88" t="s">
        <v>31</v>
      </c>
      <c r="E81" s="88" t="s">
        <v>32</v>
      </c>
      <c r="F81" s="88" t="s">
        <v>32</v>
      </c>
      <c r="G81" s="88" t="s">
        <v>61</v>
      </c>
      <c r="H81" s="88" t="s">
        <v>66</v>
      </c>
      <c r="I81" s="88" t="s">
        <v>2918</v>
      </c>
      <c r="J81" s="88" t="s">
        <v>62</v>
      </c>
      <c r="K81" s="88" t="s">
        <v>119</v>
      </c>
      <c r="L81" s="88" t="s">
        <v>97</v>
      </c>
      <c r="M81" s="88" t="s">
        <v>97</v>
      </c>
      <c r="N81" s="88" t="s">
        <v>1735</v>
      </c>
      <c r="O81" s="88" t="s">
        <v>64</v>
      </c>
      <c r="P81" s="88" t="s">
        <v>100</v>
      </c>
      <c r="Q81" s="88" t="s">
        <v>2375</v>
      </c>
      <c r="R81" s="89" t="s">
        <v>3620</v>
      </c>
      <c r="S81" s="90">
        <v>0.22</v>
      </c>
      <c r="T81" s="88" t="s">
        <v>266</v>
      </c>
      <c r="U81" s="88"/>
      <c r="V81" s="88"/>
      <c r="W81" s="88"/>
      <c r="X81" s="89"/>
      <c r="Y81" s="89"/>
      <c r="Z81" s="88"/>
      <c r="AA81" s="88">
        <v>34</v>
      </c>
      <c r="AB81" s="88"/>
      <c r="AC81" s="88"/>
      <c r="AD81" s="88">
        <v>24</v>
      </c>
      <c r="AE81" s="91">
        <v>17.55</v>
      </c>
      <c r="AF81" s="88" t="s">
        <v>2992</v>
      </c>
      <c r="AG81" s="88" t="s">
        <v>2999</v>
      </c>
      <c r="AH81" s="88" t="s">
        <v>2998</v>
      </c>
      <c r="AI81" s="89">
        <v>2</v>
      </c>
      <c r="AJ81" s="89"/>
      <c r="AK81" s="89"/>
      <c r="AL81" s="88"/>
      <c r="AM81" s="88"/>
      <c r="AN81" s="88"/>
      <c r="AO81" s="88"/>
      <c r="AP81" s="88" t="s">
        <v>61</v>
      </c>
      <c r="AQ81" s="88" t="s">
        <v>44</v>
      </c>
      <c r="AR81" s="88" t="s">
        <v>45</v>
      </c>
      <c r="AS81" s="88" t="s">
        <v>44</v>
      </c>
      <c r="AT81" s="88" t="s">
        <v>61</v>
      </c>
      <c r="AU81" s="88"/>
      <c r="AV81" s="88" t="s">
        <v>3921</v>
      </c>
      <c r="AW81" s="88"/>
      <c r="AX81" s="88"/>
      <c r="AY81" s="88">
        <v>43.569271999999998</v>
      </c>
      <c r="AZ81" s="89">
        <v>150</v>
      </c>
      <c r="BA81" s="92">
        <v>9.3264248704663211E-2</v>
      </c>
      <c r="BB81" s="93">
        <v>108</v>
      </c>
      <c r="BC81" s="94">
        <v>0.2</v>
      </c>
      <c r="BD81" s="89">
        <v>430</v>
      </c>
      <c r="BE81" s="89">
        <v>280</v>
      </c>
      <c r="BF81" s="96" t="s">
        <v>2607</v>
      </c>
      <c r="BG81" s="88" t="s">
        <v>68</v>
      </c>
      <c r="BH81" s="88" t="s">
        <v>97</v>
      </c>
    </row>
    <row r="82" spans="1:60" s="87" customFormat="1" ht="30.75" customHeight="1" x14ac:dyDescent="0.2">
      <c r="A82" s="87" t="s">
        <v>255</v>
      </c>
      <c r="B82" s="88" t="s">
        <v>1752</v>
      </c>
      <c r="C82" s="88" t="s">
        <v>255</v>
      </c>
      <c r="D82" s="88" t="s">
        <v>31</v>
      </c>
      <c r="E82" s="88" t="s">
        <v>32</v>
      </c>
      <c r="F82" s="88" t="s">
        <v>32</v>
      </c>
      <c r="G82" s="88" t="s">
        <v>61</v>
      </c>
      <c r="H82" s="88" t="s">
        <v>66</v>
      </c>
      <c r="I82" s="88" t="s">
        <v>2918</v>
      </c>
      <c r="J82" s="88" t="s">
        <v>62</v>
      </c>
      <c r="K82" s="88" t="s">
        <v>119</v>
      </c>
      <c r="L82" s="88" t="s">
        <v>97</v>
      </c>
      <c r="M82" s="88" t="s">
        <v>97</v>
      </c>
      <c r="N82" s="88" t="s">
        <v>1735</v>
      </c>
      <c r="O82" s="88" t="s">
        <v>64</v>
      </c>
      <c r="P82" s="88" t="s">
        <v>104</v>
      </c>
      <c r="Q82" s="88" t="s">
        <v>2375</v>
      </c>
      <c r="R82" s="89" t="s">
        <v>3620</v>
      </c>
      <c r="S82" s="90">
        <v>0.30499999999999999</v>
      </c>
      <c r="T82" s="88" t="s">
        <v>267</v>
      </c>
      <c r="U82" s="88"/>
      <c r="V82" s="88"/>
      <c r="W82" s="88"/>
      <c r="X82" s="89"/>
      <c r="Y82" s="89"/>
      <c r="Z82" s="88"/>
      <c r="AA82" s="88">
        <v>34</v>
      </c>
      <c r="AB82" s="88"/>
      <c r="AC82" s="88"/>
      <c r="AD82" s="88">
        <v>24</v>
      </c>
      <c r="AE82" s="91">
        <v>17.55</v>
      </c>
      <c r="AF82" s="88" t="s">
        <v>2992</v>
      </c>
      <c r="AG82" s="88" t="s">
        <v>2999</v>
      </c>
      <c r="AH82" s="88" t="s">
        <v>2998</v>
      </c>
      <c r="AI82" s="89">
        <v>2</v>
      </c>
      <c r="AJ82" s="89"/>
      <c r="AK82" s="89"/>
      <c r="AL82" s="88"/>
      <c r="AM82" s="88"/>
      <c r="AN82" s="88"/>
      <c r="AO82" s="88"/>
      <c r="AP82" s="88" t="s">
        <v>61</v>
      </c>
      <c r="AQ82" s="88" t="s">
        <v>44</v>
      </c>
      <c r="AR82" s="88" t="s">
        <v>45</v>
      </c>
      <c r="AS82" s="88" t="s">
        <v>44</v>
      </c>
      <c r="AT82" s="88" t="s">
        <v>61</v>
      </c>
      <c r="AU82" s="88"/>
      <c r="AV82" s="88" t="s">
        <v>3921</v>
      </c>
      <c r="AW82" s="88"/>
      <c r="AX82" s="88"/>
      <c r="AY82" s="88">
        <v>40.805363999999997</v>
      </c>
      <c r="AZ82" s="89">
        <v>150</v>
      </c>
      <c r="BA82" s="92">
        <v>6.2176165803108807E-2</v>
      </c>
      <c r="BB82" s="93">
        <v>72</v>
      </c>
      <c r="BC82" s="94">
        <v>0.2</v>
      </c>
      <c r="BD82" s="89">
        <v>430</v>
      </c>
      <c r="BE82" s="89">
        <v>280</v>
      </c>
      <c r="BF82" s="96" t="s">
        <v>2607</v>
      </c>
      <c r="BG82" s="88" t="s">
        <v>68</v>
      </c>
      <c r="BH82" s="88" t="s">
        <v>97</v>
      </c>
    </row>
    <row r="83" spans="1:60" s="87" customFormat="1" ht="30.75" customHeight="1" x14ac:dyDescent="0.2">
      <c r="A83" s="87" t="s">
        <v>1963</v>
      </c>
      <c r="B83" s="88" t="s">
        <v>1753</v>
      </c>
      <c r="C83" s="88" t="s">
        <v>1963</v>
      </c>
      <c r="D83" s="88" t="s">
        <v>31</v>
      </c>
      <c r="E83" s="88" t="s">
        <v>32</v>
      </c>
      <c r="F83" s="88" t="s">
        <v>32</v>
      </c>
      <c r="G83" s="88" t="s">
        <v>61</v>
      </c>
      <c r="H83" s="88" t="s">
        <v>66</v>
      </c>
      <c r="I83" s="88" t="s">
        <v>2918</v>
      </c>
      <c r="J83" s="88" t="s">
        <v>62</v>
      </c>
      <c r="K83" s="88" t="s">
        <v>119</v>
      </c>
      <c r="L83" s="88" t="s">
        <v>97</v>
      </c>
      <c r="M83" s="88" t="s">
        <v>97</v>
      </c>
      <c r="N83" s="88" t="s">
        <v>1726</v>
      </c>
      <c r="O83" s="88" t="s">
        <v>64</v>
      </c>
      <c r="P83" s="88" t="s">
        <v>175</v>
      </c>
      <c r="Q83" s="88" t="s">
        <v>2375</v>
      </c>
      <c r="R83" s="89" t="s">
        <v>3644</v>
      </c>
      <c r="S83" s="90">
        <v>0.255</v>
      </c>
      <c r="T83" s="88" t="s">
        <v>268</v>
      </c>
      <c r="U83" s="88"/>
      <c r="V83" s="88"/>
      <c r="W83" s="88"/>
      <c r="X83" s="89"/>
      <c r="Y83" s="89"/>
      <c r="Z83" s="88" t="s">
        <v>3770</v>
      </c>
      <c r="AA83" s="88">
        <v>34</v>
      </c>
      <c r="AB83" s="88"/>
      <c r="AC83" s="88"/>
      <c r="AD83" s="88">
        <v>24</v>
      </c>
      <c r="AE83" s="91">
        <v>17.55</v>
      </c>
      <c r="AF83" s="88" t="s">
        <v>2992</v>
      </c>
      <c r="AG83" s="88" t="s">
        <v>2999</v>
      </c>
      <c r="AH83" s="88" t="s">
        <v>2998</v>
      </c>
      <c r="AI83" s="89">
        <v>2</v>
      </c>
      <c r="AJ83" s="89"/>
      <c r="AK83" s="89"/>
      <c r="AL83" s="88"/>
      <c r="AM83" s="88"/>
      <c r="AN83" s="88"/>
      <c r="AO83" s="88"/>
      <c r="AP83" s="88" t="s">
        <v>61</v>
      </c>
      <c r="AQ83" s="88" t="s">
        <v>44</v>
      </c>
      <c r="AR83" s="88" t="s">
        <v>45</v>
      </c>
      <c r="AS83" s="88" t="s">
        <v>44</v>
      </c>
      <c r="AT83" s="88" t="s">
        <v>61</v>
      </c>
      <c r="AU83" s="88"/>
      <c r="AV83" s="88" t="s">
        <v>3921</v>
      </c>
      <c r="AW83" s="88"/>
      <c r="AX83" s="88"/>
      <c r="AY83" s="88">
        <v>42.796804000000002</v>
      </c>
      <c r="AZ83" s="89">
        <v>150</v>
      </c>
      <c r="BA83" s="92">
        <v>0.21243523316062177</v>
      </c>
      <c r="BB83" s="93">
        <v>144</v>
      </c>
      <c r="BC83" s="94">
        <v>0.2</v>
      </c>
      <c r="BD83" s="89">
        <v>430</v>
      </c>
      <c r="BE83" s="89">
        <v>280</v>
      </c>
      <c r="BF83" s="96" t="s">
        <v>2605</v>
      </c>
      <c r="BG83" s="88" t="s">
        <v>68</v>
      </c>
      <c r="BH83" s="88" t="s">
        <v>97</v>
      </c>
    </row>
    <row r="84" spans="1:60" s="87" customFormat="1" ht="30.75" customHeight="1" x14ac:dyDescent="0.2">
      <c r="A84" s="87" t="s">
        <v>1964</v>
      </c>
      <c r="B84" s="88" t="s">
        <v>1753</v>
      </c>
      <c r="C84" s="88" t="s">
        <v>1964</v>
      </c>
      <c r="D84" s="88" t="s">
        <v>31</v>
      </c>
      <c r="E84" s="88" t="s">
        <v>32</v>
      </c>
      <c r="F84" s="88" t="s">
        <v>32</v>
      </c>
      <c r="G84" s="88" t="s">
        <v>61</v>
      </c>
      <c r="H84" s="88" t="s">
        <v>66</v>
      </c>
      <c r="I84" s="88" t="s">
        <v>2918</v>
      </c>
      <c r="J84" s="88" t="s">
        <v>62</v>
      </c>
      <c r="K84" s="88" t="s">
        <v>119</v>
      </c>
      <c r="L84" s="88" t="s">
        <v>97</v>
      </c>
      <c r="M84" s="88" t="s">
        <v>97</v>
      </c>
      <c r="N84" s="88" t="s">
        <v>1726</v>
      </c>
      <c r="O84" s="88" t="s">
        <v>64</v>
      </c>
      <c r="P84" s="88" t="s">
        <v>176</v>
      </c>
      <c r="Q84" s="88" t="s">
        <v>2375</v>
      </c>
      <c r="R84" s="89" t="s">
        <v>3644</v>
      </c>
      <c r="S84" s="90">
        <v>0.24</v>
      </c>
      <c r="T84" s="88" t="s">
        <v>269</v>
      </c>
      <c r="U84" s="88"/>
      <c r="V84" s="88"/>
      <c r="W84" s="88"/>
      <c r="X84" s="89"/>
      <c r="Y84" s="89"/>
      <c r="Z84" s="88" t="s">
        <v>3771</v>
      </c>
      <c r="AA84" s="88">
        <v>34</v>
      </c>
      <c r="AB84" s="88"/>
      <c r="AC84" s="88"/>
      <c r="AD84" s="88">
        <v>24</v>
      </c>
      <c r="AE84" s="91">
        <v>17.55</v>
      </c>
      <c r="AF84" s="88" t="s">
        <v>2992</v>
      </c>
      <c r="AG84" s="88" t="s">
        <v>2999</v>
      </c>
      <c r="AH84" s="88" t="s">
        <v>2998</v>
      </c>
      <c r="AI84" s="89">
        <v>2</v>
      </c>
      <c r="AJ84" s="89"/>
      <c r="AK84" s="89"/>
      <c r="AL84" s="88"/>
      <c r="AM84" s="88"/>
      <c r="AN84" s="88"/>
      <c r="AO84" s="88"/>
      <c r="AP84" s="88" t="s">
        <v>61</v>
      </c>
      <c r="AQ84" s="88" t="s">
        <v>44</v>
      </c>
      <c r="AR84" s="88" t="s">
        <v>45</v>
      </c>
      <c r="AS84" s="88" t="s">
        <v>44</v>
      </c>
      <c r="AT84" s="88" t="s">
        <v>61</v>
      </c>
      <c r="AU84" s="88"/>
      <c r="AV84" s="88" t="s">
        <v>3921</v>
      </c>
      <c r="AW84" s="88"/>
      <c r="AX84" s="88"/>
      <c r="AY84" s="88">
        <v>41.562173000000001</v>
      </c>
      <c r="AZ84" s="89">
        <v>150</v>
      </c>
      <c r="BA84" s="92">
        <v>0.37305699481865284</v>
      </c>
      <c r="BB84" s="93">
        <v>216</v>
      </c>
      <c r="BC84" s="94">
        <v>0.2</v>
      </c>
      <c r="BD84" s="89">
        <v>430</v>
      </c>
      <c r="BE84" s="89">
        <v>280</v>
      </c>
      <c r="BF84" s="96" t="s">
        <v>2605</v>
      </c>
      <c r="BG84" s="88" t="s">
        <v>68</v>
      </c>
      <c r="BH84" s="88" t="s">
        <v>97</v>
      </c>
    </row>
    <row r="85" spans="1:60" s="87" customFormat="1" ht="30.75" customHeight="1" x14ac:dyDescent="0.2">
      <c r="A85" s="87" t="s">
        <v>121</v>
      </c>
      <c r="B85" s="88" t="s">
        <v>1753</v>
      </c>
      <c r="C85" s="88" t="s">
        <v>121</v>
      </c>
      <c r="D85" s="88" t="s">
        <v>31</v>
      </c>
      <c r="E85" s="88" t="s">
        <v>32</v>
      </c>
      <c r="F85" s="88" t="s">
        <v>32</v>
      </c>
      <c r="G85" s="88" t="s">
        <v>61</v>
      </c>
      <c r="H85" s="88" t="s">
        <v>66</v>
      </c>
      <c r="I85" s="88" t="s">
        <v>2918</v>
      </c>
      <c r="J85" s="88" t="s">
        <v>62</v>
      </c>
      <c r="K85" s="88" t="s">
        <v>119</v>
      </c>
      <c r="L85" s="88" t="s">
        <v>97</v>
      </c>
      <c r="M85" s="88" t="s">
        <v>97</v>
      </c>
      <c r="N85" s="88" t="s">
        <v>1726</v>
      </c>
      <c r="O85" s="88" t="s">
        <v>64</v>
      </c>
      <c r="P85" s="88" t="s">
        <v>98</v>
      </c>
      <c r="Q85" s="88" t="s">
        <v>2375</v>
      </c>
      <c r="R85" s="89" t="s">
        <v>3644</v>
      </c>
      <c r="S85" s="90">
        <v>0.23</v>
      </c>
      <c r="T85" s="88" t="s">
        <v>122</v>
      </c>
      <c r="U85" s="88"/>
      <c r="V85" s="88"/>
      <c r="W85" s="88"/>
      <c r="X85" s="89"/>
      <c r="Y85" s="89"/>
      <c r="Z85" s="88" t="s">
        <v>3772</v>
      </c>
      <c r="AA85" s="88">
        <v>34</v>
      </c>
      <c r="AB85" s="88"/>
      <c r="AC85" s="88"/>
      <c r="AD85" s="88">
        <v>24</v>
      </c>
      <c r="AE85" s="91">
        <v>17.55</v>
      </c>
      <c r="AF85" s="88" t="s">
        <v>2992</v>
      </c>
      <c r="AG85" s="88" t="s">
        <v>2999</v>
      </c>
      <c r="AH85" s="88" t="s">
        <v>2998</v>
      </c>
      <c r="AI85" s="89">
        <v>2</v>
      </c>
      <c r="AJ85" s="89"/>
      <c r="AK85" s="89"/>
      <c r="AL85" s="88"/>
      <c r="AM85" s="88"/>
      <c r="AN85" s="88"/>
      <c r="AO85" s="88"/>
      <c r="AP85" s="88" t="s">
        <v>61</v>
      </c>
      <c r="AQ85" s="88" t="s">
        <v>44</v>
      </c>
      <c r="AR85" s="88" t="s">
        <v>45</v>
      </c>
      <c r="AS85" s="88" t="s">
        <v>44</v>
      </c>
      <c r="AT85" s="88" t="s">
        <v>61</v>
      </c>
      <c r="AU85" s="88"/>
      <c r="AV85" s="88" t="s">
        <v>3921</v>
      </c>
      <c r="AW85" s="88"/>
      <c r="AX85" s="88"/>
      <c r="AY85" s="88">
        <v>41.652873</v>
      </c>
      <c r="AZ85" s="89">
        <v>150</v>
      </c>
      <c r="BA85" s="92">
        <v>0.26943005181347152</v>
      </c>
      <c r="BB85" s="93">
        <v>216</v>
      </c>
      <c r="BC85" s="94">
        <v>0.2</v>
      </c>
      <c r="BD85" s="89">
        <v>430</v>
      </c>
      <c r="BE85" s="89">
        <v>280</v>
      </c>
      <c r="BF85" s="96" t="s">
        <v>2605</v>
      </c>
      <c r="BG85" s="88" t="s">
        <v>68</v>
      </c>
      <c r="BH85" s="88" t="s">
        <v>97</v>
      </c>
    </row>
    <row r="86" spans="1:60" s="87" customFormat="1" ht="30.75" customHeight="1" x14ac:dyDescent="0.2">
      <c r="A86" s="87" t="s">
        <v>118</v>
      </c>
      <c r="B86" s="88" t="s">
        <v>1753</v>
      </c>
      <c r="C86" s="88" t="s">
        <v>118</v>
      </c>
      <c r="D86" s="88" t="s">
        <v>31</v>
      </c>
      <c r="E86" s="88" t="s">
        <v>32</v>
      </c>
      <c r="F86" s="88" t="s">
        <v>32</v>
      </c>
      <c r="G86" s="88" t="s">
        <v>61</v>
      </c>
      <c r="H86" s="88" t="s">
        <v>66</v>
      </c>
      <c r="I86" s="88" t="s">
        <v>2918</v>
      </c>
      <c r="J86" s="88" t="s">
        <v>62</v>
      </c>
      <c r="K86" s="88" t="s">
        <v>119</v>
      </c>
      <c r="L86" s="88" t="s">
        <v>97</v>
      </c>
      <c r="M86" s="88" t="s">
        <v>97</v>
      </c>
      <c r="N86" s="88" t="s">
        <v>1726</v>
      </c>
      <c r="O86" s="88" t="s">
        <v>64</v>
      </c>
      <c r="P86" s="88" t="s">
        <v>100</v>
      </c>
      <c r="Q86" s="88" t="s">
        <v>2375</v>
      </c>
      <c r="R86" s="89" t="s">
        <v>3644</v>
      </c>
      <c r="S86" s="90">
        <v>0.22</v>
      </c>
      <c r="T86" s="88" t="s">
        <v>120</v>
      </c>
      <c r="U86" s="88"/>
      <c r="V86" s="88"/>
      <c r="W86" s="88"/>
      <c r="X86" s="89"/>
      <c r="Y86" s="89"/>
      <c r="Z86" s="88" t="s">
        <v>3773</v>
      </c>
      <c r="AA86" s="88">
        <v>34</v>
      </c>
      <c r="AB86" s="88"/>
      <c r="AC86" s="88"/>
      <c r="AD86" s="88">
        <v>24</v>
      </c>
      <c r="AE86" s="91">
        <v>17.55</v>
      </c>
      <c r="AF86" s="88" t="s">
        <v>2992</v>
      </c>
      <c r="AG86" s="88" t="s">
        <v>2999</v>
      </c>
      <c r="AH86" s="88" t="s">
        <v>2998</v>
      </c>
      <c r="AI86" s="89">
        <v>2</v>
      </c>
      <c r="AJ86" s="89"/>
      <c r="AK86" s="89"/>
      <c r="AL86" s="88"/>
      <c r="AM86" s="88"/>
      <c r="AN86" s="88"/>
      <c r="AO86" s="88"/>
      <c r="AP86" s="88" t="s">
        <v>61</v>
      </c>
      <c r="AQ86" s="88" t="s">
        <v>44</v>
      </c>
      <c r="AR86" s="88" t="s">
        <v>45</v>
      </c>
      <c r="AS86" s="88" t="s">
        <v>44</v>
      </c>
      <c r="AT86" s="88" t="s">
        <v>61</v>
      </c>
      <c r="AU86" s="88"/>
      <c r="AV86" s="88" t="s">
        <v>3921</v>
      </c>
      <c r="AW86" s="88"/>
      <c r="AX86" s="88"/>
      <c r="AY86" s="88">
        <v>41.724266999999998</v>
      </c>
      <c r="AZ86" s="89">
        <v>150</v>
      </c>
      <c r="BA86" s="92">
        <v>0.17098445595854922</v>
      </c>
      <c r="BB86" s="93">
        <v>216</v>
      </c>
      <c r="BC86" s="94">
        <v>0.2</v>
      </c>
      <c r="BD86" s="89">
        <v>430</v>
      </c>
      <c r="BE86" s="89">
        <v>280</v>
      </c>
      <c r="BF86" s="96" t="s">
        <v>2605</v>
      </c>
      <c r="BG86" s="88" t="s">
        <v>68</v>
      </c>
      <c r="BH86" s="88" t="s">
        <v>97</v>
      </c>
    </row>
    <row r="87" spans="1:60" s="87" customFormat="1" ht="30.75" customHeight="1" x14ac:dyDescent="0.2">
      <c r="A87" s="87" t="s">
        <v>124</v>
      </c>
      <c r="B87" s="88" t="s">
        <v>1753</v>
      </c>
      <c r="C87" s="88" t="s">
        <v>124</v>
      </c>
      <c r="D87" s="88" t="s">
        <v>31</v>
      </c>
      <c r="E87" s="88" t="s">
        <v>32</v>
      </c>
      <c r="F87" s="88" t="s">
        <v>32</v>
      </c>
      <c r="G87" s="88" t="s">
        <v>61</v>
      </c>
      <c r="H87" s="88" t="s">
        <v>66</v>
      </c>
      <c r="I87" s="88" t="s">
        <v>2918</v>
      </c>
      <c r="J87" s="88" t="s">
        <v>62</v>
      </c>
      <c r="K87" s="88" t="s">
        <v>119</v>
      </c>
      <c r="L87" s="88" t="s">
        <v>97</v>
      </c>
      <c r="M87" s="88" t="s">
        <v>97</v>
      </c>
      <c r="N87" s="88" t="s">
        <v>1726</v>
      </c>
      <c r="O87" s="88" t="s">
        <v>64</v>
      </c>
      <c r="P87" s="88" t="s">
        <v>104</v>
      </c>
      <c r="Q87" s="88" t="s">
        <v>2375</v>
      </c>
      <c r="R87" s="89" t="s">
        <v>3644</v>
      </c>
      <c r="S87" s="90">
        <v>0.30499999999999999</v>
      </c>
      <c r="T87" s="88" t="s">
        <v>123</v>
      </c>
      <c r="U87" s="88"/>
      <c r="V87" s="88"/>
      <c r="W87" s="88"/>
      <c r="X87" s="89"/>
      <c r="Y87" s="89"/>
      <c r="Z87" s="88" t="s">
        <v>3774</v>
      </c>
      <c r="AA87" s="88">
        <v>34</v>
      </c>
      <c r="AB87" s="88"/>
      <c r="AC87" s="88"/>
      <c r="AD87" s="88">
        <v>24</v>
      </c>
      <c r="AE87" s="91">
        <v>17.55</v>
      </c>
      <c r="AF87" s="88" t="s">
        <v>2992</v>
      </c>
      <c r="AG87" s="88" t="s">
        <v>2999</v>
      </c>
      <c r="AH87" s="88" t="s">
        <v>2998</v>
      </c>
      <c r="AI87" s="89">
        <v>2</v>
      </c>
      <c r="AJ87" s="89"/>
      <c r="AK87" s="89"/>
      <c r="AL87" s="88"/>
      <c r="AM87" s="88"/>
      <c r="AN87" s="88"/>
      <c r="AO87" s="88"/>
      <c r="AP87" s="88" t="s">
        <v>61</v>
      </c>
      <c r="AQ87" s="88" t="s">
        <v>44</v>
      </c>
      <c r="AR87" s="88" t="s">
        <v>45</v>
      </c>
      <c r="AS87" s="88" t="s">
        <v>44</v>
      </c>
      <c r="AT87" s="88" t="s">
        <v>61</v>
      </c>
      <c r="AU87" s="88"/>
      <c r="AV87" s="88" t="s">
        <v>3921</v>
      </c>
      <c r="AW87" s="88"/>
      <c r="AX87" s="88"/>
      <c r="AY87" s="88">
        <v>40.559925999999997</v>
      </c>
      <c r="AZ87" s="89">
        <v>150</v>
      </c>
      <c r="BA87" s="92">
        <v>0.11398963730569948</v>
      </c>
      <c r="BB87" s="93">
        <v>144</v>
      </c>
      <c r="BC87" s="94">
        <v>0.2</v>
      </c>
      <c r="BD87" s="89">
        <v>430</v>
      </c>
      <c r="BE87" s="89">
        <v>280</v>
      </c>
      <c r="BF87" s="96" t="s">
        <v>2605</v>
      </c>
      <c r="BG87" s="88" t="s">
        <v>68</v>
      </c>
      <c r="BH87" s="88" t="s">
        <v>97</v>
      </c>
    </row>
    <row r="88" spans="1:60" s="87" customFormat="1" ht="30.75" customHeight="1" x14ac:dyDescent="0.2">
      <c r="A88" s="87" t="s">
        <v>3775</v>
      </c>
      <c r="B88" s="88" t="s">
        <v>1753</v>
      </c>
      <c r="C88" s="88" t="s">
        <v>3775</v>
      </c>
      <c r="D88" s="88"/>
      <c r="E88" s="88"/>
      <c r="F88" s="88"/>
      <c r="G88" s="88"/>
      <c r="H88" s="88"/>
      <c r="I88" s="88"/>
      <c r="J88" s="88"/>
      <c r="K88" s="88"/>
      <c r="L88" s="88"/>
      <c r="M88" s="88"/>
      <c r="N88" s="88"/>
      <c r="O88" s="88"/>
      <c r="P88" s="88"/>
      <c r="Q88" s="88"/>
      <c r="R88" s="89"/>
      <c r="S88" s="90"/>
      <c r="T88" s="88"/>
      <c r="U88" s="88"/>
      <c r="V88" s="88"/>
      <c r="W88" s="88"/>
      <c r="X88" s="89"/>
      <c r="Y88" s="89"/>
      <c r="Z88" s="88" t="s">
        <v>3776</v>
      </c>
      <c r="AA88" s="88">
        <v>34</v>
      </c>
      <c r="AB88" s="88"/>
      <c r="AC88" s="88"/>
      <c r="AD88" s="88">
        <v>24</v>
      </c>
      <c r="AE88" s="91">
        <v>17.55</v>
      </c>
      <c r="AF88" s="88" t="s">
        <v>2992</v>
      </c>
      <c r="AG88" s="88" t="s">
        <v>2999</v>
      </c>
      <c r="AH88" s="88" t="s">
        <v>2998</v>
      </c>
      <c r="AI88" s="89">
        <v>2</v>
      </c>
      <c r="AJ88" s="89"/>
      <c r="AK88" s="89"/>
      <c r="AL88" s="88"/>
      <c r="AM88" s="88"/>
      <c r="AN88" s="88"/>
      <c r="AO88" s="88"/>
      <c r="AP88" s="88" t="s">
        <v>61</v>
      </c>
      <c r="AQ88" s="88" t="s">
        <v>44</v>
      </c>
      <c r="AR88" s="88" t="s">
        <v>45</v>
      </c>
      <c r="AS88" s="88" t="s">
        <v>44</v>
      </c>
      <c r="AT88" s="88" t="s">
        <v>61</v>
      </c>
      <c r="AU88" s="88"/>
      <c r="AV88" s="88" t="s">
        <v>3921</v>
      </c>
      <c r="AW88" s="88"/>
      <c r="AX88" s="88"/>
      <c r="AY88" s="88">
        <v>40.559925999999997</v>
      </c>
      <c r="AZ88" s="89">
        <v>150</v>
      </c>
      <c r="BA88" s="92">
        <v>0.11</v>
      </c>
      <c r="BB88" s="93">
        <v>144</v>
      </c>
      <c r="BC88" s="94">
        <v>0.2</v>
      </c>
      <c r="BD88" s="89">
        <v>430</v>
      </c>
      <c r="BE88" s="89">
        <v>280</v>
      </c>
      <c r="BF88" s="96" t="s">
        <v>2605</v>
      </c>
      <c r="BG88" s="88" t="s">
        <v>68</v>
      </c>
      <c r="BH88" s="88" t="s">
        <v>97</v>
      </c>
    </row>
    <row r="89" spans="1:60" s="87" customFormat="1" ht="30.75" customHeight="1" x14ac:dyDescent="0.2">
      <c r="A89" s="87" t="s">
        <v>1965</v>
      </c>
      <c r="B89" s="88" t="s">
        <v>3003</v>
      </c>
      <c r="C89" s="88" t="s">
        <v>1965</v>
      </c>
      <c r="D89" s="88" t="s">
        <v>31</v>
      </c>
      <c r="E89" s="88" t="s">
        <v>32</v>
      </c>
      <c r="F89" s="88" t="s">
        <v>32</v>
      </c>
      <c r="G89" s="88" t="s">
        <v>61</v>
      </c>
      <c r="H89" s="88" t="s">
        <v>66</v>
      </c>
      <c r="I89" s="88" t="s">
        <v>2918</v>
      </c>
      <c r="J89" s="88" t="s">
        <v>62</v>
      </c>
      <c r="K89" s="88" t="s">
        <v>119</v>
      </c>
      <c r="L89" s="88" t="s">
        <v>97</v>
      </c>
      <c r="M89" s="88" t="s">
        <v>97</v>
      </c>
      <c r="N89" s="88" t="s">
        <v>1729</v>
      </c>
      <c r="O89" s="88" t="s">
        <v>64</v>
      </c>
      <c r="P89" s="88" t="s">
        <v>175</v>
      </c>
      <c r="Q89" s="88" t="s">
        <v>2375</v>
      </c>
      <c r="R89" s="89" t="s">
        <v>3613</v>
      </c>
      <c r="S89" s="90">
        <v>0.255</v>
      </c>
      <c r="T89" s="88" t="s">
        <v>270</v>
      </c>
      <c r="U89" s="88"/>
      <c r="V89" s="88"/>
      <c r="W89" s="88"/>
      <c r="X89" s="89"/>
      <c r="Y89" s="89"/>
      <c r="Z89" s="88" t="s">
        <v>3858</v>
      </c>
      <c r="AA89" s="88">
        <v>34</v>
      </c>
      <c r="AB89" s="88"/>
      <c r="AC89" s="88"/>
      <c r="AD89" s="88">
        <v>24</v>
      </c>
      <c r="AE89" s="91">
        <v>17.55</v>
      </c>
      <c r="AF89" s="88" t="s">
        <v>2992</v>
      </c>
      <c r="AG89" s="88" t="s">
        <v>2999</v>
      </c>
      <c r="AH89" s="88" t="s">
        <v>2998</v>
      </c>
      <c r="AI89" s="89">
        <v>2</v>
      </c>
      <c r="AJ89" s="89"/>
      <c r="AK89" s="89"/>
      <c r="AL89" s="88"/>
      <c r="AM89" s="88"/>
      <c r="AN89" s="88"/>
      <c r="AO89" s="88"/>
      <c r="AP89" s="88" t="s">
        <v>61</v>
      </c>
      <c r="AQ89" s="88" t="s">
        <v>44</v>
      </c>
      <c r="AR89" s="88" t="s">
        <v>45</v>
      </c>
      <c r="AS89" s="88" t="s">
        <v>44</v>
      </c>
      <c r="AT89" s="88" t="s">
        <v>61</v>
      </c>
      <c r="AU89" s="88"/>
      <c r="AV89" s="88" t="s">
        <v>3921</v>
      </c>
      <c r="AW89" s="88"/>
      <c r="AX89" s="88"/>
      <c r="AY89" s="88">
        <v>40.103155999999998</v>
      </c>
      <c r="AZ89" s="89">
        <v>150</v>
      </c>
      <c r="BA89" s="92">
        <v>0.25388601036269431</v>
      </c>
      <c r="BB89" s="93">
        <v>144</v>
      </c>
      <c r="BC89" s="94">
        <v>0.2</v>
      </c>
      <c r="BD89" s="89">
        <v>430</v>
      </c>
      <c r="BE89" s="89">
        <v>280</v>
      </c>
      <c r="BF89" s="96" t="s">
        <v>2606</v>
      </c>
      <c r="BG89" s="88" t="s">
        <v>68</v>
      </c>
      <c r="BH89" s="88" t="s">
        <v>97</v>
      </c>
    </row>
    <row r="90" spans="1:60" s="87" customFormat="1" ht="30.75" customHeight="1" x14ac:dyDescent="0.2">
      <c r="A90" s="87" t="s">
        <v>1966</v>
      </c>
      <c r="B90" s="88" t="s">
        <v>3003</v>
      </c>
      <c r="C90" s="88" t="s">
        <v>1966</v>
      </c>
      <c r="D90" s="88" t="s">
        <v>31</v>
      </c>
      <c r="E90" s="88" t="s">
        <v>32</v>
      </c>
      <c r="F90" s="88" t="s">
        <v>32</v>
      </c>
      <c r="G90" s="88" t="s">
        <v>61</v>
      </c>
      <c r="H90" s="88" t="s">
        <v>66</v>
      </c>
      <c r="I90" s="88" t="s">
        <v>2918</v>
      </c>
      <c r="J90" s="88" t="s">
        <v>62</v>
      </c>
      <c r="K90" s="88" t="s">
        <v>119</v>
      </c>
      <c r="L90" s="88" t="s">
        <v>97</v>
      </c>
      <c r="M90" s="88" t="s">
        <v>97</v>
      </c>
      <c r="N90" s="88" t="s">
        <v>1729</v>
      </c>
      <c r="O90" s="88" t="s">
        <v>64</v>
      </c>
      <c r="P90" s="88" t="s">
        <v>176</v>
      </c>
      <c r="Q90" s="88" t="s">
        <v>2375</v>
      </c>
      <c r="R90" s="89" t="s">
        <v>3613</v>
      </c>
      <c r="S90" s="90">
        <v>0.24</v>
      </c>
      <c r="T90" s="88" t="s">
        <v>271</v>
      </c>
      <c r="U90" s="88"/>
      <c r="V90" s="88"/>
      <c r="W90" s="88"/>
      <c r="X90" s="89"/>
      <c r="Y90" s="89"/>
      <c r="Z90" s="88" t="s">
        <v>3859</v>
      </c>
      <c r="AA90" s="88">
        <v>34</v>
      </c>
      <c r="AB90" s="88"/>
      <c r="AC90" s="88"/>
      <c r="AD90" s="88">
        <v>24</v>
      </c>
      <c r="AE90" s="91">
        <v>17.55</v>
      </c>
      <c r="AF90" s="88" t="s">
        <v>2992</v>
      </c>
      <c r="AG90" s="88" t="s">
        <v>2999</v>
      </c>
      <c r="AH90" s="88" t="s">
        <v>2998</v>
      </c>
      <c r="AI90" s="89">
        <v>2</v>
      </c>
      <c r="AJ90" s="89"/>
      <c r="AK90" s="89"/>
      <c r="AL90" s="88"/>
      <c r="AM90" s="88"/>
      <c r="AN90" s="88"/>
      <c r="AO90" s="88"/>
      <c r="AP90" s="88" t="s">
        <v>61</v>
      </c>
      <c r="AQ90" s="88" t="s">
        <v>44</v>
      </c>
      <c r="AR90" s="88" t="s">
        <v>45</v>
      </c>
      <c r="AS90" s="88" t="s">
        <v>44</v>
      </c>
      <c r="AT90" s="88" t="s">
        <v>61</v>
      </c>
      <c r="AU90" s="88"/>
      <c r="AV90" s="88" t="s">
        <v>3921</v>
      </c>
      <c r="AW90" s="88"/>
      <c r="AX90" s="88"/>
      <c r="AY90" s="88">
        <v>40.501984</v>
      </c>
      <c r="AZ90" s="89">
        <v>150</v>
      </c>
      <c r="BA90" s="92">
        <v>0.63212435233160624</v>
      </c>
      <c r="BB90" s="93">
        <v>216</v>
      </c>
      <c r="BC90" s="94">
        <v>0.2</v>
      </c>
      <c r="BD90" s="89">
        <v>430</v>
      </c>
      <c r="BE90" s="89">
        <v>280</v>
      </c>
      <c r="BF90" s="96" t="s">
        <v>2606</v>
      </c>
      <c r="BG90" s="88" t="s">
        <v>68</v>
      </c>
      <c r="BH90" s="88" t="s">
        <v>97</v>
      </c>
    </row>
    <row r="91" spans="1:60" s="87" customFormat="1" ht="30.75" customHeight="1" x14ac:dyDescent="0.2">
      <c r="A91" s="87" t="s">
        <v>256</v>
      </c>
      <c r="B91" s="88" t="s">
        <v>3003</v>
      </c>
      <c r="C91" s="88" t="s">
        <v>256</v>
      </c>
      <c r="D91" s="88" t="s">
        <v>31</v>
      </c>
      <c r="E91" s="88" t="s">
        <v>32</v>
      </c>
      <c r="F91" s="88" t="s">
        <v>32</v>
      </c>
      <c r="G91" s="88" t="s">
        <v>61</v>
      </c>
      <c r="H91" s="88" t="s">
        <v>66</v>
      </c>
      <c r="I91" s="88" t="s">
        <v>2918</v>
      </c>
      <c r="J91" s="88" t="s">
        <v>62</v>
      </c>
      <c r="K91" s="88" t="s">
        <v>119</v>
      </c>
      <c r="L91" s="88" t="s">
        <v>97</v>
      </c>
      <c r="M91" s="88" t="s">
        <v>97</v>
      </c>
      <c r="N91" s="88" t="s">
        <v>1729</v>
      </c>
      <c r="O91" s="88" t="s">
        <v>64</v>
      </c>
      <c r="P91" s="88" t="s">
        <v>98</v>
      </c>
      <c r="Q91" s="88" t="s">
        <v>2375</v>
      </c>
      <c r="R91" s="89" t="s">
        <v>3613</v>
      </c>
      <c r="S91" s="90">
        <v>0.23</v>
      </c>
      <c r="T91" s="88" t="s">
        <v>272</v>
      </c>
      <c r="U91" s="88"/>
      <c r="V91" s="88"/>
      <c r="W91" s="88"/>
      <c r="X91" s="89"/>
      <c r="Y91" s="89"/>
      <c r="Z91" s="88" t="s">
        <v>3860</v>
      </c>
      <c r="AA91" s="88">
        <v>34</v>
      </c>
      <c r="AB91" s="88"/>
      <c r="AC91" s="88"/>
      <c r="AD91" s="88">
        <v>24</v>
      </c>
      <c r="AE91" s="91">
        <v>17.55</v>
      </c>
      <c r="AF91" s="88" t="s">
        <v>2992</v>
      </c>
      <c r="AG91" s="88" t="s">
        <v>2999</v>
      </c>
      <c r="AH91" s="88" t="s">
        <v>2998</v>
      </c>
      <c r="AI91" s="89">
        <v>2</v>
      </c>
      <c r="AJ91" s="89"/>
      <c r="AK91" s="89"/>
      <c r="AL91" s="88"/>
      <c r="AM91" s="88"/>
      <c r="AN91" s="88"/>
      <c r="AO91" s="88"/>
      <c r="AP91" s="88" t="s">
        <v>61</v>
      </c>
      <c r="AQ91" s="88" t="s">
        <v>44</v>
      </c>
      <c r="AR91" s="88" t="s">
        <v>45</v>
      </c>
      <c r="AS91" s="88" t="s">
        <v>44</v>
      </c>
      <c r="AT91" s="88" t="s">
        <v>61</v>
      </c>
      <c r="AU91" s="88"/>
      <c r="AV91" s="88" t="s">
        <v>3921</v>
      </c>
      <c r="AW91" s="88"/>
      <c r="AX91" s="88"/>
      <c r="AY91" s="88">
        <v>40.673271</v>
      </c>
      <c r="AZ91" s="89">
        <v>150</v>
      </c>
      <c r="BA91" s="92">
        <v>0.55440414507772018</v>
      </c>
      <c r="BB91" s="93">
        <v>216</v>
      </c>
      <c r="BC91" s="94">
        <v>0.2</v>
      </c>
      <c r="BD91" s="89">
        <v>430</v>
      </c>
      <c r="BE91" s="89">
        <v>280</v>
      </c>
      <c r="BF91" s="96" t="s">
        <v>2606</v>
      </c>
      <c r="BG91" s="88" t="s">
        <v>68</v>
      </c>
      <c r="BH91" s="88" t="s">
        <v>97</v>
      </c>
    </row>
    <row r="92" spans="1:60" s="87" customFormat="1" ht="30.75" customHeight="1" x14ac:dyDescent="0.2">
      <c r="A92" s="87" t="s">
        <v>257</v>
      </c>
      <c r="B92" s="88" t="s">
        <v>3003</v>
      </c>
      <c r="C92" s="88" t="s">
        <v>257</v>
      </c>
      <c r="D92" s="88" t="s">
        <v>31</v>
      </c>
      <c r="E92" s="88" t="s">
        <v>32</v>
      </c>
      <c r="F92" s="88" t="s">
        <v>32</v>
      </c>
      <c r="G92" s="88" t="s">
        <v>61</v>
      </c>
      <c r="H92" s="88" t="s">
        <v>66</v>
      </c>
      <c r="I92" s="88" t="s">
        <v>2918</v>
      </c>
      <c r="J92" s="88" t="s">
        <v>62</v>
      </c>
      <c r="K92" s="88" t="s">
        <v>119</v>
      </c>
      <c r="L92" s="88" t="s">
        <v>97</v>
      </c>
      <c r="M92" s="88" t="s">
        <v>97</v>
      </c>
      <c r="N92" s="88" t="s">
        <v>1729</v>
      </c>
      <c r="O92" s="88" t="s">
        <v>64</v>
      </c>
      <c r="P92" s="88" t="s">
        <v>100</v>
      </c>
      <c r="Q92" s="88" t="s">
        <v>2375</v>
      </c>
      <c r="R92" s="89" t="s">
        <v>3613</v>
      </c>
      <c r="S92" s="90">
        <v>0.22</v>
      </c>
      <c r="T92" s="88" t="s">
        <v>273</v>
      </c>
      <c r="U92" s="88"/>
      <c r="V92" s="88"/>
      <c r="W92" s="88"/>
      <c r="X92" s="89"/>
      <c r="Y92" s="89"/>
      <c r="Z92" s="88" t="s">
        <v>3861</v>
      </c>
      <c r="AA92" s="88">
        <v>34</v>
      </c>
      <c r="AB92" s="88"/>
      <c r="AC92" s="88"/>
      <c r="AD92" s="88">
        <v>24</v>
      </c>
      <c r="AE92" s="91">
        <v>17.55</v>
      </c>
      <c r="AF92" s="88" t="s">
        <v>2992</v>
      </c>
      <c r="AG92" s="88" t="s">
        <v>2999</v>
      </c>
      <c r="AH92" s="88" t="s">
        <v>2998</v>
      </c>
      <c r="AI92" s="89">
        <v>2</v>
      </c>
      <c r="AJ92" s="89"/>
      <c r="AK92" s="89"/>
      <c r="AL92" s="88"/>
      <c r="AM92" s="88"/>
      <c r="AN92" s="88"/>
      <c r="AO92" s="88"/>
      <c r="AP92" s="88" t="s">
        <v>61</v>
      </c>
      <c r="AQ92" s="88" t="s">
        <v>44</v>
      </c>
      <c r="AR92" s="88" t="s">
        <v>45</v>
      </c>
      <c r="AS92" s="88" t="s">
        <v>44</v>
      </c>
      <c r="AT92" s="88" t="s">
        <v>61</v>
      </c>
      <c r="AU92" s="88"/>
      <c r="AV92" s="88" t="s">
        <v>3921</v>
      </c>
      <c r="AW92" s="88"/>
      <c r="AX92" s="88"/>
      <c r="AY92" s="88">
        <v>41.042074999999997</v>
      </c>
      <c r="AZ92" s="89">
        <v>150</v>
      </c>
      <c r="BA92" s="92">
        <v>0.44559585492227977</v>
      </c>
      <c r="BB92" s="93">
        <v>216</v>
      </c>
      <c r="BC92" s="94">
        <v>0.2</v>
      </c>
      <c r="BD92" s="89">
        <v>430</v>
      </c>
      <c r="BE92" s="89">
        <v>280</v>
      </c>
      <c r="BF92" s="96" t="s">
        <v>2606</v>
      </c>
      <c r="BG92" s="88" t="s">
        <v>68</v>
      </c>
      <c r="BH92" s="88" t="s">
        <v>97</v>
      </c>
    </row>
    <row r="93" spans="1:60" s="87" customFormat="1" ht="30.75" customHeight="1" x14ac:dyDescent="0.2">
      <c r="A93" s="87" t="s">
        <v>258</v>
      </c>
      <c r="B93" s="88" t="s">
        <v>3003</v>
      </c>
      <c r="C93" s="88" t="s">
        <v>258</v>
      </c>
      <c r="D93" s="88" t="s">
        <v>31</v>
      </c>
      <c r="E93" s="88" t="s">
        <v>32</v>
      </c>
      <c r="F93" s="88" t="s">
        <v>32</v>
      </c>
      <c r="G93" s="88" t="s">
        <v>61</v>
      </c>
      <c r="H93" s="88" t="s">
        <v>66</v>
      </c>
      <c r="I93" s="88" t="s">
        <v>2918</v>
      </c>
      <c r="J93" s="88" t="s">
        <v>62</v>
      </c>
      <c r="K93" s="88" t="s">
        <v>119</v>
      </c>
      <c r="L93" s="88" t="s">
        <v>97</v>
      </c>
      <c r="M93" s="88" t="s">
        <v>97</v>
      </c>
      <c r="N93" s="88" t="s">
        <v>1729</v>
      </c>
      <c r="O93" s="88" t="s">
        <v>64</v>
      </c>
      <c r="P93" s="88" t="s">
        <v>104</v>
      </c>
      <c r="Q93" s="88" t="s">
        <v>2375</v>
      </c>
      <c r="R93" s="89" t="s">
        <v>3613</v>
      </c>
      <c r="S93" s="90">
        <v>0.30499999999999999</v>
      </c>
      <c r="T93" s="88" t="s">
        <v>274</v>
      </c>
      <c r="U93" s="88"/>
      <c r="V93" s="88"/>
      <c r="W93" s="88"/>
      <c r="X93" s="89"/>
      <c r="Y93" s="89"/>
      <c r="Z93" s="88" t="s">
        <v>3862</v>
      </c>
      <c r="AA93" s="88">
        <v>34</v>
      </c>
      <c r="AB93" s="88"/>
      <c r="AC93" s="88"/>
      <c r="AD93" s="88">
        <v>24</v>
      </c>
      <c r="AE93" s="91">
        <v>17.55</v>
      </c>
      <c r="AF93" s="88" t="s">
        <v>2992</v>
      </c>
      <c r="AG93" s="88" t="s">
        <v>2999</v>
      </c>
      <c r="AH93" s="88" t="s">
        <v>2998</v>
      </c>
      <c r="AI93" s="89">
        <v>2</v>
      </c>
      <c r="AJ93" s="89"/>
      <c r="AK93" s="89"/>
      <c r="AL93" s="88"/>
      <c r="AM93" s="88"/>
      <c r="AN93" s="88"/>
      <c r="AO93" s="88"/>
      <c r="AP93" s="88" t="s">
        <v>61</v>
      </c>
      <c r="AQ93" s="88" t="s">
        <v>44</v>
      </c>
      <c r="AR93" s="88" t="s">
        <v>45</v>
      </c>
      <c r="AS93" s="88" t="s">
        <v>44</v>
      </c>
      <c r="AT93" s="88" t="s">
        <v>61</v>
      </c>
      <c r="AU93" s="88"/>
      <c r="AV93" s="88" t="s">
        <v>3921</v>
      </c>
      <c r="AW93" s="88"/>
      <c r="AX93" s="88"/>
      <c r="AY93" s="88">
        <v>40.741264999999999</v>
      </c>
      <c r="AZ93" s="89">
        <v>150</v>
      </c>
      <c r="BA93" s="92">
        <v>0.10362694300518134</v>
      </c>
      <c r="BB93" s="93">
        <v>144</v>
      </c>
      <c r="BC93" s="94">
        <v>0.2</v>
      </c>
      <c r="BD93" s="89">
        <v>430</v>
      </c>
      <c r="BE93" s="89">
        <v>280</v>
      </c>
      <c r="BF93" s="96" t="s">
        <v>2606</v>
      </c>
      <c r="BG93" s="88" t="s">
        <v>68</v>
      </c>
      <c r="BH93" s="88" t="s">
        <v>97</v>
      </c>
    </row>
    <row r="94" spans="1:60" s="87" customFormat="1" ht="30.75" customHeight="1" x14ac:dyDescent="0.2">
      <c r="A94" s="87" t="s">
        <v>1967</v>
      </c>
      <c r="B94" s="88" t="s">
        <v>1754</v>
      </c>
      <c r="C94" s="88" t="s">
        <v>1967</v>
      </c>
      <c r="D94" s="88" t="s">
        <v>31</v>
      </c>
      <c r="E94" s="88" t="s">
        <v>32</v>
      </c>
      <c r="F94" s="88" t="s">
        <v>32</v>
      </c>
      <c r="G94" s="88" t="s">
        <v>61</v>
      </c>
      <c r="H94" s="88" t="s">
        <v>66</v>
      </c>
      <c r="I94" s="88" t="s">
        <v>2916</v>
      </c>
      <c r="J94" s="88" t="s">
        <v>62</v>
      </c>
      <c r="K94" s="88" t="s">
        <v>119</v>
      </c>
      <c r="L94" s="88" t="s">
        <v>97</v>
      </c>
      <c r="M94" s="88" t="s">
        <v>97</v>
      </c>
      <c r="N94" s="88" t="s">
        <v>1736</v>
      </c>
      <c r="O94" s="88" t="s">
        <v>64</v>
      </c>
      <c r="P94" s="88" t="s">
        <v>175</v>
      </c>
      <c r="Q94" s="88" t="s">
        <v>2375</v>
      </c>
      <c r="R94" s="89" t="s">
        <v>3642</v>
      </c>
      <c r="S94" s="90">
        <v>0.255</v>
      </c>
      <c r="T94" s="88" t="s">
        <v>275</v>
      </c>
      <c r="U94" s="88"/>
      <c r="V94" s="88"/>
      <c r="W94" s="88"/>
      <c r="X94" s="89"/>
      <c r="Y94" s="89"/>
      <c r="Z94" s="88"/>
      <c r="AA94" s="88">
        <v>34</v>
      </c>
      <c r="AB94" s="88"/>
      <c r="AC94" s="88"/>
      <c r="AD94" s="88">
        <v>24</v>
      </c>
      <c r="AE94" s="91">
        <v>17.55</v>
      </c>
      <c r="AF94" s="88" t="s">
        <v>2993</v>
      </c>
      <c r="AG94" s="88"/>
      <c r="AH94" s="88" t="s">
        <v>2998</v>
      </c>
      <c r="AI94" s="89">
        <v>2</v>
      </c>
      <c r="AJ94" s="89"/>
      <c r="AK94" s="89"/>
      <c r="AL94" s="88"/>
      <c r="AM94" s="88"/>
      <c r="AN94" s="88"/>
      <c r="AO94" s="88"/>
      <c r="AP94" s="88" t="s">
        <v>61</v>
      </c>
      <c r="AQ94" s="88" t="s">
        <v>44</v>
      </c>
      <c r="AR94" s="88" t="s">
        <v>45</v>
      </c>
      <c r="AS94" s="88" t="s">
        <v>44</v>
      </c>
      <c r="AT94" s="88" t="s">
        <v>61</v>
      </c>
      <c r="AU94" s="88" t="s">
        <v>3921</v>
      </c>
      <c r="AV94" s="88"/>
      <c r="AW94" s="88"/>
      <c r="AX94" s="88"/>
      <c r="AY94" s="88">
        <v>40.897086000000002</v>
      </c>
      <c r="AZ94" s="89">
        <v>150</v>
      </c>
      <c r="BA94" s="92">
        <v>5.1813471502590676E-3</v>
      </c>
      <c r="BB94" s="93">
        <v>72</v>
      </c>
      <c r="BC94" s="94">
        <v>0.2</v>
      </c>
      <c r="BD94" s="89">
        <v>430</v>
      </c>
      <c r="BE94" s="89">
        <v>280</v>
      </c>
      <c r="BF94" s="96" t="s">
        <v>2599</v>
      </c>
      <c r="BG94" s="88" t="s">
        <v>68</v>
      </c>
      <c r="BH94" s="88" t="s">
        <v>97</v>
      </c>
    </row>
    <row r="95" spans="1:60" s="87" customFormat="1" ht="30.75" customHeight="1" x14ac:dyDescent="0.2">
      <c r="A95" s="87" t="s">
        <v>1968</v>
      </c>
      <c r="B95" s="88" t="s">
        <v>1754</v>
      </c>
      <c r="C95" s="88" t="s">
        <v>1968</v>
      </c>
      <c r="D95" s="88" t="s">
        <v>31</v>
      </c>
      <c r="E95" s="88" t="s">
        <v>32</v>
      </c>
      <c r="F95" s="88" t="s">
        <v>32</v>
      </c>
      <c r="G95" s="88" t="s">
        <v>61</v>
      </c>
      <c r="H95" s="88" t="s">
        <v>66</v>
      </c>
      <c r="I95" s="88" t="s">
        <v>2916</v>
      </c>
      <c r="J95" s="88" t="s">
        <v>62</v>
      </c>
      <c r="K95" s="88" t="s">
        <v>119</v>
      </c>
      <c r="L95" s="88" t="s">
        <v>97</v>
      </c>
      <c r="M95" s="88" t="s">
        <v>97</v>
      </c>
      <c r="N95" s="88" t="s">
        <v>1736</v>
      </c>
      <c r="O95" s="88" t="s">
        <v>64</v>
      </c>
      <c r="P95" s="88" t="s">
        <v>176</v>
      </c>
      <c r="Q95" s="88" t="s">
        <v>2375</v>
      </c>
      <c r="R95" s="89" t="s">
        <v>3642</v>
      </c>
      <c r="S95" s="90">
        <v>0.24</v>
      </c>
      <c r="T95" s="88" t="s">
        <v>276</v>
      </c>
      <c r="U95" s="88"/>
      <c r="V95" s="88"/>
      <c r="W95" s="88"/>
      <c r="X95" s="89"/>
      <c r="Y95" s="89"/>
      <c r="Z95" s="88"/>
      <c r="AA95" s="88">
        <v>34</v>
      </c>
      <c r="AB95" s="88"/>
      <c r="AC95" s="88"/>
      <c r="AD95" s="88">
        <v>24</v>
      </c>
      <c r="AE95" s="91">
        <v>17.55</v>
      </c>
      <c r="AF95" s="88" t="s">
        <v>2993</v>
      </c>
      <c r="AG95" s="88"/>
      <c r="AH95" s="88" t="s">
        <v>2998</v>
      </c>
      <c r="AI95" s="89">
        <v>2</v>
      </c>
      <c r="AJ95" s="89"/>
      <c r="AK95" s="89"/>
      <c r="AL95" s="88"/>
      <c r="AM95" s="88"/>
      <c r="AN95" s="88"/>
      <c r="AO95" s="88"/>
      <c r="AP95" s="88" t="s">
        <v>61</v>
      </c>
      <c r="AQ95" s="88" t="s">
        <v>44</v>
      </c>
      <c r="AR95" s="88" t="s">
        <v>45</v>
      </c>
      <c r="AS95" s="88" t="s">
        <v>44</v>
      </c>
      <c r="AT95" s="88" t="s">
        <v>61</v>
      </c>
      <c r="AU95" s="88" t="s">
        <v>3921</v>
      </c>
      <c r="AV95" s="88"/>
      <c r="AW95" s="88"/>
      <c r="AX95" s="88"/>
      <c r="AY95" s="88">
        <v>38.925879999999999</v>
      </c>
      <c r="AZ95" s="89">
        <v>150</v>
      </c>
      <c r="BA95" s="92">
        <v>5.6994818652849742E-2</v>
      </c>
      <c r="BB95" s="93">
        <v>108</v>
      </c>
      <c r="BC95" s="94">
        <v>0.2</v>
      </c>
      <c r="BD95" s="89">
        <v>430</v>
      </c>
      <c r="BE95" s="89">
        <v>280</v>
      </c>
      <c r="BF95" s="96" t="s">
        <v>2599</v>
      </c>
      <c r="BG95" s="88" t="s">
        <v>68</v>
      </c>
      <c r="BH95" s="88" t="s">
        <v>97</v>
      </c>
    </row>
    <row r="96" spans="1:60" s="87" customFormat="1" ht="30.75" customHeight="1" x14ac:dyDescent="0.2">
      <c r="A96" s="87" t="s">
        <v>259</v>
      </c>
      <c r="B96" s="88" t="s">
        <v>1754</v>
      </c>
      <c r="C96" s="88" t="s">
        <v>259</v>
      </c>
      <c r="D96" s="88" t="s">
        <v>31</v>
      </c>
      <c r="E96" s="88" t="s">
        <v>32</v>
      </c>
      <c r="F96" s="88" t="s">
        <v>32</v>
      </c>
      <c r="G96" s="88" t="s">
        <v>61</v>
      </c>
      <c r="H96" s="88" t="s">
        <v>66</v>
      </c>
      <c r="I96" s="88" t="s">
        <v>2916</v>
      </c>
      <c r="J96" s="88" t="s">
        <v>62</v>
      </c>
      <c r="K96" s="88" t="s">
        <v>119</v>
      </c>
      <c r="L96" s="88" t="s">
        <v>97</v>
      </c>
      <c r="M96" s="88" t="s">
        <v>97</v>
      </c>
      <c r="N96" s="88" t="s">
        <v>1736</v>
      </c>
      <c r="O96" s="88" t="s">
        <v>64</v>
      </c>
      <c r="P96" s="88" t="s">
        <v>98</v>
      </c>
      <c r="Q96" s="88" t="s">
        <v>2375</v>
      </c>
      <c r="R96" s="89" t="s">
        <v>3642</v>
      </c>
      <c r="S96" s="90">
        <v>0.23</v>
      </c>
      <c r="T96" s="88" t="s">
        <v>277</v>
      </c>
      <c r="U96" s="88"/>
      <c r="V96" s="88"/>
      <c r="W96" s="88"/>
      <c r="X96" s="89"/>
      <c r="Y96" s="89"/>
      <c r="Z96" s="88"/>
      <c r="AA96" s="88">
        <v>34</v>
      </c>
      <c r="AB96" s="88"/>
      <c r="AC96" s="88"/>
      <c r="AD96" s="88">
        <v>24</v>
      </c>
      <c r="AE96" s="91">
        <v>17.55</v>
      </c>
      <c r="AF96" s="88" t="s">
        <v>2993</v>
      </c>
      <c r="AG96" s="88"/>
      <c r="AH96" s="88" t="s">
        <v>2998</v>
      </c>
      <c r="AI96" s="89">
        <v>2</v>
      </c>
      <c r="AJ96" s="89"/>
      <c r="AK96" s="89"/>
      <c r="AL96" s="88"/>
      <c r="AM96" s="88"/>
      <c r="AN96" s="88"/>
      <c r="AO96" s="88"/>
      <c r="AP96" s="88" t="s">
        <v>61</v>
      </c>
      <c r="AQ96" s="88" t="s">
        <v>44</v>
      </c>
      <c r="AR96" s="88" t="s">
        <v>45</v>
      </c>
      <c r="AS96" s="88" t="s">
        <v>44</v>
      </c>
      <c r="AT96" s="88" t="s">
        <v>61</v>
      </c>
      <c r="AU96" s="88" t="s">
        <v>3921</v>
      </c>
      <c r="AV96" s="88"/>
      <c r="AW96" s="88"/>
      <c r="AX96" s="88"/>
      <c r="AY96" s="88">
        <v>38.710678000000001</v>
      </c>
      <c r="AZ96" s="89">
        <v>150</v>
      </c>
      <c r="BA96" s="92"/>
      <c r="BB96" s="93">
        <v>108</v>
      </c>
      <c r="BC96" s="94">
        <v>0.2</v>
      </c>
      <c r="BD96" s="89">
        <v>430</v>
      </c>
      <c r="BE96" s="89">
        <v>280</v>
      </c>
      <c r="BF96" s="96" t="s">
        <v>2599</v>
      </c>
      <c r="BG96" s="88" t="s">
        <v>68</v>
      </c>
      <c r="BH96" s="88" t="s">
        <v>97</v>
      </c>
    </row>
    <row r="97" spans="1:60" s="87" customFormat="1" ht="30.75" customHeight="1" x14ac:dyDescent="0.2">
      <c r="A97" s="87" t="s">
        <v>260</v>
      </c>
      <c r="B97" s="88" t="s">
        <v>1754</v>
      </c>
      <c r="C97" s="88" t="s">
        <v>260</v>
      </c>
      <c r="D97" s="88" t="s">
        <v>31</v>
      </c>
      <c r="E97" s="88" t="s">
        <v>32</v>
      </c>
      <c r="F97" s="88" t="s">
        <v>32</v>
      </c>
      <c r="G97" s="88" t="s">
        <v>61</v>
      </c>
      <c r="H97" s="88" t="s">
        <v>66</v>
      </c>
      <c r="I97" s="88" t="s">
        <v>2916</v>
      </c>
      <c r="J97" s="88" t="s">
        <v>62</v>
      </c>
      <c r="K97" s="88" t="s">
        <v>119</v>
      </c>
      <c r="L97" s="88" t="s">
        <v>97</v>
      </c>
      <c r="M97" s="88" t="s">
        <v>97</v>
      </c>
      <c r="N97" s="88" t="s">
        <v>1736</v>
      </c>
      <c r="O97" s="88" t="s">
        <v>64</v>
      </c>
      <c r="P97" s="88" t="s">
        <v>100</v>
      </c>
      <c r="Q97" s="88" t="s">
        <v>2375</v>
      </c>
      <c r="R97" s="89" t="s">
        <v>3642</v>
      </c>
      <c r="S97" s="90">
        <v>0.22</v>
      </c>
      <c r="T97" s="88" t="s">
        <v>278</v>
      </c>
      <c r="U97" s="88"/>
      <c r="V97" s="88"/>
      <c r="W97" s="88"/>
      <c r="X97" s="89"/>
      <c r="Y97" s="89"/>
      <c r="Z97" s="88"/>
      <c r="AA97" s="88">
        <v>34</v>
      </c>
      <c r="AB97" s="88"/>
      <c r="AC97" s="88"/>
      <c r="AD97" s="88">
        <v>24</v>
      </c>
      <c r="AE97" s="91">
        <v>17.55</v>
      </c>
      <c r="AF97" s="88" t="s">
        <v>2993</v>
      </c>
      <c r="AG97" s="88"/>
      <c r="AH97" s="88" t="s">
        <v>2998</v>
      </c>
      <c r="AI97" s="89">
        <v>2</v>
      </c>
      <c r="AJ97" s="89"/>
      <c r="AK97" s="89"/>
      <c r="AL97" s="88"/>
      <c r="AM97" s="88"/>
      <c r="AN97" s="88"/>
      <c r="AO97" s="88"/>
      <c r="AP97" s="88" t="s">
        <v>61</v>
      </c>
      <c r="AQ97" s="88" t="s">
        <v>44</v>
      </c>
      <c r="AR97" s="88" t="s">
        <v>45</v>
      </c>
      <c r="AS97" s="88" t="s">
        <v>44</v>
      </c>
      <c r="AT97" s="88" t="s">
        <v>61</v>
      </c>
      <c r="AU97" s="88" t="s">
        <v>3921</v>
      </c>
      <c r="AV97" s="88"/>
      <c r="AW97" s="88"/>
      <c r="AX97" s="88"/>
      <c r="AY97" s="88">
        <v>38.981856000000001</v>
      </c>
      <c r="AZ97" s="89">
        <v>150</v>
      </c>
      <c r="BA97" s="92">
        <v>0.18652849740932642</v>
      </c>
      <c r="BB97" s="93">
        <v>108</v>
      </c>
      <c r="BC97" s="94">
        <v>0.2</v>
      </c>
      <c r="BD97" s="89">
        <v>430</v>
      </c>
      <c r="BE97" s="89">
        <v>280</v>
      </c>
      <c r="BF97" s="96" t="s">
        <v>2599</v>
      </c>
      <c r="BG97" s="88" t="s">
        <v>68</v>
      </c>
      <c r="BH97" s="88" t="s">
        <v>97</v>
      </c>
    </row>
    <row r="98" spans="1:60" s="87" customFormat="1" ht="30.75" customHeight="1" x14ac:dyDescent="0.2">
      <c r="A98" s="87" t="s">
        <v>261</v>
      </c>
      <c r="B98" s="88" t="s">
        <v>1754</v>
      </c>
      <c r="C98" s="88" t="s">
        <v>261</v>
      </c>
      <c r="D98" s="88" t="s">
        <v>31</v>
      </c>
      <c r="E98" s="88" t="s">
        <v>32</v>
      </c>
      <c r="F98" s="88" t="s">
        <v>32</v>
      </c>
      <c r="G98" s="88" t="s">
        <v>61</v>
      </c>
      <c r="H98" s="88" t="s">
        <v>66</v>
      </c>
      <c r="I98" s="88" t="s">
        <v>2916</v>
      </c>
      <c r="J98" s="88" t="s">
        <v>62</v>
      </c>
      <c r="K98" s="88" t="s">
        <v>119</v>
      </c>
      <c r="L98" s="88" t="s">
        <v>97</v>
      </c>
      <c r="M98" s="88" t="s">
        <v>97</v>
      </c>
      <c r="N98" s="88" t="s">
        <v>1736</v>
      </c>
      <c r="O98" s="88" t="s">
        <v>64</v>
      </c>
      <c r="P98" s="88" t="s">
        <v>104</v>
      </c>
      <c r="Q98" s="88" t="s">
        <v>2375</v>
      </c>
      <c r="R98" s="89" t="s">
        <v>3642</v>
      </c>
      <c r="S98" s="90">
        <v>0.30499999999999999</v>
      </c>
      <c r="T98" s="88" t="s">
        <v>279</v>
      </c>
      <c r="U98" s="88"/>
      <c r="V98" s="88"/>
      <c r="W98" s="88"/>
      <c r="X98" s="89"/>
      <c r="Y98" s="89"/>
      <c r="Z98" s="88"/>
      <c r="AA98" s="88">
        <v>34</v>
      </c>
      <c r="AB98" s="88"/>
      <c r="AC98" s="88"/>
      <c r="AD98" s="88">
        <v>24</v>
      </c>
      <c r="AE98" s="91">
        <v>17.55</v>
      </c>
      <c r="AF98" s="88" t="s">
        <v>2993</v>
      </c>
      <c r="AG98" s="88"/>
      <c r="AH98" s="88" t="s">
        <v>2998</v>
      </c>
      <c r="AI98" s="89">
        <v>2</v>
      </c>
      <c r="AJ98" s="89"/>
      <c r="AK98" s="89"/>
      <c r="AL98" s="88"/>
      <c r="AM98" s="88"/>
      <c r="AN98" s="88"/>
      <c r="AO98" s="88"/>
      <c r="AP98" s="88" t="s">
        <v>61</v>
      </c>
      <c r="AQ98" s="88" t="s">
        <v>44</v>
      </c>
      <c r="AR98" s="88" t="s">
        <v>45</v>
      </c>
      <c r="AS98" s="88" t="s">
        <v>44</v>
      </c>
      <c r="AT98" s="88" t="s">
        <v>61</v>
      </c>
      <c r="AU98" s="88" t="s">
        <v>3921</v>
      </c>
      <c r="AV98" s="88"/>
      <c r="AW98" s="88"/>
      <c r="AX98" s="88"/>
      <c r="AY98" s="88">
        <v>40.897086000000002</v>
      </c>
      <c r="AZ98" s="89">
        <v>150</v>
      </c>
      <c r="BA98" s="92"/>
      <c r="BB98" s="93">
        <v>72</v>
      </c>
      <c r="BC98" s="94">
        <v>0.2</v>
      </c>
      <c r="BD98" s="89">
        <v>430</v>
      </c>
      <c r="BE98" s="89">
        <v>280</v>
      </c>
      <c r="BF98" s="96" t="s">
        <v>2599</v>
      </c>
      <c r="BG98" s="88" t="s">
        <v>68</v>
      </c>
      <c r="BH98" s="88" t="s">
        <v>97</v>
      </c>
    </row>
    <row r="99" spans="1:60" s="87" customFormat="1" ht="30.75" customHeight="1" x14ac:dyDescent="0.2">
      <c r="A99" s="87" t="s">
        <v>262</v>
      </c>
      <c r="B99" s="88" t="s">
        <v>1754</v>
      </c>
      <c r="C99" s="88" t="s">
        <v>262</v>
      </c>
      <c r="D99" s="88" t="s">
        <v>31</v>
      </c>
      <c r="E99" s="88" t="s">
        <v>32</v>
      </c>
      <c r="F99" s="88" t="s">
        <v>32</v>
      </c>
      <c r="G99" s="88" t="s">
        <v>61</v>
      </c>
      <c r="H99" s="88" t="s">
        <v>66</v>
      </c>
      <c r="I99" s="88" t="s">
        <v>2916</v>
      </c>
      <c r="J99" s="88" t="s">
        <v>62</v>
      </c>
      <c r="K99" s="88" t="s">
        <v>119</v>
      </c>
      <c r="L99" s="88" t="s">
        <v>97</v>
      </c>
      <c r="M99" s="88" t="s">
        <v>97</v>
      </c>
      <c r="N99" s="88" t="s">
        <v>1736</v>
      </c>
      <c r="O99" s="88" t="s">
        <v>64</v>
      </c>
      <c r="P99" s="88" t="s">
        <v>107</v>
      </c>
      <c r="Q99" s="88" t="s">
        <v>2375</v>
      </c>
      <c r="R99" s="89" t="s">
        <v>3642</v>
      </c>
      <c r="S99" s="90">
        <v>0.32500000000000001</v>
      </c>
      <c r="T99" s="88" t="s">
        <v>280</v>
      </c>
      <c r="U99" s="88"/>
      <c r="V99" s="88"/>
      <c r="W99" s="88"/>
      <c r="X99" s="89"/>
      <c r="Y99" s="89"/>
      <c r="Z99" s="88"/>
      <c r="AA99" s="88">
        <v>34</v>
      </c>
      <c r="AB99" s="88"/>
      <c r="AC99" s="88"/>
      <c r="AD99" s="88">
        <v>24</v>
      </c>
      <c r="AE99" s="91">
        <v>17.55</v>
      </c>
      <c r="AF99" s="88" t="s">
        <v>2993</v>
      </c>
      <c r="AG99" s="88"/>
      <c r="AH99" s="88" t="s">
        <v>2998</v>
      </c>
      <c r="AI99" s="89">
        <v>2</v>
      </c>
      <c r="AJ99" s="89"/>
      <c r="AK99" s="89"/>
      <c r="AL99" s="88"/>
      <c r="AM99" s="88"/>
      <c r="AN99" s="88"/>
      <c r="AO99" s="88"/>
      <c r="AP99" s="88" t="s">
        <v>61</v>
      </c>
      <c r="AQ99" s="88" t="s">
        <v>44</v>
      </c>
      <c r="AR99" s="88" t="s">
        <v>45</v>
      </c>
      <c r="AS99" s="88" t="s">
        <v>44</v>
      </c>
      <c r="AT99" s="88" t="s">
        <v>61</v>
      </c>
      <c r="AU99" s="88" t="s">
        <v>3921</v>
      </c>
      <c r="AV99" s="88"/>
      <c r="AW99" s="88"/>
      <c r="AX99" s="88"/>
      <c r="AY99" s="88">
        <v>40.897086000000002</v>
      </c>
      <c r="AZ99" s="89">
        <v>150</v>
      </c>
      <c r="BA99" s="92"/>
      <c r="BB99" s="93">
        <v>72</v>
      </c>
      <c r="BC99" s="94">
        <v>0.2</v>
      </c>
      <c r="BD99" s="89">
        <v>430</v>
      </c>
      <c r="BE99" s="89">
        <v>280</v>
      </c>
      <c r="BF99" s="96" t="s">
        <v>2599</v>
      </c>
      <c r="BG99" s="88" t="s">
        <v>68</v>
      </c>
      <c r="BH99" s="88" t="s">
        <v>97</v>
      </c>
    </row>
    <row r="100" spans="1:60" s="87" customFormat="1" ht="30.75" customHeight="1" x14ac:dyDescent="0.2">
      <c r="A100" s="87" t="s">
        <v>2920</v>
      </c>
      <c r="B100" s="88" t="s">
        <v>2919</v>
      </c>
      <c r="C100" s="88" t="s">
        <v>2920</v>
      </c>
      <c r="D100" s="88"/>
      <c r="E100" s="88"/>
      <c r="F100" s="88"/>
      <c r="G100" s="88"/>
      <c r="H100" s="88"/>
      <c r="I100" s="88" t="s">
        <v>2918</v>
      </c>
      <c r="J100" s="88" t="s">
        <v>62</v>
      </c>
      <c r="K100" s="88" t="s">
        <v>119</v>
      </c>
      <c r="L100" s="88" t="s">
        <v>97</v>
      </c>
      <c r="M100" s="88" t="s">
        <v>97</v>
      </c>
      <c r="N100" s="88" t="s">
        <v>156</v>
      </c>
      <c r="O100" s="88" t="s">
        <v>64</v>
      </c>
      <c r="P100" s="88" t="s">
        <v>175</v>
      </c>
      <c r="Q100" s="88" t="s">
        <v>2375</v>
      </c>
      <c r="R100" s="89" t="s">
        <v>3615</v>
      </c>
      <c r="S100" s="90">
        <v>0.255</v>
      </c>
      <c r="T100" s="88" t="s">
        <v>2926</v>
      </c>
      <c r="U100" s="88"/>
      <c r="V100" s="88"/>
      <c r="W100" s="88"/>
      <c r="X100" s="89"/>
      <c r="Y100" s="89"/>
      <c r="Z100" s="88" t="s">
        <v>3814</v>
      </c>
      <c r="AA100" s="88">
        <v>34</v>
      </c>
      <c r="AB100" s="88"/>
      <c r="AC100" s="88"/>
      <c r="AD100" s="88">
        <v>24</v>
      </c>
      <c r="AE100" s="91">
        <v>17.55</v>
      </c>
      <c r="AF100" s="88" t="s">
        <v>2992</v>
      </c>
      <c r="AG100" s="88" t="s">
        <v>3002</v>
      </c>
      <c r="AH100" s="88" t="s">
        <v>2998</v>
      </c>
      <c r="AI100" s="89">
        <v>2</v>
      </c>
      <c r="AJ100" s="89"/>
      <c r="AK100" s="89"/>
      <c r="AL100" s="88"/>
      <c r="AM100" s="88"/>
      <c r="AN100" s="88"/>
      <c r="AO100" s="88"/>
      <c r="AP100" s="88" t="s">
        <v>61</v>
      </c>
      <c r="AQ100" s="88" t="s">
        <v>44</v>
      </c>
      <c r="AR100" s="88" t="s">
        <v>45</v>
      </c>
      <c r="AS100" s="88" t="s">
        <v>44</v>
      </c>
      <c r="AT100" s="88" t="s">
        <v>61</v>
      </c>
      <c r="AU100" s="88"/>
      <c r="AV100" s="88"/>
      <c r="AW100" s="88"/>
      <c r="AX100" s="88" t="s">
        <v>3923</v>
      </c>
      <c r="AY100" s="88"/>
      <c r="AZ100" s="89">
        <v>150</v>
      </c>
      <c r="BA100" s="92">
        <v>1.0362694300518135E-2</v>
      </c>
      <c r="BB100" s="93">
        <v>72</v>
      </c>
      <c r="BC100" s="94">
        <v>0.2</v>
      </c>
      <c r="BD100" s="89">
        <v>430</v>
      </c>
      <c r="BE100" s="89">
        <v>280</v>
      </c>
      <c r="BF100" s="96" t="s">
        <v>2944</v>
      </c>
      <c r="BG100" s="88" t="s">
        <v>68</v>
      </c>
      <c r="BH100" s="88"/>
    </row>
    <row r="101" spans="1:60" s="87" customFormat="1" ht="30.75" customHeight="1" x14ac:dyDescent="0.2">
      <c r="A101" s="87" t="s">
        <v>2922</v>
      </c>
      <c r="B101" s="88" t="s">
        <v>2919</v>
      </c>
      <c r="C101" s="88" t="s">
        <v>2922</v>
      </c>
      <c r="D101" s="88"/>
      <c r="E101" s="88"/>
      <c r="F101" s="88"/>
      <c r="G101" s="88"/>
      <c r="H101" s="88"/>
      <c r="I101" s="88" t="s">
        <v>2918</v>
      </c>
      <c r="J101" s="88" t="s">
        <v>62</v>
      </c>
      <c r="K101" s="88" t="s">
        <v>119</v>
      </c>
      <c r="L101" s="88" t="s">
        <v>97</v>
      </c>
      <c r="M101" s="88" t="s">
        <v>97</v>
      </c>
      <c r="N101" s="88" t="s">
        <v>156</v>
      </c>
      <c r="O101" s="88" t="s">
        <v>64</v>
      </c>
      <c r="P101" s="88" t="s">
        <v>176</v>
      </c>
      <c r="Q101" s="88" t="s">
        <v>2375</v>
      </c>
      <c r="R101" s="89" t="s">
        <v>3615</v>
      </c>
      <c r="S101" s="90">
        <v>0.24</v>
      </c>
      <c r="T101" s="88" t="s">
        <v>2927</v>
      </c>
      <c r="U101" s="88"/>
      <c r="V101" s="88"/>
      <c r="W101" s="88"/>
      <c r="X101" s="89"/>
      <c r="Y101" s="89"/>
      <c r="Z101" s="88" t="s">
        <v>3815</v>
      </c>
      <c r="AA101" s="88">
        <v>34</v>
      </c>
      <c r="AB101" s="88"/>
      <c r="AC101" s="88"/>
      <c r="AD101" s="88">
        <v>24</v>
      </c>
      <c r="AE101" s="91">
        <v>17.55</v>
      </c>
      <c r="AF101" s="88" t="s">
        <v>2992</v>
      </c>
      <c r="AG101" s="88" t="s">
        <v>3002</v>
      </c>
      <c r="AH101" s="88" t="s">
        <v>2998</v>
      </c>
      <c r="AI101" s="89">
        <v>2</v>
      </c>
      <c r="AJ101" s="89"/>
      <c r="AK101" s="89"/>
      <c r="AL101" s="88"/>
      <c r="AM101" s="88"/>
      <c r="AN101" s="88"/>
      <c r="AO101" s="88"/>
      <c r="AP101" s="88" t="s">
        <v>61</v>
      </c>
      <c r="AQ101" s="88" t="s">
        <v>44</v>
      </c>
      <c r="AR101" s="88" t="s">
        <v>45</v>
      </c>
      <c r="AS101" s="88" t="s">
        <v>44</v>
      </c>
      <c r="AT101" s="88" t="s">
        <v>61</v>
      </c>
      <c r="AU101" s="88"/>
      <c r="AV101" s="88"/>
      <c r="AW101" s="88"/>
      <c r="AX101" s="88" t="s">
        <v>3923</v>
      </c>
      <c r="AY101" s="88"/>
      <c r="AZ101" s="89">
        <v>150</v>
      </c>
      <c r="BA101" s="92"/>
      <c r="BB101" s="93">
        <v>108</v>
      </c>
      <c r="BC101" s="94">
        <v>0.2</v>
      </c>
      <c r="BD101" s="89">
        <v>430</v>
      </c>
      <c r="BE101" s="89">
        <v>280</v>
      </c>
      <c r="BF101" s="96" t="s">
        <v>2944</v>
      </c>
      <c r="BG101" s="88" t="s">
        <v>68</v>
      </c>
      <c r="BH101" s="88"/>
    </row>
    <row r="102" spans="1:60" s="87" customFormat="1" ht="30.75" customHeight="1" x14ac:dyDescent="0.2">
      <c r="A102" s="87" t="s">
        <v>2921</v>
      </c>
      <c r="B102" s="88" t="s">
        <v>2919</v>
      </c>
      <c r="C102" s="88" t="s">
        <v>2921</v>
      </c>
      <c r="D102" s="88"/>
      <c r="E102" s="88"/>
      <c r="F102" s="88"/>
      <c r="G102" s="88"/>
      <c r="H102" s="88"/>
      <c r="I102" s="88" t="s">
        <v>2918</v>
      </c>
      <c r="J102" s="88" t="s">
        <v>62</v>
      </c>
      <c r="K102" s="88" t="s">
        <v>119</v>
      </c>
      <c r="L102" s="88" t="s">
        <v>97</v>
      </c>
      <c r="M102" s="88" t="s">
        <v>97</v>
      </c>
      <c r="N102" s="88" t="s">
        <v>156</v>
      </c>
      <c r="O102" s="88" t="s">
        <v>64</v>
      </c>
      <c r="P102" s="88" t="s">
        <v>98</v>
      </c>
      <c r="Q102" s="88" t="s">
        <v>2375</v>
      </c>
      <c r="R102" s="89" t="s">
        <v>3615</v>
      </c>
      <c r="S102" s="90">
        <v>0.23</v>
      </c>
      <c r="T102" s="88" t="s">
        <v>2928</v>
      </c>
      <c r="U102" s="88"/>
      <c r="V102" s="88"/>
      <c r="W102" s="88"/>
      <c r="X102" s="89"/>
      <c r="Y102" s="89"/>
      <c r="Z102" s="88" t="s">
        <v>3816</v>
      </c>
      <c r="AA102" s="88">
        <v>34</v>
      </c>
      <c r="AB102" s="88"/>
      <c r="AC102" s="88"/>
      <c r="AD102" s="88">
        <v>24</v>
      </c>
      <c r="AE102" s="91">
        <v>17.55</v>
      </c>
      <c r="AF102" s="88" t="s">
        <v>2992</v>
      </c>
      <c r="AG102" s="88" t="s">
        <v>3002</v>
      </c>
      <c r="AH102" s="88" t="s">
        <v>2998</v>
      </c>
      <c r="AI102" s="89">
        <v>2</v>
      </c>
      <c r="AJ102" s="89"/>
      <c r="AK102" s="89"/>
      <c r="AL102" s="88"/>
      <c r="AM102" s="88"/>
      <c r="AN102" s="88"/>
      <c r="AO102" s="88"/>
      <c r="AP102" s="88" t="s">
        <v>61</v>
      </c>
      <c r="AQ102" s="88" t="s">
        <v>44</v>
      </c>
      <c r="AR102" s="88" t="s">
        <v>45</v>
      </c>
      <c r="AS102" s="88" t="s">
        <v>44</v>
      </c>
      <c r="AT102" s="88" t="s">
        <v>61</v>
      </c>
      <c r="AU102" s="88"/>
      <c r="AV102" s="88"/>
      <c r="AW102" s="88"/>
      <c r="AX102" s="88" t="s">
        <v>3923</v>
      </c>
      <c r="AY102" s="88"/>
      <c r="AZ102" s="89">
        <v>150</v>
      </c>
      <c r="BA102" s="92">
        <v>5.1813471502590676E-3</v>
      </c>
      <c r="BB102" s="93">
        <v>108</v>
      </c>
      <c r="BC102" s="94">
        <v>0.2</v>
      </c>
      <c r="BD102" s="89">
        <v>430</v>
      </c>
      <c r="BE102" s="89">
        <v>280</v>
      </c>
      <c r="BF102" s="96" t="s">
        <v>2944</v>
      </c>
      <c r="BG102" s="88" t="s">
        <v>68</v>
      </c>
      <c r="BH102" s="88"/>
    </row>
    <row r="103" spans="1:60" s="87" customFormat="1" ht="30.75" customHeight="1" x14ac:dyDescent="0.2">
      <c r="A103" s="87" t="s">
        <v>2923</v>
      </c>
      <c r="B103" s="88" t="s">
        <v>2919</v>
      </c>
      <c r="C103" s="88" t="s">
        <v>2923</v>
      </c>
      <c r="D103" s="88"/>
      <c r="E103" s="88"/>
      <c r="F103" s="88"/>
      <c r="G103" s="88"/>
      <c r="H103" s="88"/>
      <c r="I103" s="88" t="s">
        <v>2918</v>
      </c>
      <c r="J103" s="88" t="s">
        <v>62</v>
      </c>
      <c r="K103" s="88" t="s">
        <v>119</v>
      </c>
      <c r="L103" s="88" t="s">
        <v>97</v>
      </c>
      <c r="M103" s="88" t="s">
        <v>97</v>
      </c>
      <c r="N103" s="88" t="s">
        <v>156</v>
      </c>
      <c r="O103" s="88" t="s">
        <v>64</v>
      </c>
      <c r="P103" s="88" t="s">
        <v>100</v>
      </c>
      <c r="Q103" s="88" t="s">
        <v>2375</v>
      </c>
      <c r="R103" s="89" t="s">
        <v>3615</v>
      </c>
      <c r="S103" s="90">
        <v>0.22</v>
      </c>
      <c r="T103" s="88" t="s">
        <v>2929</v>
      </c>
      <c r="U103" s="88"/>
      <c r="V103" s="88"/>
      <c r="W103" s="88"/>
      <c r="X103" s="89"/>
      <c r="Y103" s="89"/>
      <c r="Z103" s="88" t="s">
        <v>3817</v>
      </c>
      <c r="AA103" s="88">
        <v>34</v>
      </c>
      <c r="AB103" s="88"/>
      <c r="AC103" s="88"/>
      <c r="AD103" s="88">
        <v>24</v>
      </c>
      <c r="AE103" s="91">
        <v>17.55</v>
      </c>
      <c r="AF103" s="88" t="s">
        <v>2992</v>
      </c>
      <c r="AG103" s="88" t="s">
        <v>3002</v>
      </c>
      <c r="AH103" s="88" t="s">
        <v>2998</v>
      </c>
      <c r="AI103" s="89">
        <v>2</v>
      </c>
      <c r="AJ103" s="89"/>
      <c r="AK103" s="89"/>
      <c r="AL103" s="88"/>
      <c r="AM103" s="88"/>
      <c r="AN103" s="88"/>
      <c r="AO103" s="88"/>
      <c r="AP103" s="88" t="s">
        <v>61</v>
      </c>
      <c r="AQ103" s="88" t="s">
        <v>44</v>
      </c>
      <c r="AR103" s="88" t="s">
        <v>45</v>
      </c>
      <c r="AS103" s="88" t="s">
        <v>44</v>
      </c>
      <c r="AT103" s="88" t="s">
        <v>61</v>
      </c>
      <c r="AU103" s="88"/>
      <c r="AV103" s="88"/>
      <c r="AW103" s="88"/>
      <c r="AX103" s="88" t="s">
        <v>3923</v>
      </c>
      <c r="AY103" s="88"/>
      <c r="AZ103" s="89">
        <v>150</v>
      </c>
      <c r="BA103" s="92">
        <v>2.072538860103627E-2</v>
      </c>
      <c r="BB103" s="93">
        <v>108</v>
      </c>
      <c r="BC103" s="94">
        <v>0.2</v>
      </c>
      <c r="BD103" s="89">
        <v>430</v>
      </c>
      <c r="BE103" s="89">
        <v>280</v>
      </c>
      <c r="BF103" s="96" t="s">
        <v>2944</v>
      </c>
      <c r="BG103" s="88" t="s">
        <v>68</v>
      </c>
      <c r="BH103" s="88"/>
    </row>
    <row r="104" spans="1:60" s="87" customFormat="1" ht="30.75" customHeight="1" x14ac:dyDescent="0.2">
      <c r="A104" s="87" t="s">
        <v>2924</v>
      </c>
      <c r="B104" s="88" t="s">
        <v>2919</v>
      </c>
      <c r="C104" s="88" t="s">
        <v>2924</v>
      </c>
      <c r="D104" s="88"/>
      <c r="E104" s="88"/>
      <c r="F104" s="88"/>
      <c r="G104" s="88"/>
      <c r="H104" s="88"/>
      <c r="I104" s="88" t="s">
        <v>2918</v>
      </c>
      <c r="J104" s="88" t="s">
        <v>62</v>
      </c>
      <c r="K104" s="88" t="s">
        <v>119</v>
      </c>
      <c r="L104" s="88" t="s">
        <v>97</v>
      </c>
      <c r="M104" s="88" t="s">
        <v>97</v>
      </c>
      <c r="N104" s="88" t="s">
        <v>156</v>
      </c>
      <c r="O104" s="88" t="s">
        <v>64</v>
      </c>
      <c r="P104" s="88" t="s">
        <v>104</v>
      </c>
      <c r="Q104" s="88" t="s">
        <v>2375</v>
      </c>
      <c r="R104" s="89" t="s">
        <v>3615</v>
      </c>
      <c r="S104" s="90">
        <v>0.30499999999999999</v>
      </c>
      <c r="T104" s="88" t="s">
        <v>2930</v>
      </c>
      <c r="U104" s="88"/>
      <c r="V104" s="88"/>
      <c r="W104" s="88"/>
      <c r="X104" s="89"/>
      <c r="Y104" s="89"/>
      <c r="Z104" s="88" t="s">
        <v>3818</v>
      </c>
      <c r="AA104" s="88">
        <v>34</v>
      </c>
      <c r="AB104" s="88"/>
      <c r="AC104" s="88"/>
      <c r="AD104" s="88">
        <v>24</v>
      </c>
      <c r="AE104" s="91">
        <v>17.55</v>
      </c>
      <c r="AF104" s="88" t="s">
        <v>2992</v>
      </c>
      <c r="AG104" s="88" t="s">
        <v>3002</v>
      </c>
      <c r="AH104" s="88" t="s">
        <v>2998</v>
      </c>
      <c r="AI104" s="89">
        <v>2</v>
      </c>
      <c r="AJ104" s="89"/>
      <c r="AK104" s="89"/>
      <c r="AL104" s="88"/>
      <c r="AM104" s="88"/>
      <c r="AN104" s="88"/>
      <c r="AO104" s="88"/>
      <c r="AP104" s="88" t="s">
        <v>61</v>
      </c>
      <c r="AQ104" s="88" t="s">
        <v>44</v>
      </c>
      <c r="AR104" s="88" t="s">
        <v>45</v>
      </c>
      <c r="AS104" s="88" t="s">
        <v>44</v>
      </c>
      <c r="AT104" s="88" t="s">
        <v>61</v>
      </c>
      <c r="AU104" s="88"/>
      <c r="AV104" s="88"/>
      <c r="AW104" s="88"/>
      <c r="AX104" s="88" t="s">
        <v>3923</v>
      </c>
      <c r="AY104" s="88"/>
      <c r="AZ104" s="89">
        <v>150</v>
      </c>
      <c r="BA104" s="92"/>
      <c r="BB104" s="93">
        <v>72</v>
      </c>
      <c r="BC104" s="94">
        <v>0.2</v>
      </c>
      <c r="BD104" s="89">
        <v>430</v>
      </c>
      <c r="BE104" s="89">
        <v>280</v>
      </c>
      <c r="BF104" s="96" t="s">
        <v>2944</v>
      </c>
      <c r="BG104" s="88" t="s">
        <v>68</v>
      </c>
      <c r="BH104" s="88"/>
    </row>
    <row r="105" spans="1:60" s="87" customFormat="1" ht="30.75" customHeight="1" x14ac:dyDescent="0.2">
      <c r="A105" s="87" t="s">
        <v>2925</v>
      </c>
      <c r="B105" s="88" t="s">
        <v>2919</v>
      </c>
      <c r="C105" s="88" t="s">
        <v>2925</v>
      </c>
      <c r="D105" s="88"/>
      <c r="E105" s="88"/>
      <c r="F105" s="88"/>
      <c r="G105" s="88"/>
      <c r="H105" s="88"/>
      <c r="I105" s="88" t="s">
        <v>2918</v>
      </c>
      <c r="J105" s="88" t="s">
        <v>62</v>
      </c>
      <c r="K105" s="88" t="s">
        <v>119</v>
      </c>
      <c r="L105" s="88" t="s">
        <v>97</v>
      </c>
      <c r="M105" s="88" t="s">
        <v>97</v>
      </c>
      <c r="N105" s="88" t="s">
        <v>156</v>
      </c>
      <c r="O105" s="88" t="s">
        <v>64</v>
      </c>
      <c r="P105" s="88" t="s">
        <v>107</v>
      </c>
      <c r="Q105" s="88" t="s">
        <v>2375</v>
      </c>
      <c r="R105" s="89" t="s">
        <v>3615</v>
      </c>
      <c r="S105" s="90">
        <v>0.32500000000000001</v>
      </c>
      <c r="T105" s="88" t="s">
        <v>2931</v>
      </c>
      <c r="U105" s="88"/>
      <c r="V105" s="88"/>
      <c r="W105" s="88"/>
      <c r="X105" s="89"/>
      <c r="Y105" s="89"/>
      <c r="Z105" s="88" t="s">
        <v>3819</v>
      </c>
      <c r="AA105" s="88">
        <v>34</v>
      </c>
      <c r="AB105" s="88"/>
      <c r="AC105" s="88"/>
      <c r="AD105" s="88">
        <v>24</v>
      </c>
      <c r="AE105" s="91">
        <v>17.55</v>
      </c>
      <c r="AF105" s="88" t="s">
        <v>2992</v>
      </c>
      <c r="AG105" s="88" t="s">
        <v>3002</v>
      </c>
      <c r="AH105" s="88" t="s">
        <v>2998</v>
      </c>
      <c r="AI105" s="89">
        <v>2</v>
      </c>
      <c r="AJ105" s="89"/>
      <c r="AK105" s="89"/>
      <c r="AL105" s="88"/>
      <c r="AM105" s="88"/>
      <c r="AN105" s="88"/>
      <c r="AO105" s="88"/>
      <c r="AP105" s="88" t="s">
        <v>61</v>
      </c>
      <c r="AQ105" s="88" t="s">
        <v>44</v>
      </c>
      <c r="AR105" s="88" t="s">
        <v>45</v>
      </c>
      <c r="AS105" s="88" t="s">
        <v>44</v>
      </c>
      <c r="AT105" s="88" t="s">
        <v>61</v>
      </c>
      <c r="AU105" s="88"/>
      <c r="AV105" s="88"/>
      <c r="AW105" s="88"/>
      <c r="AX105" s="88" t="s">
        <v>3923</v>
      </c>
      <c r="AY105" s="88"/>
      <c r="AZ105" s="89">
        <v>150</v>
      </c>
      <c r="BA105" s="92">
        <v>1.0362694300518135E-2</v>
      </c>
      <c r="BB105" s="93">
        <v>72</v>
      </c>
      <c r="BC105" s="94">
        <v>0.2</v>
      </c>
      <c r="BD105" s="89">
        <v>430</v>
      </c>
      <c r="BE105" s="89">
        <v>280</v>
      </c>
      <c r="BF105" s="96" t="s">
        <v>2944</v>
      </c>
      <c r="BG105" s="88" t="s">
        <v>68</v>
      </c>
      <c r="BH105" s="88"/>
    </row>
    <row r="106" spans="1:60" s="87" customFormat="1" ht="30.75" customHeight="1" x14ac:dyDescent="0.2">
      <c r="A106" s="87" t="s">
        <v>1969</v>
      </c>
      <c r="B106" s="88" t="s">
        <v>1760</v>
      </c>
      <c r="C106" s="88" t="s">
        <v>1969</v>
      </c>
      <c r="D106" s="88" t="s">
        <v>31</v>
      </c>
      <c r="E106" s="88" t="s">
        <v>32</v>
      </c>
      <c r="F106" s="88" t="s">
        <v>32</v>
      </c>
      <c r="G106" s="88" t="s">
        <v>61</v>
      </c>
      <c r="H106" s="88" t="s">
        <v>66</v>
      </c>
      <c r="I106" s="88" t="s">
        <v>2916</v>
      </c>
      <c r="J106" s="88" t="s">
        <v>62</v>
      </c>
      <c r="K106" s="88" t="s">
        <v>135</v>
      </c>
      <c r="L106" s="88" t="s">
        <v>97</v>
      </c>
      <c r="M106" s="88" t="s">
        <v>97</v>
      </c>
      <c r="N106" s="88" t="s">
        <v>1735</v>
      </c>
      <c r="O106" s="88" t="s">
        <v>64</v>
      </c>
      <c r="P106" s="88" t="s">
        <v>175</v>
      </c>
      <c r="Q106" s="88" t="s">
        <v>2375</v>
      </c>
      <c r="R106" s="89" t="s">
        <v>3620</v>
      </c>
      <c r="S106" s="90">
        <v>0.28999999999999998</v>
      </c>
      <c r="T106" s="88" t="s">
        <v>285</v>
      </c>
      <c r="U106" s="88"/>
      <c r="V106" s="88"/>
      <c r="W106" s="88"/>
      <c r="X106" s="89"/>
      <c r="Y106" s="89"/>
      <c r="Z106" s="88"/>
      <c r="AA106" s="88">
        <v>40</v>
      </c>
      <c r="AB106" s="88"/>
      <c r="AC106" s="88"/>
      <c r="AD106" s="88">
        <v>24</v>
      </c>
      <c r="AE106" s="91">
        <v>20.100000000000001</v>
      </c>
      <c r="AF106" s="88" t="s">
        <v>2992</v>
      </c>
      <c r="AG106" s="88"/>
      <c r="AH106" s="88" t="s">
        <v>2998</v>
      </c>
      <c r="AI106" s="89">
        <v>2</v>
      </c>
      <c r="AJ106" s="89"/>
      <c r="AK106" s="89"/>
      <c r="AL106" s="88"/>
      <c r="AM106" s="88"/>
      <c r="AN106" s="88"/>
      <c r="AO106" s="88"/>
      <c r="AP106" s="88" t="s">
        <v>61</v>
      </c>
      <c r="AQ106" s="88" t="s">
        <v>44</v>
      </c>
      <c r="AR106" s="88" t="s">
        <v>45</v>
      </c>
      <c r="AS106" s="88" t="s">
        <v>44</v>
      </c>
      <c r="AT106" s="88" t="s">
        <v>61</v>
      </c>
      <c r="AU106" s="88"/>
      <c r="AV106" s="88"/>
      <c r="AW106" s="88" t="s">
        <v>3921</v>
      </c>
      <c r="AX106" s="88"/>
      <c r="AY106" s="88">
        <v>40.308542000000003</v>
      </c>
      <c r="AZ106" s="89">
        <v>150</v>
      </c>
      <c r="BA106" s="92">
        <v>0.18134715025906736</v>
      </c>
      <c r="BB106" s="93">
        <v>144</v>
      </c>
      <c r="BC106" s="94">
        <v>0.2</v>
      </c>
      <c r="BD106" s="89">
        <v>430</v>
      </c>
      <c r="BE106" s="89">
        <v>280</v>
      </c>
      <c r="BF106" s="96" t="s">
        <v>2608</v>
      </c>
      <c r="BG106" s="88" t="s">
        <v>68</v>
      </c>
      <c r="BH106" s="88" t="s">
        <v>3521</v>
      </c>
    </row>
    <row r="107" spans="1:60" s="87" customFormat="1" ht="30.75" customHeight="1" x14ac:dyDescent="0.2">
      <c r="A107" s="87" t="s">
        <v>1970</v>
      </c>
      <c r="B107" s="88" t="s">
        <v>1760</v>
      </c>
      <c r="C107" s="88" t="s">
        <v>1970</v>
      </c>
      <c r="D107" s="88" t="s">
        <v>31</v>
      </c>
      <c r="E107" s="88" t="s">
        <v>32</v>
      </c>
      <c r="F107" s="88" t="s">
        <v>32</v>
      </c>
      <c r="G107" s="88" t="s">
        <v>61</v>
      </c>
      <c r="H107" s="88" t="s">
        <v>66</v>
      </c>
      <c r="I107" s="88" t="s">
        <v>2916</v>
      </c>
      <c r="J107" s="88" t="s">
        <v>62</v>
      </c>
      <c r="K107" s="88" t="s">
        <v>135</v>
      </c>
      <c r="L107" s="88" t="s">
        <v>97</v>
      </c>
      <c r="M107" s="88" t="s">
        <v>97</v>
      </c>
      <c r="N107" s="88" t="s">
        <v>1735</v>
      </c>
      <c r="O107" s="88" t="s">
        <v>64</v>
      </c>
      <c r="P107" s="88" t="s">
        <v>176</v>
      </c>
      <c r="Q107" s="88" t="s">
        <v>2375</v>
      </c>
      <c r="R107" s="89" t="s">
        <v>3620</v>
      </c>
      <c r="S107" s="90">
        <v>0.28000000000000003</v>
      </c>
      <c r="T107" s="88" t="s">
        <v>286</v>
      </c>
      <c r="U107" s="88"/>
      <c r="V107" s="88"/>
      <c r="W107" s="88"/>
      <c r="X107" s="89"/>
      <c r="Y107" s="89"/>
      <c r="Z107" s="88"/>
      <c r="AA107" s="88">
        <v>40</v>
      </c>
      <c r="AB107" s="88"/>
      <c r="AC107" s="88"/>
      <c r="AD107" s="88">
        <v>24</v>
      </c>
      <c r="AE107" s="91">
        <v>20.100000000000001</v>
      </c>
      <c r="AF107" s="88" t="s">
        <v>2992</v>
      </c>
      <c r="AG107" s="88"/>
      <c r="AH107" s="88" t="s">
        <v>2998</v>
      </c>
      <c r="AI107" s="89">
        <v>2</v>
      </c>
      <c r="AJ107" s="89"/>
      <c r="AK107" s="89"/>
      <c r="AL107" s="88"/>
      <c r="AM107" s="88"/>
      <c r="AN107" s="88"/>
      <c r="AO107" s="88"/>
      <c r="AP107" s="88" t="s">
        <v>61</v>
      </c>
      <c r="AQ107" s="88" t="s">
        <v>44</v>
      </c>
      <c r="AR107" s="88" t="s">
        <v>45</v>
      </c>
      <c r="AS107" s="88" t="s">
        <v>44</v>
      </c>
      <c r="AT107" s="88" t="s">
        <v>61</v>
      </c>
      <c r="AU107" s="88"/>
      <c r="AV107" s="88"/>
      <c r="AW107" s="88" t="s">
        <v>3921</v>
      </c>
      <c r="AX107" s="88"/>
      <c r="AY107" s="88">
        <v>39.740912999999999</v>
      </c>
      <c r="AZ107" s="89">
        <v>150</v>
      </c>
      <c r="BA107" s="92">
        <v>0.45595854922279794</v>
      </c>
      <c r="BB107" s="93">
        <v>216</v>
      </c>
      <c r="BC107" s="94">
        <v>0.2</v>
      </c>
      <c r="BD107" s="89">
        <v>430</v>
      </c>
      <c r="BE107" s="89">
        <v>280</v>
      </c>
      <c r="BF107" s="96" t="s">
        <v>2608</v>
      </c>
      <c r="BG107" s="88" t="s">
        <v>68</v>
      </c>
      <c r="BH107" s="88" t="s">
        <v>3521</v>
      </c>
    </row>
    <row r="108" spans="1:60" s="87" customFormat="1" ht="30.75" customHeight="1" x14ac:dyDescent="0.2">
      <c r="A108" s="87" t="s">
        <v>281</v>
      </c>
      <c r="B108" s="88" t="s">
        <v>1760</v>
      </c>
      <c r="C108" s="88" t="s">
        <v>281</v>
      </c>
      <c r="D108" s="88" t="s">
        <v>31</v>
      </c>
      <c r="E108" s="88" t="s">
        <v>32</v>
      </c>
      <c r="F108" s="88" t="s">
        <v>32</v>
      </c>
      <c r="G108" s="88" t="s">
        <v>61</v>
      </c>
      <c r="H108" s="88" t="s">
        <v>66</v>
      </c>
      <c r="I108" s="88" t="s">
        <v>2916</v>
      </c>
      <c r="J108" s="88" t="s">
        <v>62</v>
      </c>
      <c r="K108" s="88" t="s">
        <v>135</v>
      </c>
      <c r="L108" s="88" t="s">
        <v>97</v>
      </c>
      <c r="M108" s="88" t="s">
        <v>97</v>
      </c>
      <c r="N108" s="88" t="s">
        <v>1735</v>
      </c>
      <c r="O108" s="88" t="s">
        <v>64</v>
      </c>
      <c r="P108" s="88" t="s">
        <v>98</v>
      </c>
      <c r="Q108" s="88" t="s">
        <v>2375</v>
      </c>
      <c r="R108" s="89" t="s">
        <v>3620</v>
      </c>
      <c r="S108" s="90">
        <v>0.26500000000000001</v>
      </c>
      <c r="T108" s="88" t="s">
        <v>287</v>
      </c>
      <c r="U108" s="88"/>
      <c r="V108" s="88"/>
      <c r="W108" s="88"/>
      <c r="X108" s="89"/>
      <c r="Y108" s="89"/>
      <c r="Z108" s="88"/>
      <c r="AA108" s="88">
        <v>40</v>
      </c>
      <c r="AB108" s="88"/>
      <c r="AC108" s="88"/>
      <c r="AD108" s="88">
        <v>24</v>
      </c>
      <c r="AE108" s="91">
        <v>20.100000000000001</v>
      </c>
      <c r="AF108" s="88" t="s">
        <v>2992</v>
      </c>
      <c r="AG108" s="88"/>
      <c r="AH108" s="88" t="s">
        <v>2998</v>
      </c>
      <c r="AI108" s="89">
        <v>2</v>
      </c>
      <c r="AJ108" s="89"/>
      <c r="AK108" s="89"/>
      <c r="AL108" s="88"/>
      <c r="AM108" s="88"/>
      <c r="AN108" s="88"/>
      <c r="AO108" s="88"/>
      <c r="AP108" s="88" t="s">
        <v>61</v>
      </c>
      <c r="AQ108" s="88" t="s">
        <v>44</v>
      </c>
      <c r="AR108" s="88" t="s">
        <v>45</v>
      </c>
      <c r="AS108" s="88" t="s">
        <v>44</v>
      </c>
      <c r="AT108" s="88" t="s">
        <v>61</v>
      </c>
      <c r="AU108" s="88"/>
      <c r="AV108" s="88"/>
      <c r="AW108" s="88" t="s">
        <v>3921</v>
      </c>
      <c r="AX108" s="88"/>
      <c r="AY108" s="88">
        <v>39.885333000000003</v>
      </c>
      <c r="AZ108" s="89">
        <v>150</v>
      </c>
      <c r="BA108" s="92">
        <v>0.38860103626943004</v>
      </c>
      <c r="BB108" s="93">
        <v>216</v>
      </c>
      <c r="BC108" s="94">
        <v>0.2</v>
      </c>
      <c r="BD108" s="89">
        <v>430</v>
      </c>
      <c r="BE108" s="89">
        <v>280</v>
      </c>
      <c r="BF108" s="96" t="s">
        <v>2608</v>
      </c>
      <c r="BG108" s="88" t="s">
        <v>68</v>
      </c>
      <c r="BH108" s="88" t="s">
        <v>3521</v>
      </c>
    </row>
    <row r="109" spans="1:60" s="87" customFormat="1" ht="30.75" customHeight="1" x14ac:dyDescent="0.2">
      <c r="A109" s="87" t="s">
        <v>282</v>
      </c>
      <c r="B109" s="88" t="s">
        <v>1760</v>
      </c>
      <c r="C109" s="88" t="s">
        <v>282</v>
      </c>
      <c r="D109" s="88" t="s">
        <v>31</v>
      </c>
      <c r="E109" s="88" t="s">
        <v>32</v>
      </c>
      <c r="F109" s="88" t="s">
        <v>32</v>
      </c>
      <c r="G109" s="88" t="s">
        <v>61</v>
      </c>
      <c r="H109" s="88" t="s">
        <v>66</v>
      </c>
      <c r="I109" s="88" t="s">
        <v>2916</v>
      </c>
      <c r="J109" s="88" t="s">
        <v>62</v>
      </c>
      <c r="K109" s="88" t="s">
        <v>135</v>
      </c>
      <c r="L109" s="88" t="s">
        <v>97</v>
      </c>
      <c r="M109" s="88" t="s">
        <v>97</v>
      </c>
      <c r="N109" s="88" t="s">
        <v>1735</v>
      </c>
      <c r="O109" s="88" t="s">
        <v>64</v>
      </c>
      <c r="P109" s="88" t="s">
        <v>100</v>
      </c>
      <c r="Q109" s="88" t="s">
        <v>2375</v>
      </c>
      <c r="R109" s="89" t="s">
        <v>3620</v>
      </c>
      <c r="S109" s="90">
        <v>0.255</v>
      </c>
      <c r="T109" s="88" t="s">
        <v>288</v>
      </c>
      <c r="U109" s="88"/>
      <c r="V109" s="88"/>
      <c r="W109" s="88"/>
      <c r="X109" s="89"/>
      <c r="Y109" s="89"/>
      <c r="Z109" s="88"/>
      <c r="AA109" s="88">
        <v>40</v>
      </c>
      <c r="AB109" s="88"/>
      <c r="AC109" s="88"/>
      <c r="AD109" s="88">
        <v>24</v>
      </c>
      <c r="AE109" s="91">
        <v>20.100000000000001</v>
      </c>
      <c r="AF109" s="88" t="s">
        <v>2992</v>
      </c>
      <c r="AG109" s="88"/>
      <c r="AH109" s="88" t="s">
        <v>2998</v>
      </c>
      <c r="AI109" s="89">
        <v>2</v>
      </c>
      <c r="AJ109" s="89"/>
      <c r="AK109" s="89"/>
      <c r="AL109" s="88"/>
      <c r="AM109" s="88"/>
      <c r="AN109" s="88"/>
      <c r="AO109" s="88"/>
      <c r="AP109" s="88" t="s">
        <v>61</v>
      </c>
      <c r="AQ109" s="88" t="s">
        <v>44</v>
      </c>
      <c r="AR109" s="88" t="s">
        <v>45</v>
      </c>
      <c r="AS109" s="88" t="s">
        <v>44</v>
      </c>
      <c r="AT109" s="88" t="s">
        <v>61</v>
      </c>
      <c r="AU109" s="88"/>
      <c r="AV109" s="88"/>
      <c r="AW109" s="88" t="s">
        <v>3921</v>
      </c>
      <c r="AX109" s="88"/>
      <c r="AY109" s="88">
        <v>41.832341999999997</v>
      </c>
      <c r="AZ109" s="89">
        <v>150</v>
      </c>
      <c r="BA109" s="92">
        <v>0.32642487046632124</v>
      </c>
      <c r="BB109" s="93">
        <v>216</v>
      </c>
      <c r="BC109" s="94">
        <v>0.2</v>
      </c>
      <c r="BD109" s="89">
        <v>430</v>
      </c>
      <c r="BE109" s="89">
        <v>280</v>
      </c>
      <c r="BF109" s="96" t="s">
        <v>2608</v>
      </c>
      <c r="BG109" s="88" t="s">
        <v>68</v>
      </c>
      <c r="BH109" s="88" t="s">
        <v>3521</v>
      </c>
    </row>
    <row r="110" spans="1:60" s="87" customFormat="1" ht="30.75" customHeight="1" x14ac:dyDescent="0.2">
      <c r="A110" s="87" t="s">
        <v>283</v>
      </c>
      <c r="B110" s="88" t="s">
        <v>1760</v>
      </c>
      <c r="C110" s="88" t="s">
        <v>283</v>
      </c>
      <c r="D110" s="88" t="s">
        <v>31</v>
      </c>
      <c r="E110" s="88" t="s">
        <v>32</v>
      </c>
      <c r="F110" s="88" t="s">
        <v>32</v>
      </c>
      <c r="G110" s="88" t="s">
        <v>61</v>
      </c>
      <c r="H110" s="88" t="s">
        <v>66</v>
      </c>
      <c r="I110" s="88" t="s">
        <v>2916</v>
      </c>
      <c r="J110" s="88" t="s">
        <v>62</v>
      </c>
      <c r="K110" s="88" t="s">
        <v>135</v>
      </c>
      <c r="L110" s="88" t="s">
        <v>97</v>
      </c>
      <c r="M110" s="88" t="s">
        <v>97</v>
      </c>
      <c r="N110" s="88" t="s">
        <v>1735</v>
      </c>
      <c r="O110" s="88" t="s">
        <v>64</v>
      </c>
      <c r="P110" s="88" t="s">
        <v>104</v>
      </c>
      <c r="Q110" s="88" t="s">
        <v>2375</v>
      </c>
      <c r="R110" s="89" t="s">
        <v>3620</v>
      </c>
      <c r="S110" s="90">
        <v>0.32500000000000001</v>
      </c>
      <c r="T110" s="88" t="s">
        <v>289</v>
      </c>
      <c r="U110" s="88"/>
      <c r="V110" s="88"/>
      <c r="W110" s="88"/>
      <c r="X110" s="89"/>
      <c r="Y110" s="89"/>
      <c r="Z110" s="88"/>
      <c r="AA110" s="88">
        <v>40</v>
      </c>
      <c r="AB110" s="88"/>
      <c r="AC110" s="88"/>
      <c r="AD110" s="88">
        <v>24</v>
      </c>
      <c r="AE110" s="91">
        <v>20.100000000000001</v>
      </c>
      <c r="AF110" s="88" t="s">
        <v>2992</v>
      </c>
      <c r="AG110" s="88"/>
      <c r="AH110" s="88" t="s">
        <v>2998</v>
      </c>
      <c r="AI110" s="89">
        <v>2</v>
      </c>
      <c r="AJ110" s="89"/>
      <c r="AK110" s="89"/>
      <c r="AL110" s="88"/>
      <c r="AM110" s="88"/>
      <c r="AN110" s="88"/>
      <c r="AO110" s="88"/>
      <c r="AP110" s="88" t="s">
        <v>61</v>
      </c>
      <c r="AQ110" s="88" t="s">
        <v>44</v>
      </c>
      <c r="AR110" s="88" t="s">
        <v>45</v>
      </c>
      <c r="AS110" s="88" t="s">
        <v>44</v>
      </c>
      <c r="AT110" s="88" t="s">
        <v>61</v>
      </c>
      <c r="AU110" s="88"/>
      <c r="AV110" s="88"/>
      <c r="AW110" s="88" t="s">
        <v>3921</v>
      </c>
      <c r="AX110" s="88"/>
      <c r="AY110" s="88">
        <v>38.307434999999998</v>
      </c>
      <c r="AZ110" s="89">
        <v>150</v>
      </c>
      <c r="BA110" s="92">
        <v>8.2901554404145081E-2</v>
      </c>
      <c r="BB110" s="93">
        <v>144</v>
      </c>
      <c r="BC110" s="94">
        <v>0.2</v>
      </c>
      <c r="BD110" s="89">
        <v>430</v>
      </c>
      <c r="BE110" s="89">
        <v>280</v>
      </c>
      <c r="BF110" s="96" t="s">
        <v>2608</v>
      </c>
      <c r="BG110" s="88" t="s">
        <v>68</v>
      </c>
      <c r="BH110" s="88" t="s">
        <v>3521</v>
      </c>
    </row>
    <row r="111" spans="1:60" s="87" customFormat="1" ht="30.75" customHeight="1" x14ac:dyDescent="0.2">
      <c r="A111" s="87" t="s">
        <v>284</v>
      </c>
      <c r="B111" s="88" t="s">
        <v>1760</v>
      </c>
      <c r="C111" s="88" t="s">
        <v>284</v>
      </c>
      <c r="D111" s="88" t="s">
        <v>31</v>
      </c>
      <c r="E111" s="88" t="s">
        <v>32</v>
      </c>
      <c r="F111" s="88" t="s">
        <v>32</v>
      </c>
      <c r="G111" s="88" t="s">
        <v>61</v>
      </c>
      <c r="H111" s="88" t="s">
        <v>66</v>
      </c>
      <c r="I111" s="88" t="s">
        <v>2916</v>
      </c>
      <c r="J111" s="88" t="s">
        <v>62</v>
      </c>
      <c r="K111" s="88" t="s">
        <v>135</v>
      </c>
      <c r="L111" s="88" t="s">
        <v>97</v>
      </c>
      <c r="M111" s="88" t="s">
        <v>97</v>
      </c>
      <c r="N111" s="88" t="s">
        <v>1735</v>
      </c>
      <c r="O111" s="88" t="s">
        <v>64</v>
      </c>
      <c r="P111" s="88" t="s">
        <v>107</v>
      </c>
      <c r="Q111" s="88" t="s">
        <v>2375</v>
      </c>
      <c r="R111" s="89" t="s">
        <v>3620</v>
      </c>
      <c r="S111" s="90">
        <v>0.33500000000000002</v>
      </c>
      <c r="T111" s="88" t="s">
        <v>290</v>
      </c>
      <c r="U111" s="88"/>
      <c r="V111" s="88"/>
      <c r="W111" s="88"/>
      <c r="X111" s="89"/>
      <c r="Y111" s="89"/>
      <c r="Z111" s="88"/>
      <c r="AA111" s="88">
        <v>40</v>
      </c>
      <c r="AB111" s="88"/>
      <c r="AC111" s="88"/>
      <c r="AD111" s="88">
        <v>24</v>
      </c>
      <c r="AE111" s="91">
        <v>20.100000000000001</v>
      </c>
      <c r="AF111" s="88" t="s">
        <v>2992</v>
      </c>
      <c r="AG111" s="88"/>
      <c r="AH111" s="88" t="s">
        <v>2998</v>
      </c>
      <c r="AI111" s="89">
        <v>2</v>
      </c>
      <c r="AJ111" s="89"/>
      <c r="AK111" s="89"/>
      <c r="AL111" s="88"/>
      <c r="AM111" s="88"/>
      <c r="AN111" s="88"/>
      <c r="AO111" s="88"/>
      <c r="AP111" s="88" t="s">
        <v>61</v>
      </c>
      <c r="AQ111" s="88" t="s">
        <v>44</v>
      </c>
      <c r="AR111" s="88" t="s">
        <v>45</v>
      </c>
      <c r="AS111" s="88" t="s">
        <v>44</v>
      </c>
      <c r="AT111" s="88" t="s">
        <v>61</v>
      </c>
      <c r="AU111" s="88"/>
      <c r="AV111" s="88"/>
      <c r="AW111" s="88" t="s">
        <v>3921</v>
      </c>
      <c r="AX111" s="88"/>
      <c r="AY111" s="88">
        <v>40.733716999999999</v>
      </c>
      <c r="AZ111" s="89">
        <v>150</v>
      </c>
      <c r="BA111" s="92">
        <v>7.2538860103626937E-2</v>
      </c>
      <c r="BB111" s="93">
        <v>144</v>
      </c>
      <c r="BC111" s="94">
        <v>0.2</v>
      </c>
      <c r="BD111" s="89">
        <v>430</v>
      </c>
      <c r="BE111" s="89">
        <v>280</v>
      </c>
      <c r="BF111" s="96" t="s">
        <v>2608</v>
      </c>
      <c r="BG111" s="88" t="s">
        <v>68</v>
      </c>
      <c r="BH111" s="88" t="s">
        <v>3521</v>
      </c>
    </row>
    <row r="112" spans="1:60" s="87" customFormat="1" ht="30.75" customHeight="1" x14ac:dyDescent="0.2">
      <c r="A112" s="87" t="s">
        <v>1971</v>
      </c>
      <c r="B112" s="88" t="s">
        <v>1761</v>
      </c>
      <c r="C112" s="88" t="s">
        <v>1971</v>
      </c>
      <c r="D112" s="88" t="s">
        <v>31</v>
      </c>
      <c r="E112" s="88" t="s">
        <v>32</v>
      </c>
      <c r="F112" s="88" t="s">
        <v>32</v>
      </c>
      <c r="G112" s="88" t="s">
        <v>61</v>
      </c>
      <c r="H112" s="88" t="s">
        <v>66</v>
      </c>
      <c r="I112" s="88" t="s">
        <v>2916</v>
      </c>
      <c r="J112" s="88" t="s">
        <v>62</v>
      </c>
      <c r="K112" s="88" t="s">
        <v>135</v>
      </c>
      <c r="L112" s="88" t="s">
        <v>97</v>
      </c>
      <c r="M112" s="88" t="s">
        <v>97</v>
      </c>
      <c r="N112" s="88" t="s">
        <v>1730</v>
      </c>
      <c r="O112" s="88" t="s">
        <v>64</v>
      </c>
      <c r="P112" s="88" t="s">
        <v>175</v>
      </c>
      <c r="Q112" s="88" t="s">
        <v>2375</v>
      </c>
      <c r="R112" s="89" t="s">
        <v>3618</v>
      </c>
      <c r="S112" s="90">
        <v>0.28999999999999998</v>
      </c>
      <c r="T112" s="88" t="s">
        <v>291</v>
      </c>
      <c r="U112" s="88"/>
      <c r="V112" s="88"/>
      <c r="W112" s="88"/>
      <c r="X112" s="89"/>
      <c r="Y112" s="89"/>
      <c r="Z112" s="88"/>
      <c r="AA112" s="88">
        <v>40</v>
      </c>
      <c r="AB112" s="88"/>
      <c r="AC112" s="88"/>
      <c r="AD112" s="88">
        <v>24</v>
      </c>
      <c r="AE112" s="91">
        <v>20.100000000000001</v>
      </c>
      <c r="AF112" s="88" t="s">
        <v>2992</v>
      </c>
      <c r="AG112" s="88"/>
      <c r="AH112" s="88" t="s">
        <v>2998</v>
      </c>
      <c r="AI112" s="89">
        <v>2</v>
      </c>
      <c r="AJ112" s="89"/>
      <c r="AK112" s="89"/>
      <c r="AL112" s="88"/>
      <c r="AM112" s="88"/>
      <c r="AN112" s="88"/>
      <c r="AO112" s="88"/>
      <c r="AP112" s="88" t="s">
        <v>61</v>
      </c>
      <c r="AQ112" s="88" t="s">
        <v>44</v>
      </c>
      <c r="AR112" s="88" t="s">
        <v>45</v>
      </c>
      <c r="AS112" s="88" t="s">
        <v>44</v>
      </c>
      <c r="AT112" s="88" t="s">
        <v>61</v>
      </c>
      <c r="AU112" s="88"/>
      <c r="AV112" s="88"/>
      <c r="AW112" s="88"/>
      <c r="AX112" s="88" t="s">
        <v>3923</v>
      </c>
      <c r="AY112" s="88">
        <v>40.635258999999998</v>
      </c>
      <c r="AZ112" s="89">
        <v>150</v>
      </c>
      <c r="BA112" s="92">
        <v>0.69430051813471505</v>
      </c>
      <c r="BB112" s="93">
        <v>144</v>
      </c>
      <c r="BC112" s="94">
        <v>0.2</v>
      </c>
      <c r="BD112" s="89">
        <v>430</v>
      </c>
      <c r="BE112" s="89">
        <v>280</v>
      </c>
      <c r="BF112" s="96" t="s">
        <v>2609</v>
      </c>
      <c r="BG112" s="88" t="s">
        <v>68</v>
      </c>
      <c r="BH112" s="88" t="s">
        <v>3521</v>
      </c>
    </row>
    <row r="113" spans="1:60" s="87" customFormat="1" ht="30.75" customHeight="1" x14ac:dyDescent="0.2">
      <c r="A113" s="87" t="s">
        <v>1972</v>
      </c>
      <c r="B113" s="88" t="s">
        <v>1761</v>
      </c>
      <c r="C113" s="88" t="s">
        <v>1972</v>
      </c>
      <c r="D113" s="88" t="s">
        <v>31</v>
      </c>
      <c r="E113" s="88" t="s">
        <v>32</v>
      </c>
      <c r="F113" s="88" t="s">
        <v>32</v>
      </c>
      <c r="G113" s="88" t="s">
        <v>61</v>
      </c>
      <c r="H113" s="88" t="s">
        <v>66</v>
      </c>
      <c r="I113" s="88" t="s">
        <v>2916</v>
      </c>
      <c r="J113" s="88" t="s">
        <v>62</v>
      </c>
      <c r="K113" s="88" t="s">
        <v>135</v>
      </c>
      <c r="L113" s="88" t="s">
        <v>97</v>
      </c>
      <c r="M113" s="88" t="s">
        <v>97</v>
      </c>
      <c r="N113" s="88" t="s">
        <v>1730</v>
      </c>
      <c r="O113" s="88" t="s">
        <v>64</v>
      </c>
      <c r="P113" s="88" t="s">
        <v>176</v>
      </c>
      <c r="Q113" s="88" t="s">
        <v>2375</v>
      </c>
      <c r="R113" s="89" t="s">
        <v>3618</v>
      </c>
      <c r="S113" s="90">
        <v>0.28000000000000003</v>
      </c>
      <c r="T113" s="88" t="s">
        <v>292</v>
      </c>
      <c r="U113" s="88"/>
      <c r="V113" s="88"/>
      <c r="W113" s="88"/>
      <c r="X113" s="89"/>
      <c r="Y113" s="89"/>
      <c r="Z113" s="88"/>
      <c r="AA113" s="88">
        <v>40</v>
      </c>
      <c r="AB113" s="88"/>
      <c r="AC113" s="88"/>
      <c r="AD113" s="88">
        <v>24</v>
      </c>
      <c r="AE113" s="91">
        <v>20.100000000000001</v>
      </c>
      <c r="AF113" s="88" t="s">
        <v>2992</v>
      </c>
      <c r="AG113" s="88"/>
      <c r="AH113" s="88" t="s">
        <v>2998</v>
      </c>
      <c r="AI113" s="89">
        <v>2</v>
      </c>
      <c r="AJ113" s="89"/>
      <c r="AK113" s="89"/>
      <c r="AL113" s="88"/>
      <c r="AM113" s="88"/>
      <c r="AN113" s="88"/>
      <c r="AO113" s="88"/>
      <c r="AP113" s="88" t="s">
        <v>61</v>
      </c>
      <c r="AQ113" s="88" t="s">
        <v>44</v>
      </c>
      <c r="AR113" s="88" t="s">
        <v>45</v>
      </c>
      <c r="AS113" s="88" t="s">
        <v>44</v>
      </c>
      <c r="AT113" s="88" t="s">
        <v>61</v>
      </c>
      <c r="AU113" s="88"/>
      <c r="AV113" s="88"/>
      <c r="AW113" s="88"/>
      <c r="AX113" s="88" t="s">
        <v>3923</v>
      </c>
      <c r="AY113" s="88">
        <v>41.012312000000001</v>
      </c>
      <c r="AZ113" s="89">
        <v>150</v>
      </c>
      <c r="BA113" s="92">
        <v>1.1243523316062176</v>
      </c>
      <c r="BB113" s="93">
        <v>216</v>
      </c>
      <c r="BC113" s="94">
        <v>0.2</v>
      </c>
      <c r="BD113" s="89">
        <v>430</v>
      </c>
      <c r="BE113" s="89">
        <v>280</v>
      </c>
      <c r="BF113" s="96" t="s">
        <v>2609</v>
      </c>
      <c r="BG113" s="88" t="s">
        <v>68</v>
      </c>
      <c r="BH113" s="87" t="s">
        <v>3521</v>
      </c>
    </row>
    <row r="114" spans="1:60" s="87" customFormat="1" ht="30.75" customHeight="1" x14ac:dyDescent="0.2">
      <c r="A114" s="87" t="s">
        <v>137</v>
      </c>
      <c r="B114" s="88" t="s">
        <v>1761</v>
      </c>
      <c r="C114" s="88" t="s">
        <v>137</v>
      </c>
      <c r="D114" s="88" t="s">
        <v>31</v>
      </c>
      <c r="E114" s="88" t="s">
        <v>32</v>
      </c>
      <c r="F114" s="88" t="s">
        <v>32</v>
      </c>
      <c r="G114" s="88" t="s">
        <v>61</v>
      </c>
      <c r="H114" s="88" t="s">
        <v>66</v>
      </c>
      <c r="I114" s="88" t="s">
        <v>2916</v>
      </c>
      <c r="J114" s="88" t="s">
        <v>62</v>
      </c>
      <c r="K114" s="88" t="s">
        <v>135</v>
      </c>
      <c r="L114" s="88" t="s">
        <v>97</v>
      </c>
      <c r="M114" s="88" t="s">
        <v>97</v>
      </c>
      <c r="N114" s="88" t="s">
        <v>1730</v>
      </c>
      <c r="O114" s="88" t="s">
        <v>64</v>
      </c>
      <c r="P114" s="88" t="s">
        <v>98</v>
      </c>
      <c r="Q114" s="88" t="s">
        <v>2375</v>
      </c>
      <c r="R114" s="89" t="s">
        <v>3618</v>
      </c>
      <c r="S114" s="90">
        <v>0.26500000000000001</v>
      </c>
      <c r="T114" s="88" t="s">
        <v>140</v>
      </c>
      <c r="U114" s="88"/>
      <c r="V114" s="88"/>
      <c r="W114" s="88"/>
      <c r="X114" s="89"/>
      <c r="Y114" s="89"/>
      <c r="Z114" s="88"/>
      <c r="AA114" s="88">
        <v>40</v>
      </c>
      <c r="AB114" s="88"/>
      <c r="AC114" s="88"/>
      <c r="AD114" s="88">
        <v>24</v>
      </c>
      <c r="AE114" s="91">
        <v>20.100000000000001</v>
      </c>
      <c r="AF114" s="88" t="s">
        <v>2992</v>
      </c>
      <c r="AG114" s="88"/>
      <c r="AH114" s="88" t="s">
        <v>2998</v>
      </c>
      <c r="AI114" s="89">
        <v>2</v>
      </c>
      <c r="AJ114" s="89"/>
      <c r="AK114" s="89"/>
      <c r="AL114" s="88"/>
      <c r="AM114" s="88"/>
      <c r="AN114" s="88"/>
      <c r="AO114" s="88"/>
      <c r="AP114" s="88" t="s">
        <v>61</v>
      </c>
      <c r="AQ114" s="88" t="s">
        <v>44</v>
      </c>
      <c r="AR114" s="88" t="s">
        <v>45</v>
      </c>
      <c r="AS114" s="88" t="s">
        <v>44</v>
      </c>
      <c r="AT114" s="88" t="s">
        <v>61</v>
      </c>
      <c r="AU114" s="88"/>
      <c r="AV114" s="88"/>
      <c r="AW114" s="88"/>
      <c r="AX114" s="88" t="s">
        <v>3923</v>
      </c>
      <c r="AY114" s="88">
        <v>40.748092999999997</v>
      </c>
      <c r="AZ114" s="89">
        <v>150</v>
      </c>
      <c r="BA114" s="92">
        <v>1.145077720207254</v>
      </c>
      <c r="BB114" s="93">
        <v>216</v>
      </c>
      <c r="BC114" s="94">
        <v>0.2</v>
      </c>
      <c r="BD114" s="89">
        <v>430</v>
      </c>
      <c r="BE114" s="89">
        <v>280</v>
      </c>
      <c r="BF114" s="96" t="s">
        <v>2609</v>
      </c>
      <c r="BG114" s="88" t="s">
        <v>68</v>
      </c>
      <c r="BH114" s="87" t="s">
        <v>3521</v>
      </c>
    </row>
    <row r="115" spans="1:60" s="87" customFormat="1" ht="30.75" customHeight="1" x14ac:dyDescent="0.2">
      <c r="A115" s="87" t="s">
        <v>134</v>
      </c>
      <c r="B115" s="88" t="s">
        <v>1761</v>
      </c>
      <c r="C115" s="88" t="s">
        <v>134</v>
      </c>
      <c r="D115" s="88" t="s">
        <v>31</v>
      </c>
      <c r="E115" s="88" t="s">
        <v>32</v>
      </c>
      <c r="F115" s="88" t="s">
        <v>32</v>
      </c>
      <c r="G115" s="88" t="s">
        <v>61</v>
      </c>
      <c r="H115" s="88" t="s">
        <v>66</v>
      </c>
      <c r="I115" s="88" t="s">
        <v>2916</v>
      </c>
      <c r="J115" s="88" t="s">
        <v>62</v>
      </c>
      <c r="K115" s="88" t="s">
        <v>135</v>
      </c>
      <c r="L115" s="88" t="s">
        <v>97</v>
      </c>
      <c r="M115" s="88" t="s">
        <v>97</v>
      </c>
      <c r="N115" s="88" t="s">
        <v>1730</v>
      </c>
      <c r="O115" s="88" t="s">
        <v>64</v>
      </c>
      <c r="P115" s="88" t="s">
        <v>100</v>
      </c>
      <c r="Q115" s="88" t="s">
        <v>2375</v>
      </c>
      <c r="R115" s="89" t="s">
        <v>3618</v>
      </c>
      <c r="S115" s="90">
        <v>0.255</v>
      </c>
      <c r="T115" s="88" t="s">
        <v>136</v>
      </c>
      <c r="U115" s="88"/>
      <c r="V115" s="88"/>
      <c r="W115" s="88"/>
      <c r="X115" s="89"/>
      <c r="Y115" s="89"/>
      <c r="Z115" s="88"/>
      <c r="AA115" s="88">
        <v>40</v>
      </c>
      <c r="AB115" s="88"/>
      <c r="AC115" s="88"/>
      <c r="AD115" s="88">
        <v>24</v>
      </c>
      <c r="AE115" s="91">
        <v>20.100000000000001</v>
      </c>
      <c r="AF115" s="88" t="s">
        <v>2992</v>
      </c>
      <c r="AG115" s="88"/>
      <c r="AH115" s="88" t="s">
        <v>2998</v>
      </c>
      <c r="AI115" s="89">
        <v>2</v>
      </c>
      <c r="AJ115" s="89"/>
      <c r="AK115" s="89"/>
      <c r="AL115" s="88"/>
      <c r="AM115" s="88"/>
      <c r="AN115" s="88"/>
      <c r="AO115" s="88"/>
      <c r="AP115" s="88" t="s">
        <v>61</v>
      </c>
      <c r="AQ115" s="88" t="s">
        <v>44</v>
      </c>
      <c r="AR115" s="88" t="s">
        <v>45</v>
      </c>
      <c r="AS115" s="88" t="s">
        <v>44</v>
      </c>
      <c r="AT115" s="88" t="s">
        <v>61</v>
      </c>
      <c r="AU115" s="88"/>
      <c r="AV115" s="88"/>
      <c r="AW115" s="88"/>
      <c r="AX115" s="88" t="s">
        <v>3923</v>
      </c>
      <c r="AY115" s="88">
        <v>41.371125999999997</v>
      </c>
      <c r="AZ115" s="89">
        <v>150</v>
      </c>
      <c r="BA115" s="92">
        <v>1.0155440414507773</v>
      </c>
      <c r="BB115" s="93">
        <v>216</v>
      </c>
      <c r="BC115" s="94">
        <v>0.2</v>
      </c>
      <c r="BD115" s="89">
        <v>430</v>
      </c>
      <c r="BE115" s="89">
        <v>280</v>
      </c>
      <c r="BF115" s="96" t="s">
        <v>2609</v>
      </c>
      <c r="BG115" s="88" t="s">
        <v>68</v>
      </c>
      <c r="BH115" s="87" t="s">
        <v>3521</v>
      </c>
    </row>
    <row r="116" spans="1:60" s="87" customFormat="1" ht="30.75" customHeight="1" x14ac:dyDescent="0.2">
      <c r="A116" s="87" t="s">
        <v>138</v>
      </c>
      <c r="B116" s="88" t="s">
        <v>1761</v>
      </c>
      <c r="C116" s="88" t="s">
        <v>138</v>
      </c>
      <c r="D116" s="88" t="s">
        <v>31</v>
      </c>
      <c r="E116" s="88" t="s">
        <v>32</v>
      </c>
      <c r="F116" s="88" t="s">
        <v>32</v>
      </c>
      <c r="G116" s="88" t="s">
        <v>61</v>
      </c>
      <c r="H116" s="88" t="s">
        <v>66</v>
      </c>
      <c r="I116" s="88" t="s">
        <v>2916</v>
      </c>
      <c r="J116" s="88" t="s">
        <v>62</v>
      </c>
      <c r="K116" s="88" t="s">
        <v>135</v>
      </c>
      <c r="L116" s="88" t="s">
        <v>97</v>
      </c>
      <c r="M116" s="88" t="s">
        <v>97</v>
      </c>
      <c r="N116" s="88" t="s">
        <v>1730</v>
      </c>
      <c r="O116" s="88" t="s">
        <v>64</v>
      </c>
      <c r="P116" s="88" t="s">
        <v>104</v>
      </c>
      <c r="Q116" s="88" t="s">
        <v>2375</v>
      </c>
      <c r="R116" s="89" t="s">
        <v>3618</v>
      </c>
      <c r="S116" s="90">
        <v>0.32500000000000001</v>
      </c>
      <c r="T116" s="88" t="s">
        <v>141</v>
      </c>
      <c r="U116" s="88"/>
      <c r="V116" s="88"/>
      <c r="W116" s="88"/>
      <c r="X116" s="89"/>
      <c r="Y116" s="89"/>
      <c r="Z116" s="88"/>
      <c r="AA116" s="88">
        <v>40</v>
      </c>
      <c r="AB116" s="88"/>
      <c r="AC116" s="88"/>
      <c r="AD116" s="88">
        <v>24</v>
      </c>
      <c r="AE116" s="91">
        <v>20.100000000000001</v>
      </c>
      <c r="AF116" s="88" t="s">
        <v>2992</v>
      </c>
      <c r="AG116" s="88"/>
      <c r="AH116" s="88" t="s">
        <v>2998</v>
      </c>
      <c r="AI116" s="89">
        <v>2</v>
      </c>
      <c r="AJ116" s="89"/>
      <c r="AK116" s="89"/>
      <c r="AL116" s="88"/>
      <c r="AM116" s="88"/>
      <c r="AN116" s="88"/>
      <c r="AO116" s="88"/>
      <c r="AP116" s="88" t="s">
        <v>61</v>
      </c>
      <c r="AQ116" s="88" t="s">
        <v>44</v>
      </c>
      <c r="AR116" s="88" t="s">
        <v>45</v>
      </c>
      <c r="AS116" s="88" t="s">
        <v>44</v>
      </c>
      <c r="AT116" s="88" t="s">
        <v>61</v>
      </c>
      <c r="AU116" s="88"/>
      <c r="AV116" s="88"/>
      <c r="AW116" s="88"/>
      <c r="AX116" s="88" t="s">
        <v>3923</v>
      </c>
      <c r="AY116" s="88">
        <v>40.726455999999999</v>
      </c>
      <c r="AZ116" s="89">
        <v>150</v>
      </c>
      <c r="BA116" s="92">
        <v>0.20207253886010362</v>
      </c>
      <c r="BB116" s="93">
        <v>144</v>
      </c>
      <c r="BC116" s="94">
        <v>0.2</v>
      </c>
      <c r="BD116" s="89">
        <v>430</v>
      </c>
      <c r="BE116" s="89">
        <v>280</v>
      </c>
      <c r="BF116" s="96" t="s">
        <v>2609</v>
      </c>
      <c r="BG116" s="88" t="s">
        <v>68</v>
      </c>
      <c r="BH116" s="87" t="s">
        <v>3521</v>
      </c>
    </row>
    <row r="117" spans="1:60" s="87" customFormat="1" ht="30.75" customHeight="1" x14ac:dyDescent="0.2">
      <c r="A117" s="87" t="s">
        <v>139</v>
      </c>
      <c r="B117" s="88" t="s">
        <v>1761</v>
      </c>
      <c r="C117" s="88" t="s">
        <v>139</v>
      </c>
      <c r="D117" s="88" t="s">
        <v>31</v>
      </c>
      <c r="E117" s="88" t="s">
        <v>32</v>
      </c>
      <c r="F117" s="88" t="s">
        <v>32</v>
      </c>
      <c r="G117" s="88" t="s">
        <v>61</v>
      </c>
      <c r="H117" s="88" t="s">
        <v>66</v>
      </c>
      <c r="I117" s="88" t="s">
        <v>2916</v>
      </c>
      <c r="J117" s="88" t="s">
        <v>62</v>
      </c>
      <c r="K117" s="88" t="s">
        <v>135</v>
      </c>
      <c r="L117" s="88" t="s">
        <v>97</v>
      </c>
      <c r="M117" s="88" t="s">
        <v>97</v>
      </c>
      <c r="N117" s="88" t="s">
        <v>1730</v>
      </c>
      <c r="O117" s="88" t="s">
        <v>64</v>
      </c>
      <c r="P117" s="88" t="s">
        <v>107</v>
      </c>
      <c r="Q117" s="88" t="s">
        <v>2375</v>
      </c>
      <c r="R117" s="89" t="s">
        <v>3618</v>
      </c>
      <c r="S117" s="90">
        <v>0.33500000000000002</v>
      </c>
      <c r="T117" s="88" t="s">
        <v>147</v>
      </c>
      <c r="U117" s="88"/>
      <c r="V117" s="88"/>
      <c r="W117" s="88"/>
      <c r="X117" s="89"/>
      <c r="Y117" s="89"/>
      <c r="Z117" s="88"/>
      <c r="AA117" s="88">
        <v>40</v>
      </c>
      <c r="AB117" s="88"/>
      <c r="AC117" s="88"/>
      <c r="AD117" s="88">
        <v>24</v>
      </c>
      <c r="AE117" s="91">
        <v>20.100000000000001</v>
      </c>
      <c r="AF117" s="88" t="s">
        <v>2992</v>
      </c>
      <c r="AG117" s="88"/>
      <c r="AH117" s="88" t="s">
        <v>2998</v>
      </c>
      <c r="AI117" s="89">
        <v>2</v>
      </c>
      <c r="AJ117" s="89"/>
      <c r="AK117" s="89"/>
      <c r="AL117" s="88"/>
      <c r="AM117" s="88"/>
      <c r="AN117" s="88"/>
      <c r="AO117" s="88"/>
      <c r="AP117" s="88" t="s">
        <v>61</v>
      </c>
      <c r="AQ117" s="88" t="s">
        <v>44</v>
      </c>
      <c r="AR117" s="88" t="s">
        <v>45</v>
      </c>
      <c r="AS117" s="88" t="s">
        <v>44</v>
      </c>
      <c r="AT117" s="88" t="s">
        <v>61</v>
      </c>
      <c r="AU117" s="88"/>
      <c r="AV117" s="88"/>
      <c r="AW117" s="88"/>
      <c r="AX117" s="88" t="s">
        <v>3923</v>
      </c>
      <c r="AY117" s="88">
        <v>40.221879000000001</v>
      </c>
      <c r="AZ117" s="89">
        <v>150</v>
      </c>
      <c r="BA117" s="92">
        <v>0.19689119170984457</v>
      </c>
      <c r="BB117" s="93">
        <v>144</v>
      </c>
      <c r="BC117" s="94">
        <v>0.2</v>
      </c>
      <c r="BD117" s="89">
        <v>430</v>
      </c>
      <c r="BE117" s="89">
        <v>280</v>
      </c>
      <c r="BF117" s="96" t="s">
        <v>2609</v>
      </c>
      <c r="BG117" s="88" t="s">
        <v>68</v>
      </c>
      <c r="BH117" s="87" t="s">
        <v>3521</v>
      </c>
    </row>
    <row r="118" spans="1:60" s="87" customFormat="1" ht="30.75" customHeight="1" x14ac:dyDescent="0.2">
      <c r="A118" s="87" t="s">
        <v>2932</v>
      </c>
      <c r="B118" s="88" t="s">
        <v>1771</v>
      </c>
      <c r="C118" s="88" t="s">
        <v>2932</v>
      </c>
      <c r="D118" s="88" t="s">
        <v>31</v>
      </c>
      <c r="E118" s="88" t="s">
        <v>32</v>
      </c>
      <c r="F118" s="88" t="s">
        <v>32</v>
      </c>
      <c r="G118" s="88" t="s">
        <v>61</v>
      </c>
      <c r="H118" s="88" t="s">
        <v>66</v>
      </c>
      <c r="I118" s="88" t="s">
        <v>2918</v>
      </c>
      <c r="J118" s="88" t="s">
        <v>62</v>
      </c>
      <c r="K118" s="88" t="s">
        <v>146</v>
      </c>
      <c r="L118" s="88" t="s">
        <v>97</v>
      </c>
      <c r="M118" s="88" t="s">
        <v>97</v>
      </c>
      <c r="N118" s="88" t="s">
        <v>156</v>
      </c>
      <c r="O118" s="88" t="s">
        <v>64</v>
      </c>
      <c r="P118" s="88" t="s">
        <v>175</v>
      </c>
      <c r="Q118" s="88" t="s">
        <v>2374</v>
      </c>
      <c r="R118" s="89" t="s">
        <v>3615</v>
      </c>
      <c r="S118" s="90">
        <v>0.30499999999999999</v>
      </c>
      <c r="T118" s="88" t="s">
        <v>2938</v>
      </c>
      <c r="U118" s="88"/>
      <c r="V118" s="88"/>
      <c r="W118" s="88"/>
      <c r="X118" s="89"/>
      <c r="Y118" s="89"/>
      <c r="Z118" s="88" t="s">
        <v>3820</v>
      </c>
      <c r="AA118" s="88">
        <v>35</v>
      </c>
      <c r="AB118" s="88"/>
      <c r="AC118" s="88"/>
      <c r="AD118" s="88">
        <v>24</v>
      </c>
      <c r="AE118" s="91">
        <v>19.25</v>
      </c>
      <c r="AF118" s="88" t="s">
        <v>2992</v>
      </c>
      <c r="AG118" s="88" t="s">
        <v>3002</v>
      </c>
      <c r="AH118" s="88" t="s">
        <v>3001</v>
      </c>
      <c r="AI118" s="89">
        <v>2</v>
      </c>
      <c r="AJ118" s="89"/>
      <c r="AK118" s="89"/>
      <c r="AL118" s="88"/>
      <c r="AM118" s="88"/>
      <c r="AN118" s="88"/>
      <c r="AO118" s="88"/>
      <c r="AP118" s="88" t="s">
        <v>61</v>
      </c>
      <c r="AQ118" s="88" t="s">
        <v>44</v>
      </c>
      <c r="AR118" s="88" t="s">
        <v>45</v>
      </c>
      <c r="AS118" s="88" t="s">
        <v>44</v>
      </c>
      <c r="AT118" s="88" t="s">
        <v>61</v>
      </c>
      <c r="AU118" s="88"/>
      <c r="AV118" s="88"/>
      <c r="AW118" s="88"/>
      <c r="AX118" s="88" t="s">
        <v>3923</v>
      </c>
      <c r="AY118" s="88">
        <v>44.001198000000002</v>
      </c>
      <c r="AZ118" s="89">
        <v>150</v>
      </c>
      <c r="BA118" s="92"/>
      <c r="BB118" s="93">
        <v>72</v>
      </c>
      <c r="BC118" s="94">
        <v>0.2</v>
      </c>
      <c r="BD118" s="89">
        <v>430</v>
      </c>
      <c r="BE118" s="89">
        <v>280</v>
      </c>
      <c r="BF118" s="96" t="s">
        <v>2610</v>
      </c>
      <c r="BG118" s="88"/>
      <c r="BH118" s="88"/>
    </row>
    <row r="119" spans="1:60" s="87" customFormat="1" ht="30.75" customHeight="1" x14ac:dyDescent="0.2">
      <c r="A119" s="87" t="s">
        <v>2933</v>
      </c>
      <c r="B119" s="88" t="s">
        <v>1771</v>
      </c>
      <c r="C119" s="88" t="s">
        <v>2933</v>
      </c>
      <c r="D119" s="88" t="s">
        <v>31</v>
      </c>
      <c r="E119" s="88" t="s">
        <v>32</v>
      </c>
      <c r="F119" s="88" t="s">
        <v>32</v>
      </c>
      <c r="G119" s="88" t="s">
        <v>61</v>
      </c>
      <c r="H119" s="88" t="s">
        <v>66</v>
      </c>
      <c r="I119" s="88" t="s">
        <v>2918</v>
      </c>
      <c r="J119" s="88" t="s">
        <v>62</v>
      </c>
      <c r="K119" s="88" t="s">
        <v>146</v>
      </c>
      <c r="L119" s="88" t="s">
        <v>97</v>
      </c>
      <c r="M119" s="88" t="s">
        <v>97</v>
      </c>
      <c r="N119" s="88" t="s">
        <v>156</v>
      </c>
      <c r="O119" s="88" t="s">
        <v>64</v>
      </c>
      <c r="P119" s="88" t="s">
        <v>176</v>
      </c>
      <c r="Q119" s="88" t="s">
        <v>2374</v>
      </c>
      <c r="R119" s="89" t="s">
        <v>3615</v>
      </c>
      <c r="S119" s="90">
        <v>0.28499999999999998</v>
      </c>
      <c r="T119" s="88" t="s">
        <v>2939</v>
      </c>
      <c r="U119" s="88"/>
      <c r="V119" s="88"/>
      <c r="W119" s="88"/>
      <c r="X119" s="89"/>
      <c r="Y119" s="89"/>
      <c r="Z119" s="88" t="s">
        <v>3821</v>
      </c>
      <c r="AA119" s="88">
        <v>35</v>
      </c>
      <c r="AB119" s="88"/>
      <c r="AC119" s="88"/>
      <c r="AD119" s="88">
        <v>24</v>
      </c>
      <c r="AE119" s="91">
        <v>19.25</v>
      </c>
      <c r="AF119" s="88" t="s">
        <v>2992</v>
      </c>
      <c r="AG119" s="88" t="s">
        <v>3002</v>
      </c>
      <c r="AH119" s="88" t="s">
        <v>3001</v>
      </c>
      <c r="AI119" s="89">
        <v>2</v>
      </c>
      <c r="AJ119" s="89"/>
      <c r="AK119" s="89"/>
      <c r="AL119" s="88"/>
      <c r="AM119" s="88"/>
      <c r="AN119" s="88"/>
      <c r="AO119" s="88"/>
      <c r="AP119" s="88" t="s">
        <v>61</v>
      </c>
      <c r="AQ119" s="88" t="s">
        <v>44</v>
      </c>
      <c r="AR119" s="88" t="s">
        <v>45</v>
      </c>
      <c r="AS119" s="88" t="s">
        <v>44</v>
      </c>
      <c r="AT119" s="88" t="s">
        <v>61</v>
      </c>
      <c r="AU119" s="88"/>
      <c r="AV119" s="88"/>
      <c r="AW119" s="88"/>
      <c r="AX119" s="88" t="s">
        <v>3923</v>
      </c>
      <c r="AY119" s="88">
        <v>44.142321000000003</v>
      </c>
      <c r="AZ119" s="89">
        <v>150</v>
      </c>
      <c r="BA119" s="92">
        <v>1.0362694300518135E-2</v>
      </c>
      <c r="BB119" s="93">
        <v>108</v>
      </c>
      <c r="BC119" s="94">
        <v>0.2</v>
      </c>
      <c r="BD119" s="89">
        <v>430</v>
      </c>
      <c r="BE119" s="89">
        <v>280</v>
      </c>
      <c r="BF119" s="96" t="s">
        <v>2610</v>
      </c>
      <c r="BG119" s="88"/>
      <c r="BH119" s="88"/>
    </row>
    <row r="120" spans="1:60" s="87" customFormat="1" ht="30.75" customHeight="1" x14ac:dyDescent="0.2">
      <c r="A120" s="87" t="s">
        <v>2934</v>
      </c>
      <c r="B120" s="88" t="s">
        <v>1771</v>
      </c>
      <c r="C120" s="88" t="s">
        <v>2934</v>
      </c>
      <c r="D120" s="88" t="s">
        <v>31</v>
      </c>
      <c r="E120" s="88" t="s">
        <v>32</v>
      </c>
      <c r="F120" s="88" t="s">
        <v>32</v>
      </c>
      <c r="G120" s="88" t="s">
        <v>61</v>
      </c>
      <c r="H120" s="88" t="s">
        <v>66</v>
      </c>
      <c r="I120" s="88" t="s">
        <v>2918</v>
      </c>
      <c r="J120" s="88" t="s">
        <v>62</v>
      </c>
      <c r="K120" s="88" t="s">
        <v>146</v>
      </c>
      <c r="L120" s="88" t="s">
        <v>97</v>
      </c>
      <c r="M120" s="88" t="s">
        <v>97</v>
      </c>
      <c r="N120" s="88" t="s">
        <v>156</v>
      </c>
      <c r="O120" s="88" t="s">
        <v>64</v>
      </c>
      <c r="P120" s="88" t="s">
        <v>98</v>
      </c>
      <c r="Q120" s="88" t="s">
        <v>2374</v>
      </c>
      <c r="R120" s="89" t="s">
        <v>3615</v>
      </c>
      <c r="S120" s="90">
        <v>0.26500000000000001</v>
      </c>
      <c r="T120" s="88" t="s">
        <v>2940</v>
      </c>
      <c r="U120" s="88"/>
      <c r="V120" s="88"/>
      <c r="W120" s="88"/>
      <c r="X120" s="89"/>
      <c r="Y120" s="89"/>
      <c r="Z120" s="88" t="s">
        <v>3822</v>
      </c>
      <c r="AA120" s="88">
        <v>35</v>
      </c>
      <c r="AB120" s="88"/>
      <c r="AC120" s="88"/>
      <c r="AD120" s="88">
        <v>24</v>
      </c>
      <c r="AE120" s="91">
        <v>19.25</v>
      </c>
      <c r="AF120" s="88" t="s">
        <v>2992</v>
      </c>
      <c r="AG120" s="88" t="s">
        <v>3002</v>
      </c>
      <c r="AH120" s="88" t="s">
        <v>3001</v>
      </c>
      <c r="AI120" s="89">
        <v>2</v>
      </c>
      <c r="AJ120" s="89"/>
      <c r="AK120" s="89"/>
      <c r="AL120" s="88"/>
      <c r="AM120" s="88"/>
      <c r="AN120" s="88"/>
      <c r="AO120" s="88"/>
      <c r="AP120" s="88" t="s">
        <v>61</v>
      </c>
      <c r="AQ120" s="88" t="s">
        <v>44</v>
      </c>
      <c r="AR120" s="88" t="s">
        <v>45</v>
      </c>
      <c r="AS120" s="88" t="s">
        <v>44</v>
      </c>
      <c r="AT120" s="88" t="s">
        <v>61</v>
      </c>
      <c r="AU120" s="88"/>
      <c r="AV120" s="88"/>
      <c r="AW120" s="88"/>
      <c r="AX120" s="88" t="s">
        <v>3923</v>
      </c>
      <c r="AY120" s="88">
        <v>44.295613000000003</v>
      </c>
      <c r="AZ120" s="89">
        <v>150</v>
      </c>
      <c r="BA120" s="92">
        <v>5.1813471502590676E-3</v>
      </c>
      <c r="BB120" s="93">
        <v>108</v>
      </c>
      <c r="BC120" s="94">
        <v>0.2</v>
      </c>
      <c r="BD120" s="89">
        <v>430</v>
      </c>
      <c r="BE120" s="89">
        <v>280</v>
      </c>
      <c r="BF120" s="96" t="s">
        <v>2610</v>
      </c>
      <c r="BG120" s="88"/>
      <c r="BH120" s="88"/>
    </row>
    <row r="121" spans="1:60" s="87" customFormat="1" ht="30.75" customHeight="1" x14ac:dyDescent="0.2">
      <c r="A121" s="87" t="s">
        <v>2935</v>
      </c>
      <c r="B121" s="88" t="s">
        <v>1771</v>
      </c>
      <c r="C121" s="88" t="s">
        <v>2935</v>
      </c>
      <c r="D121" s="88" t="s">
        <v>31</v>
      </c>
      <c r="E121" s="88" t="s">
        <v>32</v>
      </c>
      <c r="F121" s="88" t="s">
        <v>32</v>
      </c>
      <c r="G121" s="88" t="s">
        <v>61</v>
      </c>
      <c r="H121" s="88" t="s">
        <v>66</v>
      </c>
      <c r="I121" s="88" t="s">
        <v>2918</v>
      </c>
      <c r="J121" s="88" t="s">
        <v>62</v>
      </c>
      <c r="K121" s="88" t="s">
        <v>146</v>
      </c>
      <c r="L121" s="88" t="s">
        <v>97</v>
      </c>
      <c r="M121" s="88" t="s">
        <v>97</v>
      </c>
      <c r="N121" s="88" t="s">
        <v>156</v>
      </c>
      <c r="O121" s="88" t="s">
        <v>64</v>
      </c>
      <c r="P121" s="88" t="s">
        <v>100</v>
      </c>
      <c r="Q121" s="88" t="s">
        <v>2374</v>
      </c>
      <c r="R121" s="89" t="s">
        <v>3615</v>
      </c>
      <c r="S121" s="90">
        <v>0.25</v>
      </c>
      <c r="T121" s="88" t="s">
        <v>2941</v>
      </c>
      <c r="U121" s="88"/>
      <c r="V121" s="88"/>
      <c r="W121" s="88"/>
      <c r="X121" s="89"/>
      <c r="Y121" s="89"/>
      <c r="Z121" s="88" t="s">
        <v>3823</v>
      </c>
      <c r="AA121" s="88">
        <v>35</v>
      </c>
      <c r="AB121" s="88"/>
      <c r="AC121" s="88"/>
      <c r="AD121" s="88">
        <v>24</v>
      </c>
      <c r="AE121" s="91">
        <v>19.25</v>
      </c>
      <c r="AF121" s="88" t="s">
        <v>2992</v>
      </c>
      <c r="AG121" s="88" t="s">
        <v>3002</v>
      </c>
      <c r="AH121" s="88" t="s">
        <v>3001</v>
      </c>
      <c r="AI121" s="89">
        <v>2</v>
      </c>
      <c r="AJ121" s="89"/>
      <c r="AK121" s="89"/>
      <c r="AL121" s="88"/>
      <c r="AM121" s="88"/>
      <c r="AN121" s="88"/>
      <c r="AO121" s="88"/>
      <c r="AP121" s="88" t="s">
        <v>61</v>
      </c>
      <c r="AQ121" s="88" t="s">
        <v>44</v>
      </c>
      <c r="AR121" s="88" t="s">
        <v>45</v>
      </c>
      <c r="AS121" s="88" t="s">
        <v>44</v>
      </c>
      <c r="AT121" s="88" t="s">
        <v>61</v>
      </c>
      <c r="AU121" s="88"/>
      <c r="AV121" s="88"/>
      <c r="AW121" s="88"/>
      <c r="AX121" s="88" t="s">
        <v>3923</v>
      </c>
      <c r="AY121" s="88">
        <v>44.298085</v>
      </c>
      <c r="AZ121" s="89">
        <v>150</v>
      </c>
      <c r="BA121" s="92">
        <v>5.1813471502590676E-3</v>
      </c>
      <c r="BB121" s="93">
        <v>108</v>
      </c>
      <c r="BC121" s="94">
        <v>0.2</v>
      </c>
      <c r="BD121" s="89">
        <v>430</v>
      </c>
      <c r="BE121" s="89">
        <v>280</v>
      </c>
      <c r="BF121" s="96" t="s">
        <v>2610</v>
      </c>
      <c r="BG121" s="88"/>
      <c r="BH121" s="88"/>
    </row>
    <row r="122" spans="1:60" s="87" customFormat="1" ht="30.75" customHeight="1" x14ac:dyDescent="0.2">
      <c r="A122" s="87" t="s">
        <v>2936</v>
      </c>
      <c r="B122" s="88" t="s">
        <v>1771</v>
      </c>
      <c r="C122" s="88" t="s">
        <v>2936</v>
      </c>
      <c r="D122" s="88" t="s">
        <v>31</v>
      </c>
      <c r="E122" s="88" t="s">
        <v>32</v>
      </c>
      <c r="F122" s="88" t="s">
        <v>32</v>
      </c>
      <c r="G122" s="88" t="s">
        <v>61</v>
      </c>
      <c r="H122" s="88" t="s">
        <v>66</v>
      </c>
      <c r="I122" s="88" t="s">
        <v>2918</v>
      </c>
      <c r="J122" s="88" t="s">
        <v>62</v>
      </c>
      <c r="K122" s="88" t="s">
        <v>146</v>
      </c>
      <c r="L122" s="88" t="s">
        <v>97</v>
      </c>
      <c r="M122" s="88" t="s">
        <v>97</v>
      </c>
      <c r="N122" s="88" t="s">
        <v>156</v>
      </c>
      <c r="O122" s="88" t="s">
        <v>64</v>
      </c>
      <c r="P122" s="88" t="s">
        <v>104</v>
      </c>
      <c r="Q122" s="88" t="s">
        <v>2374</v>
      </c>
      <c r="R122" s="89" t="s">
        <v>3615</v>
      </c>
      <c r="S122" s="90">
        <v>0.33500000000000002</v>
      </c>
      <c r="T122" s="88" t="s">
        <v>2942</v>
      </c>
      <c r="U122" s="88"/>
      <c r="V122" s="88"/>
      <c r="W122" s="88"/>
      <c r="X122" s="89"/>
      <c r="Y122" s="89"/>
      <c r="Z122" s="88" t="s">
        <v>3824</v>
      </c>
      <c r="AA122" s="88">
        <v>35</v>
      </c>
      <c r="AB122" s="88"/>
      <c r="AC122" s="88"/>
      <c r="AD122" s="88">
        <v>24</v>
      </c>
      <c r="AE122" s="91">
        <v>19.25</v>
      </c>
      <c r="AF122" s="88" t="s">
        <v>2992</v>
      </c>
      <c r="AG122" s="88" t="s">
        <v>3002</v>
      </c>
      <c r="AH122" s="88" t="s">
        <v>3001</v>
      </c>
      <c r="AI122" s="89">
        <v>2</v>
      </c>
      <c r="AJ122" s="89"/>
      <c r="AK122" s="89"/>
      <c r="AL122" s="88"/>
      <c r="AM122" s="88"/>
      <c r="AN122" s="88"/>
      <c r="AO122" s="88"/>
      <c r="AP122" s="88" t="s">
        <v>61</v>
      </c>
      <c r="AQ122" s="88" t="s">
        <v>44</v>
      </c>
      <c r="AR122" s="88" t="s">
        <v>45</v>
      </c>
      <c r="AS122" s="88" t="s">
        <v>44</v>
      </c>
      <c r="AT122" s="88" t="s">
        <v>61</v>
      </c>
      <c r="AU122" s="88"/>
      <c r="AV122" s="88"/>
      <c r="AW122" s="88"/>
      <c r="AX122" s="88" t="s">
        <v>3923</v>
      </c>
      <c r="AY122" s="88">
        <v>44.348638999999999</v>
      </c>
      <c r="AZ122" s="89">
        <v>150</v>
      </c>
      <c r="BA122" s="92">
        <v>1.0362694300518135E-2</v>
      </c>
      <c r="BB122" s="93">
        <v>72</v>
      </c>
      <c r="BC122" s="94">
        <v>0.2</v>
      </c>
      <c r="BD122" s="89">
        <v>430</v>
      </c>
      <c r="BE122" s="89">
        <v>280</v>
      </c>
      <c r="BF122" s="96" t="s">
        <v>2610</v>
      </c>
      <c r="BG122" s="88"/>
      <c r="BH122" s="88"/>
    </row>
    <row r="123" spans="1:60" s="87" customFormat="1" ht="30.75" customHeight="1" x14ac:dyDescent="0.2">
      <c r="A123" s="87" t="s">
        <v>2937</v>
      </c>
      <c r="B123" s="88" t="s">
        <v>1771</v>
      </c>
      <c r="C123" s="88" t="s">
        <v>2937</v>
      </c>
      <c r="D123" s="88" t="s">
        <v>31</v>
      </c>
      <c r="E123" s="88" t="s">
        <v>32</v>
      </c>
      <c r="F123" s="88" t="s">
        <v>32</v>
      </c>
      <c r="G123" s="88" t="s">
        <v>61</v>
      </c>
      <c r="H123" s="88" t="s">
        <v>66</v>
      </c>
      <c r="I123" s="88" t="s">
        <v>2918</v>
      </c>
      <c r="J123" s="88" t="s">
        <v>62</v>
      </c>
      <c r="K123" s="88" t="s">
        <v>146</v>
      </c>
      <c r="L123" s="88" t="s">
        <v>97</v>
      </c>
      <c r="M123" s="88" t="s">
        <v>97</v>
      </c>
      <c r="N123" s="88" t="s">
        <v>156</v>
      </c>
      <c r="O123" s="88" t="s">
        <v>64</v>
      </c>
      <c r="P123" s="88" t="s">
        <v>107</v>
      </c>
      <c r="Q123" s="88" t="s">
        <v>2374</v>
      </c>
      <c r="R123" s="89" t="s">
        <v>3615</v>
      </c>
      <c r="S123" s="90">
        <v>0.35</v>
      </c>
      <c r="T123" s="88" t="s">
        <v>2943</v>
      </c>
      <c r="U123" s="88"/>
      <c r="V123" s="88"/>
      <c r="W123" s="88"/>
      <c r="X123" s="89"/>
      <c r="Y123" s="89"/>
      <c r="Z123" s="88" t="s">
        <v>3825</v>
      </c>
      <c r="AA123" s="88">
        <v>35</v>
      </c>
      <c r="AB123" s="88"/>
      <c r="AC123" s="88"/>
      <c r="AD123" s="88">
        <v>24</v>
      </c>
      <c r="AE123" s="91">
        <v>19.25</v>
      </c>
      <c r="AF123" s="88" t="s">
        <v>2992</v>
      </c>
      <c r="AG123" s="88" t="s">
        <v>3002</v>
      </c>
      <c r="AH123" s="88" t="s">
        <v>3001</v>
      </c>
      <c r="AI123" s="89">
        <v>2</v>
      </c>
      <c r="AJ123" s="89"/>
      <c r="AK123" s="89"/>
      <c r="AL123" s="88"/>
      <c r="AM123" s="88"/>
      <c r="AN123" s="88"/>
      <c r="AO123" s="88"/>
      <c r="AP123" s="88" t="s">
        <v>61</v>
      </c>
      <c r="AQ123" s="88" t="s">
        <v>44</v>
      </c>
      <c r="AR123" s="88" t="s">
        <v>45</v>
      </c>
      <c r="AS123" s="88" t="s">
        <v>44</v>
      </c>
      <c r="AT123" s="88" t="s">
        <v>61</v>
      </c>
      <c r="AU123" s="88"/>
      <c r="AV123" s="88"/>
      <c r="AW123" s="88"/>
      <c r="AX123" s="88" t="s">
        <v>3923</v>
      </c>
      <c r="AY123" s="88">
        <v>40.870359000000001</v>
      </c>
      <c r="AZ123" s="89">
        <v>150</v>
      </c>
      <c r="BA123" s="92"/>
      <c r="BB123" s="93">
        <v>72</v>
      </c>
      <c r="BC123" s="94">
        <v>0.2</v>
      </c>
      <c r="BD123" s="89">
        <v>430</v>
      </c>
      <c r="BE123" s="89">
        <v>280</v>
      </c>
      <c r="BF123" s="96" t="s">
        <v>2610</v>
      </c>
      <c r="BG123" s="88"/>
      <c r="BH123" s="88"/>
    </row>
    <row r="124" spans="1:60" s="87" customFormat="1" ht="30.75" customHeight="1" x14ac:dyDescent="0.2">
      <c r="A124" s="87" t="s">
        <v>1973</v>
      </c>
      <c r="B124" s="88" t="s">
        <v>1762</v>
      </c>
      <c r="C124" s="88" t="s">
        <v>1973</v>
      </c>
      <c r="D124" s="88" t="s">
        <v>31</v>
      </c>
      <c r="E124" s="88" t="s">
        <v>32</v>
      </c>
      <c r="F124" s="88" t="s">
        <v>32</v>
      </c>
      <c r="G124" s="88" t="s">
        <v>61</v>
      </c>
      <c r="H124" s="88" t="s">
        <v>66</v>
      </c>
      <c r="I124" s="88" t="s">
        <v>2918</v>
      </c>
      <c r="J124" s="88" t="s">
        <v>62</v>
      </c>
      <c r="K124" s="88" t="s">
        <v>146</v>
      </c>
      <c r="L124" s="88" t="s">
        <v>97</v>
      </c>
      <c r="M124" s="88" t="s">
        <v>97</v>
      </c>
      <c r="N124" s="88" t="s">
        <v>1735</v>
      </c>
      <c r="O124" s="88" t="s">
        <v>64</v>
      </c>
      <c r="P124" s="88" t="s">
        <v>175</v>
      </c>
      <c r="Q124" s="88" t="s">
        <v>2374</v>
      </c>
      <c r="R124" s="89" t="s">
        <v>3620</v>
      </c>
      <c r="S124" s="90">
        <v>0.30499999999999999</v>
      </c>
      <c r="T124" s="88" t="s">
        <v>293</v>
      </c>
      <c r="U124" s="88"/>
      <c r="V124" s="88"/>
      <c r="W124" s="88"/>
      <c r="X124" s="89"/>
      <c r="Y124" s="89"/>
      <c r="Z124" s="88"/>
      <c r="AA124" s="88">
        <v>35</v>
      </c>
      <c r="AB124" s="88"/>
      <c r="AC124" s="88"/>
      <c r="AD124" s="88">
        <v>24</v>
      </c>
      <c r="AE124" s="91">
        <v>19.25</v>
      </c>
      <c r="AF124" s="88" t="s">
        <v>2992</v>
      </c>
      <c r="AG124" s="88" t="s">
        <v>2999</v>
      </c>
      <c r="AH124" s="88" t="s">
        <v>3001</v>
      </c>
      <c r="AI124" s="89">
        <v>2</v>
      </c>
      <c r="AJ124" s="89"/>
      <c r="AK124" s="89"/>
      <c r="AL124" s="88"/>
      <c r="AM124" s="88"/>
      <c r="AN124" s="88"/>
      <c r="AO124" s="88"/>
      <c r="AP124" s="88" t="s">
        <v>61</v>
      </c>
      <c r="AQ124" s="88" t="s">
        <v>44</v>
      </c>
      <c r="AR124" s="88" t="s">
        <v>45</v>
      </c>
      <c r="AS124" s="88" t="s">
        <v>44</v>
      </c>
      <c r="AT124" s="88" t="s">
        <v>61</v>
      </c>
      <c r="AU124" s="88"/>
      <c r="AV124" s="88"/>
      <c r="AW124" s="88"/>
      <c r="AX124" s="88" t="s">
        <v>3923</v>
      </c>
      <c r="AY124" s="88">
        <v>44.001198000000002</v>
      </c>
      <c r="AZ124" s="89">
        <v>150</v>
      </c>
      <c r="BA124" s="92">
        <v>0.20207253886010362</v>
      </c>
      <c r="BB124" s="93">
        <v>144</v>
      </c>
      <c r="BC124" s="94">
        <v>0.2</v>
      </c>
      <c r="BD124" s="89">
        <v>430</v>
      </c>
      <c r="BE124" s="89">
        <v>280</v>
      </c>
      <c r="BF124" s="96" t="s">
        <v>2610</v>
      </c>
      <c r="BG124" s="88" t="s">
        <v>68</v>
      </c>
      <c r="BH124" s="88" t="s">
        <v>97</v>
      </c>
    </row>
    <row r="125" spans="1:60" s="87" customFormat="1" ht="30.75" customHeight="1" x14ac:dyDescent="0.2">
      <c r="A125" s="87" t="s">
        <v>1974</v>
      </c>
      <c r="B125" s="88" t="s">
        <v>1762</v>
      </c>
      <c r="C125" s="88" t="s">
        <v>1974</v>
      </c>
      <c r="D125" s="88" t="s">
        <v>31</v>
      </c>
      <c r="E125" s="88" t="s">
        <v>32</v>
      </c>
      <c r="F125" s="88" t="s">
        <v>32</v>
      </c>
      <c r="G125" s="88" t="s">
        <v>61</v>
      </c>
      <c r="H125" s="88" t="s">
        <v>66</v>
      </c>
      <c r="I125" s="88" t="s">
        <v>2918</v>
      </c>
      <c r="J125" s="88" t="s">
        <v>62</v>
      </c>
      <c r="K125" s="88" t="s">
        <v>146</v>
      </c>
      <c r="L125" s="88" t="s">
        <v>97</v>
      </c>
      <c r="M125" s="88" t="s">
        <v>97</v>
      </c>
      <c r="N125" s="88" t="s">
        <v>1735</v>
      </c>
      <c r="O125" s="88" t="s">
        <v>64</v>
      </c>
      <c r="P125" s="88" t="s">
        <v>176</v>
      </c>
      <c r="Q125" s="88" t="s">
        <v>2374</v>
      </c>
      <c r="R125" s="89" t="s">
        <v>3620</v>
      </c>
      <c r="S125" s="90">
        <v>0.28499999999999998</v>
      </c>
      <c r="T125" s="88" t="s">
        <v>294</v>
      </c>
      <c r="U125" s="88"/>
      <c r="V125" s="88"/>
      <c r="W125" s="88"/>
      <c r="X125" s="89"/>
      <c r="Y125" s="89"/>
      <c r="Z125" s="88"/>
      <c r="AA125" s="88">
        <v>35</v>
      </c>
      <c r="AB125" s="88"/>
      <c r="AC125" s="88"/>
      <c r="AD125" s="88">
        <v>24</v>
      </c>
      <c r="AE125" s="91">
        <v>19.25</v>
      </c>
      <c r="AF125" s="88" t="s">
        <v>2992</v>
      </c>
      <c r="AG125" s="88" t="s">
        <v>2999</v>
      </c>
      <c r="AH125" s="88" t="s">
        <v>3001</v>
      </c>
      <c r="AI125" s="89">
        <v>2</v>
      </c>
      <c r="AJ125" s="89"/>
      <c r="AK125" s="89"/>
      <c r="AL125" s="88"/>
      <c r="AM125" s="88"/>
      <c r="AN125" s="88"/>
      <c r="AO125" s="88"/>
      <c r="AP125" s="88" t="s">
        <v>61</v>
      </c>
      <c r="AQ125" s="88" t="s">
        <v>44</v>
      </c>
      <c r="AR125" s="88" t="s">
        <v>45</v>
      </c>
      <c r="AS125" s="88" t="s">
        <v>44</v>
      </c>
      <c r="AT125" s="88" t="s">
        <v>61</v>
      </c>
      <c r="AU125" s="88"/>
      <c r="AV125" s="88"/>
      <c r="AW125" s="88"/>
      <c r="AX125" s="88" t="s">
        <v>3923</v>
      </c>
      <c r="AY125" s="88">
        <v>44.142321000000003</v>
      </c>
      <c r="AZ125" s="89">
        <v>150</v>
      </c>
      <c r="BA125" s="92">
        <v>0.32642487046632124</v>
      </c>
      <c r="BB125" s="93">
        <v>216</v>
      </c>
      <c r="BC125" s="94">
        <v>0.2</v>
      </c>
      <c r="BD125" s="89">
        <v>430</v>
      </c>
      <c r="BE125" s="89">
        <v>280</v>
      </c>
      <c r="BF125" s="96" t="s">
        <v>2610</v>
      </c>
      <c r="BG125" s="88" t="s">
        <v>68</v>
      </c>
      <c r="BH125" s="88" t="s">
        <v>97</v>
      </c>
    </row>
    <row r="126" spans="1:60" s="87" customFormat="1" ht="30.75" customHeight="1" x14ac:dyDescent="0.2">
      <c r="A126" s="87" t="s">
        <v>321</v>
      </c>
      <c r="B126" s="88" t="s">
        <v>1762</v>
      </c>
      <c r="C126" s="88" t="s">
        <v>321</v>
      </c>
      <c r="D126" s="88" t="s">
        <v>31</v>
      </c>
      <c r="E126" s="88" t="s">
        <v>32</v>
      </c>
      <c r="F126" s="88" t="s">
        <v>32</v>
      </c>
      <c r="G126" s="88" t="s">
        <v>61</v>
      </c>
      <c r="H126" s="88" t="s">
        <v>66</v>
      </c>
      <c r="I126" s="88" t="s">
        <v>2918</v>
      </c>
      <c r="J126" s="88" t="s">
        <v>62</v>
      </c>
      <c r="K126" s="88" t="s">
        <v>146</v>
      </c>
      <c r="L126" s="88" t="s">
        <v>97</v>
      </c>
      <c r="M126" s="88" t="s">
        <v>97</v>
      </c>
      <c r="N126" s="88" t="s">
        <v>1735</v>
      </c>
      <c r="O126" s="88" t="s">
        <v>64</v>
      </c>
      <c r="P126" s="88" t="s">
        <v>98</v>
      </c>
      <c r="Q126" s="88" t="s">
        <v>2374</v>
      </c>
      <c r="R126" s="89" t="s">
        <v>3620</v>
      </c>
      <c r="S126" s="90">
        <v>0.26500000000000001</v>
      </c>
      <c r="T126" s="88" t="s">
        <v>295</v>
      </c>
      <c r="U126" s="88"/>
      <c r="V126" s="88"/>
      <c r="W126" s="88"/>
      <c r="X126" s="89"/>
      <c r="Y126" s="89"/>
      <c r="Z126" s="88"/>
      <c r="AA126" s="88">
        <v>35</v>
      </c>
      <c r="AB126" s="88"/>
      <c r="AC126" s="88"/>
      <c r="AD126" s="88">
        <v>24</v>
      </c>
      <c r="AE126" s="91">
        <v>19.25</v>
      </c>
      <c r="AF126" s="88" t="s">
        <v>2992</v>
      </c>
      <c r="AG126" s="88" t="s">
        <v>2999</v>
      </c>
      <c r="AH126" s="88" t="s">
        <v>3001</v>
      </c>
      <c r="AI126" s="89">
        <v>2</v>
      </c>
      <c r="AJ126" s="89"/>
      <c r="AK126" s="89"/>
      <c r="AL126" s="88"/>
      <c r="AM126" s="88"/>
      <c r="AN126" s="88"/>
      <c r="AO126" s="88"/>
      <c r="AP126" s="88" t="s">
        <v>61</v>
      </c>
      <c r="AQ126" s="88" t="s">
        <v>44</v>
      </c>
      <c r="AR126" s="88" t="s">
        <v>45</v>
      </c>
      <c r="AS126" s="88" t="s">
        <v>44</v>
      </c>
      <c r="AT126" s="88" t="s">
        <v>61</v>
      </c>
      <c r="AU126" s="88"/>
      <c r="AV126" s="88"/>
      <c r="AW126" s="88"/>
      <c r="AX126" s="88" t="s">
        <v>3923</v>
      </c>
      <c r="AY126" s="88">
        <v>44.295613000000003</v>
      </c>
      <c r="AZ126" s="89">
        <v>150</v>
      </c>
      <c r="BA126" s="92">
        <v>0.47668393782383417</v>
      </c>
      <c r="BB126" s="93">
        <v>216</v>
      </c>
      <c r="BC126" s="94">
        <v>0.2</v>
      </c>
      <c r="BD126" s="89">
        <v>430</v>
      </c>
      <c r="BE126" s="89">
        <v>280</v>
      </c>
      <c r="BF126" s="96" t="s">
        <v>2610</v>
      </c>
      <c r="BG126" s="88" t="s">
        <v>68</v>
      </c>
      <c r="BH126" s="88" t="s">
        <v>97</v>
      </c>
    </row>
    <row r="127" spans="1:60" s="87" customFormat="1" ht="30.75" customHeight="1" x14ac:dyDescent="0.2">
      <c r="A127" s="87" t="s">
        <v>322</v>
      </c>
      <c r="B127" s="88" t="s">
        <v>1762</v>
      </c>
      <c r="C127" s="88" t="s">
        <v>322</v>
      </c>
      <c r="D127" s="88" t="s">
        <v>31</v>
      </c>
      <c r="E127" s="88" t="s">
        <v>32</v>
      </c>
      <c r="F127" s="88" t="s">
        <v>32</v>
      </c>
      <c r="G127" s="88" t="s">
        <v>61</v>
      </c>
      <c r="H127" s="88" t="s">
        <v>66</v>
      </c>
      <c r="I127" s="88" t="s">
        <v>2918</v>
      </c>
      <c r="J127" s="88" t="s">
        <v>62</v>
      </c>
      <c r="K127" s="88" t="s">
        <v>146</v>
      </c>
      <c r="L127" s="88" t="s">
        <v>97</v>
      </c>
      <c r="M127" s="88" t="s">
        <v>97</v>
      </c>
      <c r="N127" s="88" t="s">
        <v>1735</v>
      </c>
      <c r="O127" s="88" t="s">
        <v>64</v>
      </c>
      <c r="P127" s="88" t="s">
        <v>100</v>
      </c>
      <c r="Q127" s="88" t="s">
        <v>2374</v>
      </c>
      <c r="R127" s="89" t="s">
        <v>3620</v>
      </c>
      <c r="S127" s="90">
        <v>0.25</v>
      </c>
      <c r="T127" s="88" t="s">
        <v>296</v>
      </c>
      <c r="U127" s="88"/>
      <c r="V127" s="88"/>
      <c r="W127" s="88"/>
      <c r="X127" s="89"/>
      <c r="Y127" s="89"/>
      <c r="Z127" s="88"/>
      <c r="AA127" s="88">
        <v>35</v>
      </c>
      <c r="AB127" s="88"/>
      <c r="AC127" s="88"/>
      <c r="AD127" s="88">
        <v>24</v>
      </c>
      <c r="AE127" s="91">
        <v>19.25</v>
      </c>
      <c r="AF127" s="88" t="s">
        <v>2992</v>
      </c>
      <c r="AG127" s="88" t="s">
        <v>2999</v>
      </c>
      <c r="AH127" s="88" t="s">
        <v>3001</v>
      </c>
      <c r="AI127" s="89">
        <v>2</v>
      </c>
      <c r="AJ127" s="89"/>
      <c r="AK127" s="89"/>
      <c r="AL127" s="88"/>
      <c r="AM127" s="88"/>
      <c r="AN127" s="88"/>
      <c r="AO127" s="88"/>
      <c r="AP127" s="88" t="s">
        <v>61</v>
      </c>
      <c r="AQ127" s="88" t="s">
        <v>44</v>
      </c>
      <c r="AR127" s="88" t="s">
        <v>45</v>
      </c>
      <c r="AS127" s="88" t="s">
        <v>44</v>
      </c>
      <c r="AT127" s="88" t="s">
        <v>61</v>
      </c>
      <c r="AU127" s="88"/>
      <c r="AV127" s="88"/>
      <c r="AW127" s="88"/>
      <c r="AX127" s="88" t="s">
        <v>3923</v>
      </c>
      <c r="AY127" s="88">
        <v>44.298085</v>
      </c>
      <c r="AZ127" s="89">
        <v>150</v>
      </c>
      <c r="BA127" s="92">
        <v>0.35751295336787564</v>
      </c>
      <c r="BB127" s="93">
        <v>216</v>
      </c>
      <c r="BC127" s="94">
        <v>0.2</v>
      </c>
      <c r="BD127" s="89">
        <v>430</v>
      </c>
      <c r="BE127" s="89">
        <v>280</v>
      </c>
      <c r="BF127" s="96" t="s">
        <v>2610</v>
      </c>
      <c r="BG127" s="88" t="s">
        <v>68</v>
      </c>
      <c r="BH127" s="88" t="s">
        <v>97</v>
      </c>
    </row>
    <row r="128" spans="1:60" s="87" customFormat="1" ht="30.75" customHeight="1" x14ac:dyDescent="0.2">
      <c r="A128" s="87" t="s">
        <v>323</v>
      </c>
      <c r="B128" s="88" t="s">
        <v>1762</v>
      </c>
      <c r="C128" s="88" t="s">
        <v>323</v>
      </c>
      <c r="D128" s="88" t="s">
        <v>31</v>
      </c>
      <c r="E128" s="88" t="s">
        <v>32</v>
      </c>
      <c r="F128" s="88" t="s">
        <v>32</v>
      </c>
      <c r="G128" s="88" t="s">
        <v>61</v>
      </c>
      <c r="H128" s="88" t="s">
        <v>66</v>
      </c>
      <c r="I128" s="88" t="s">
        <v>2918</v>
      </c>
      <c r="J128" s="88" t="s">
        <v>62</v>
      </c>
      <c r="K128" s="88" t="s">
        <v>146</v>
      </c>
      <c r="L128" s="88" t="s">
        <v>97</v>
      </c>
      <c r="M128" s="88" t="s">
        <v>97</v>
      </c>
      <c r="N128" s="88" t="s">
        <v>1735</v>
      </c>
      <c r="O128" s="88" t="s">
        <v>64</v>
      </c>
      <c r="P128" s="88" t="s">
        <v>104</v>
      </c>
      <c r="Q128" s="88" t="s">
        <v>2374</v>
      </c>
      <c r="R128" s="89" t="s">
        <v>3620</v>
      </c>
      <c r="S128" s="90">
        <v>0.33500000000000002</v>
      </c>
      <c r="T128" s="88" t="s">
        <v>297</v>
      </c>
      <c r="U128" s="88"/>
      <c r="V128" s="88"/>
      <c r="W128" s="88"/>
      <c r="X128" s="89"/>
      <c r="Y128" s="89"/>
      <c r="Z128" s="88"/>
      <c r="AA128" s="88">
        <v>35</v>
      </c>
      <c r="AB128" s="88"/>
      <c r="AC128" s="88"/>
      <c r="AD128" s="88">
        <v>24</v>
      </c>
      <c r="AE128" s="91">
        <v>19.25</v>
      </c>
      <c r="AF128" s="88" t="s">
        <v>2992</v>
      </c>
      <c r="AG128" s="88" t="s">
        <v>2999</v>
      </c>
      <c r="AH128" s="88" t="s">
        <v>3001</v>
      </c>
      <c r="AI128" s="89">
        <v>2</v>
      </c>
      <c r="AJ128" s="89"/>
      <c r="AK128" s="89"/>
      <c r="AL128" s="88"/>
      <c r="AM128" s="88"/>
      <c r="AN128" s="88"/>
      <c r="AO128" s="88"/>
      <c r="AP128" s="88" t="s">
        <v>61</v>
      </c>
      <c r="AQ128" s="88" t="s">
        <v>44</v>
      </c>
      <c r="AR128" s="88" t="s">
        <v>45</v>
      </c>
      <c r="AS128" s="88" t="s">
        <v>44</v>
      </c>
      <c r="AT128" s="88" t="s">
        <v>61</v>
      </c>
      <c r="AU128" s="88"/>
      <c r="AV128" s="88"/>
      <c r="AW128" s="88"/>
      <c r="AX128" s="88" t="s">
        <v>3923</v>
      </c>
      <c r="AY128" s="88">
        <v>44.348638999999999</v>
      </c>
      <c r="AZ128" s="89">
        <v>150</v>
      </c>
      <c r="BA128" s="92">
        <v>9.8445595854922283E-2</v>
      </c>
      <c r="BB128" s="93">
        <v>144</v>
      </c>
      <c r="BC128" s="94">
        <v>0.2</v>
      </c>
      <c r="BD128" s="89">
        <v>430</v>
      </c>
      <c r="BE128" s="89">
        <v>280</v>
      </c>
      <c r="BF128" s="96" t="s">
        <v>2610</v>
      </c>
      <c r="BG128" s="88" t="s">
        <v>68</v>
      </c>
      <c r="BH128" s="88" t="s">
        <v>97</v>
      </c>
    </row>
    <row r="129" spans="1:60" s="87" customFormat="1" ht="30.75" customHeight="1" x14ac:dyDescent="0.2">
      <c r="A129" s="87" t="s">
        <v>1975</v>
      </c>
      <c r="B129" s="88" t="s">
        <v>1745</v>
      </c>
      <c r="C129" s="88" t="s">
        <v>1975</v>
      </c>
      <c r="D129" s="88" t="s">
        <v>31</v>
      </c>
      <c r="E129" s="88" t="s">
        <v>32</v>
      </c>
      <c r="F129" s="88" t="s">
        <v>32</v>
      </c>
      <c r="G129" s="88" t="s">
        <v>61</v>
      </c>
      <c r="H129" s="88" t="s">
        <v>66</v>
      </c>
      <c r="I129" s="88" t="s">
        <v>2916</v>
      </c>
      <c r="J129" s="88" t="s">
        <v>62</v>
      </c>
      <c r="K129" s="88" t="s">
        <v>146</v>
      </c>
      <c r="L129" s="88" t="s">
        <v>97</v>
      </c>
      <c r="M129" s="88" t="s">
        <v>97</v>
      </c>
      <c r="N129" s="88" t="s">
        <v>1728</v>
      </c>
      <c r="O129" s="88" t="s">
        <v>64</v>
      </c>
      <c r="P129" s="88" t="s">
        <v>175</v>
      </c>
      <c r="Q129" s="88" t="s">
        <v>2374</v>
      </c>
      <c r="R129" s="89" t="s">
        <v>3643</v>
      </c>
      <c r="S129" s="90">
        <v>0.30499999999999999</v>
      </c>
      <c r="T129" s="88" t="s">
        <v>298</v>
      </c>
      <c r="U129" s="88"/>
      <c r="V129" s="88"/>
      <c r="W129" s="88"/>
      <c r="X129" s="89"/>
      <c r="Y129" s="89"/>
      <c r="Z129" s="88"/>
      <c r="AA129" s="88">
        <v>35</v>
      </c>
      <c r="AB129" s="88"/>
      <c r="AC129" s="88"/>
      <c r="AD129" s="88">
        <v>24</v>
      </c>
      <c r="AE129" s="91">
        <v>19.25</v>
      </c>
      <c r="AF129" s="88" t="s">
        <v>2992</v>
      </c>
      <c r="AG129" s="88"/>
      <c r="AH129" s="88" t="s">
        <v>3001</v>
      </c>
      <c r="AI129" s="89">
        <v>2</v>
      </c>
      <c r="AJ129" s="89"/>
      <c r="AK129" s="89"/>
      <c r="AL129" s="88"/>
      <c r="AM129" s="88"/>
      <c r="AN129" s="88"/>
      <c r="AO129" s="88"/>
      <c r="AP129" s="88" t="s">
        <v>61</v>
      </c>
      <c r="AQ129" s="88" t="s">
        <v>44</v>
      </c>
      <c r="AR129" s="88" t="s">
        <v>45</v>
      </c>
      <c r="AS129" s="88" t="s">
        <v>44</v>
      </c>
      <c r="AT129" s="88" t="s">
        <v>61</v>
      </c>
      <c r="AU129" s="88"/>
      <c r="AV129" s="88"/>
      <c r="AW129" s="88"/>
      <c r="AX129" s="88" t="s">
        <v>3923</v>
      </c>
      <c r="AY129" s="88">
        <v>49.624929999999999</v>
      </c>
      <c r="AZ129" s="89">
        <v>150</v>
      </c>
      <c r="BA129" s="92">
        <v>1.5544041450777202E-2</v>
      </c>
      <c r="BB129" s="93">
        <v>72</v>
      </c>
      <c r="BC129" s="94">
        <v>0.2</v>
      </c>
      <c r="BD129" s="89">
        <v>430</v>
      </c>
      <c r="BE129" s="89">
        <v>280</v>
      </c>
      <c r="BF129" s="96" t="s">
        <v>61</v>
      </c>
      <c r="BG129" s="88" t="s">
        <v>68</v>
      </c>
      <c r="BH129" s="88" t="s">
        <v>97</v>
      </c>
    </row>
    <row r="130" spans="1:60" s="87" customFormat="1" ht="30.75" customHeight="1" x14ac:dyDescent="0.2">
      <c r="A130" s="87" t="s">
        <v>1976</v>
      </c>
      <c r="B130" s="88" t="s">
        <v>1745</v>
      </c>
      <c r="C130" s="88" t="s">
        <v>1976</v>
      </c>
      <c r="D130" s="88" t="s">
        <v>31</v>
      </c>
      <c r="E130" s="88" t="s">
        <v>32</v>
      </c>
      <c r="F130" s="88" t="s">
        <v>32</v>
      </c>
      <c r="G130" s="88" t="s">
        <v>61</v>
      </c>
      <c r="H130" s="88" t="s">
        <v>66</v>
      </c>
      <c r="I130" s="88" t="s">
        <v>2916</v>
      </c>
      <c r="J130" s="88" t="s">
        <v>62</v>
      </c>
      <c r="K130" s="88" t="s">
        <v>146</v>
      </c>
      <c r="L130" s="88" t="s">
        <v>97</v>
      </c>
      <c r="M130" s="88" t="s">
        <v>97</v>
      </c>
      <c r="N130" s="88" t="s">
        <v>1728</v>
      </c>
      <c r="O130" s="88" t="s">
        <v>64</v>
      </c>
      <c r="P130" s="88" t="s">
        <v>176</v>
      </c>
      <c r="Q130" s="88" t="s">
        <v>2374</v>
      </c>
      <c r="R130" s="89" t="s">
        <v>3643</v>
      </c>
      <c r="S130" s="90">
        <v>0.28499999999999998</v>
      </c>
      <c r="T130" s="88" t="s">
        <v>299</v>
      </c>
      <c r="U130" s="88"/>
      <c r="V130" s="88"/>
      <c r="W130" s="88"/>
      <c r="X130" s="89"/>
      <c r="Y130" s="89"/>
      <c r="Z130" s="88"/>
      <c r="AA130" s="88">
        <v>35</v>
      </c>
      <c r="AB130" s="88"/>
      <c r="AC130" s="88"/>
      <c r="AD130" s="88">
        <v>24</v>
      </c>
      <c r="AE130" s="91">
        <v>19.25</v>
      </c>
      <c r="AF130" s="88" t="s">
        <v>2992</v>
      </c>
      <c r="AG130" s="88"/>
      <c r="AH130" s="88" t="s">
        <v>3001</v>
      </c>
      <c r="AI130" s="89">
        <v>2</v>
      </c>
      <c r="AJ130" s="89"/>
      <c r="AK130" s="89"/>
      <c r="AL130" s="88"/>
      <c r="AM130" s="88"/>
      <c r="AN130" s="88"/>
      <c r="AO130" s="88"/>
      <c r="AP130" s="88" t="s">
        <v>61</v>
      </c>
      <c r="AQ130" s="88" t="s">
        <v>44</v>
      </c>
      <c r="AR130" s="88" t="s">
        <v>45</v>
      </c>
      <c r="AS130" s="88" t="s">
        <v>44</v>
      </c>
      <c r="AT130" s="88" t="s">
        <v>61</v>
      </c>
      <c r="AU130" s="88"/>
      <c r="AV130" s="88"/>
      <c r="AW130" s="88"/>
      <c r="AX130" s="88" t="s">
        <v>3923</v>
      </c>
      <c r="AY130" s="88">
        <v>49.624929999999999</v>
      </c>
      <c r="AZ130" s="89">
        <v>150</v>
      </c>
      <c r="BA130" s="92"/>
      <c r="BB130" s="93">
        <v>108</v>
      </c>
      <c r="BC130" s="94">
        <v>0.2</v>
      </c>
      <c r="BD130" s="89">
        <v>430</v>
      </c>
      <c r="BE130" s="89">
        <v>280</v>
      </c>
      <c r="BF130" s="96" t="s">
        <v>61</v>
      </c>
      <c r="BG130" s="88" t="s">
        <v>68</v>
      </c>
      <c r="BH130" s="88" t="s">
        <v>97</v>
      </c>
    </row>
    <row r="131" spans="1:60" s="87" customFormat="1" ht="30.75" customHeight="1" x14ac:dyDescent="0.2">
      <c r="A131" s="87" t="s">
        <v>324</v>
      </c>
      <c r="B131" s="88" t="s">
        <v>1745</v>
      </c>
      <c r="C131" s="88" t="s">
        <v>324</v>
      </c>
      <c r="D131" s="88" t="s">
        <v>31</v>
      </c>
      <c r="E131" s="88" t="s">
        <v>32</v>
      </c>
      <c r="F131" s="88" t="s">
        <v>32</v>
      </c>
      <c r="G131" s="88" t="s">
        <v>61</v>
      </c>
      <c r="H131" s="88" t="s">
        <v>66</v>
      </c>
      <c r="I131" s="88" t="s">
        <v>2916</v>
      </c>
      <c r="J131" s="88" t="s">
        <v>62</v>
      </c>
      <c r="K131" s="88" t="s">
        <v>146</v>
      </c>
      <c r="L131" s="88" t="s">
        <v>97</v>
      </c>
      <c r="M131" s="88" t="s">
        <v>97</v>
      </c>
      <c r="N131" s="88" t="s">
        <v>1728</v>
      </c>
      <c r="O131" s="88" t="s">
        <v>64</v>
      </c>
      <c r="P131" s="88" t="s">
        <v>98</v>
      </c>
      <c r="Q131" s="88" t="s">
        <v>2374</v>
      </c>
      <c r="R131" s="89" t="s">
        <v>3643</v>
      </c>
      <c r="S131" s="90">
        <v>0.26500000000000001</v>
      </c>
      <c r="T131" s="88" t="s">
        <v>300</v>
      </c>
      <c r="U131" s="88"/>
      <c r="V131" s="88"/>
      <c r="W131" s="88"/>
      <c r="X131" s="89"/>
      <c r="Y131" s="89"/>
      <c r="Z131" s="88"/>
      <c r="AA131" s="88">
        <v>35</v>
      </c>
      <c r="AB131" s="88"/>
      <c r="AC131" s="88"/>
      <c r="AD131" s="88">
        <v>24</v>
      </c>
      <c r="AE131" s="91">
        <v>19.25</v>
      </c>
      <c r="AF131" s="88" t="s">
        <v>2992</v>
      </c>
      <c r="AG131" s="88"/>
      <c r="AH131" s="88" t="s">
        <v>3001</v>
      </c>
      <c r="AI131" s="89">
        <v>2</v>
      </c>
      <c r="AJ131" s="89"/>
      <c r="AK131" s="89"/>
      <c r="AL131" s="88"/>
      <c r="AM131" s="88"/>
      <c r="AN131" s="88"/>
      <c r="AO131" s="88"/>
      <c r="AP131" s="88" t="s">
        <v>61</v>
      </c>
      <c r="AQ131" s="88" t="s">
        <v>44</v>
      </c>
      <c r="AR131" s="88" t="s">
        <v>45</v>
      </c>
      <c r="AS131" s="88" t="s">
        <v>44</v>
      </c>
      <c r="AT131" s="88" t="s">
        <v>61</v>
      </c>
      <c r="AU131" s="88"/>
      <c r="AV131" s="88"/>
      <c r="AW131" s="88"/>
      <c r="AX131" s="88" t="s">
        <v>3923</v>
      </c>
      <c r="AY131" s="88">
        <v>49.624929999999999</v>
      </c>
      <c r="AZ131" s="89">
        <v>150</v>
      </c>
      <c r="BA131" s="92"/>
      <c r="BB131" s="93">
        <v>108</v>
      </c>
      <c r="BC131" s="94">
        <v>0.2</v>
      </c>
      <c r="BD131" s="89">
        <v>430</v>
      </c>
      <c r="BE131" s="89">
        <v>280</v>
      </c>
      <c r="BF131" s="96" t="s">
        <v>61</v>
      </c>
      <c r="BG131" s="88" t="s">
        <v>68</v>
      </c>
      <c r="BH131" s="88" t="s">
        <v>97</v>
      </c>
    </row>
    <row r="132" spans="1:60" s="87" customFormat="1" ht="30.75" customHeight="1" x14ac:dyDescent="0.2">
      <c r="A132" s="87" t="s">
        <v>325</v>
      </c>
      <c r="B132" s="88" t="s">
        <v>1745</v>
      </c>
      <c r="C132" s="88" t="s">
        <v>325</v>
      </c>
      <c r="D132" s="88" t="s">
        <v>31</v>
      </c>
      <c r="E132" s="88" t="s">
        <v>32</v>
      </c>
      <c r="F132" s="88" t="s">
        <v>32</v>
      </c>
      <c r="G132" s="88" t="s">
        <v>61</v>
      </c>
      <c r="H132" s="88" t="s">
        <v>66</v>
      </c>
      <c r="I132" s="88" t="s">
        <v>2916</v>
      </c>
      <c r="J132" s="88" t="s">
        <v>62</v>
      </c>
      <c r="K132" s="88" t="s">
        <v>146</v>
      </c>
      <c r="L132" s="88" t="s">
        <v>97</v>
      </c>
      <c r="M132" s="88" t="s">
        <v>97</v>
      </c>
      <c r="N132" s="88" t="s">
        <v>1728</v>
      </c>
      <c r="O132" s="88" t="s">
        <v>64</v>
      </c>
      <c r="P132" s="88" t="s">
        <v>100</v>
      </c>
      <c r="Q132" s="88" t="s">
        <v>2374</v>
      </c>
      <c r="R132" s="89" t="s">
        <v>3643</v>
      </c>
      <c r="S132" s="90">
        <v>0.25</v>
      </c>
      <c r="T132" s="88" t="s">
        <v>301</v>
      </c>
      <c r="U132" s="88"/>
      <c r="V132" s="88"/>
      <c r="W132" s="88"/>
      <c r="X132" s="89"/>
      <c r="Y132" s="89"/>
      <c r="Z132" s="88"/>
      <c r="AA132" s="88">
        <v>35</v>
      </c>
      <c r="AB132" s="88"/>
      <c r="AC132" s="88"/>
      <c r="AD132" s="88">
        <v>24</v>
      </c>
      <c r="AE132" s="91">
        <v>19.25</v>
      </c>
      <c r="AF132" s="88" t="s">
        <v>2992</v>
      </c>
      <c r="AG132" s="88"/>
      <c r="AH132" s="88" t="s">
        <v>3001</v>
      </c>
      <c r="AI132" s="89">
        <v>2</v>
      </c>
      <c r="AJ132" s="89"/>
      <c r="AK132" s="89"/>
      <c r="AL132" s="88"/>
      <c r="AM132" s="88"/>
      <c r="AN132" s="88"/>
      <c r="AO132" s="88"/>
      <c r="AP132" s="88" t="s">
        <v>61</v>
      </c>
      <c r="AQ132" s="88" t="s">
        <v>44</v>
      </c>
      <c r="AR132" s="88" t="s">
        <v>45</v>
      </c>
      <c r="AS132" s="88" t="s">
        <v>44</v>
      </c>
      <c r="AT132" s="88" t="s">
        <v>61</v>
      </c>
      <c r="AU132" s="88"/>
      <c r="AV132" s="88"/>
      <c r="AW132" s="88"/>
      <c r="AX132" s="88" t="s">
        <v>3923</v>
      </c>
      <c r="AY132" s="88">
        <v>49.624929999999999</v>
      </c>
      <c r="AZ132" s="89">
        <v>150</v>
      </c>
      <c r="BA132" s="92"/>
      <c r="BB132" s="93">
        <v>108</v>
      </c>
      <c r="BC132" s="94">
        <v>0.2</v>
      </c>
      <c r="BD132" s="89">
        <v>430</v>
      </c>
      <c r="BE132" s="89">
        <v>280</v>
      </c>
      <c r="BF132" s="96" t="s">
        <v>61</v>
      </c>
      <c r="BG132" s="88" t="s">
        <v>68</v>
      </c>
      <c r="BH132" s="88" t="s">
        <v>97</v>
      </c>
    </row>
    <row r="133" spans="1:60" s="87" customFormat="1" ht="30.75" customHeight="1" x14ac:dyDescent="0.2">
      <c r="A133" s="87" t="s">
        <v>326</v>
      </c>
      <c r="B133" s="88" t="s">
        <v>1745</v>
      </c>
      <c r="C133" s="88" t="s">
        <v>326</v>
      </c>
      <c r="D133" s="88" t="s">
        <v>31</v>
      </c>
      <c r="E133" s="88" t="s">
        <v>32</v>
      </c>
      <c r="F133" s="88" t="s">
        <v>32</v>
      </c>
      <c r="G133" s="88" t="s">
        <v>61</v>
      </c>
      <c r="H133" s="88" t="s">
        <v>66</v>
      </c>
      <c r="I133" s="88" t="s">
        <v>2916</v>
      </c>
      <c r="J133" s="88" t="s">
        <v>62</v>
      </c>
      <c r="K133" s="88" t="s">
        <v>146</v>
      </c>
      <c r="L133" s="88" t="s">
        <v>97</v>
      </c>
      <c r="M133" s="88" t="s">
        <v>97</v>
      </c>
      <c r="N133" s="88" t="s">
        <v>1728</v>
      </c>
      <c r="O133" s="88" t="s">
        <v>64</v>
      </c>
      <c r="P133" s="88" t="s">
        <v>104</v>
      </c>
      <c r="Q133" s="88" t="s">
        <v>2374</v>
      </c>
      <c r="R133" s="89" t="s">
        <v>3643</v>
      </c>
      <c r="S133" s="90">
        <v>0.33500000000000002</v>
      </c>
      <c r="T133" s="88" t="s">
        <v>302</v>
      </c>
      <c r="U133" s="88"/>
      <c r="V133" s="88"/>
      <c r="W133" s="88"/>
      <c r="X133" s="89"/>
      <c r="Y133" s="89"/>
      <c r="Z133" s="88"/>
      <c r="AA133" s="88">
        <v>35</v>
      </c>
      <c r="AB133" s="88"/>
      <c r="AC133" s="88"/>
      <c r="AD133" s="88">
        <v>24</v>
      </c>
      <c r="AE133" s="91">
        <v>19.25</v>
      </c>
      <c r="AF133" s="88" t="s">
        <v>2992</v>
      </c>
      <c r="AG133" s="88"/>
      <c r="AH133" s="88" t="s">
        <v>3001</v>
      </c>
      <c r="AI133" s="89">
        <v>2</v>
      </c>
      <c r="AJ133" s="89"/>
      <c r="AK133" s="89"/>
      <c r="AL133" s="88"/>
      <c r="AM133" s="88"/>
      <c r="AN133" s="88"/>
      <c r="AO133" s="88"/>
      <c r="AP133" s="88" t="s">
        <v>61</v>
      </c>
      <c r="AQ133" s="88" t="s">
        <v>44</v>
      </c>
      <c r="AR133" s="88" t="s">
        <v>45</v>
      </c>
      <c r="AS133" s="88" t="s">
        <v>44</v>
      </c>
      <c r="AT133" s="88" t="s">
        <v>61</v>
      </c>
      <c r="AU133" s="88"/>
      <c r="AV133" s="88"/>
      <c r="AW133" s="88"/>
      <c r="AX133" s="88" t="s">
        <v>3923</v>
      </c>
      <c r="AY133" s="88">
        <v>49.624929999999999</v>
      </c>
      <c r="AZ133" s="89">
        <v>150</v>
      </c>
      <c r="BA133" s="92"/>
      <c r="BB133" s="93">
        <v>72</v>
      </c>
      <c r="BC133" s="94">
        <v>0.2</v>
      </c>
      <c r="BD133" s="89">
        <v>430</v>
      </c>
      <c r="BE133" s="89">
        <v>280</v>
      </c>
      <c r="BF133" s="96" t="s">
        <v>61</v>
      </c>
      <c r="BG133" s="88" t="s">
        <v>68</v>
      </c>
      <c r="BH133" s="88" t="s">
        <v>97</v>
      </c>
    </row>
    <row r="134" spans="1:60" s="87" customFormat="1" ht="30.75" customHeight="1" x14ac:dyDescent="0.2">
      <c r="A134" s="87" t="s">
        <v>1977</v>
      </c>
      <c r="B134" s="88" t="s">
        <v>1763</v>
      </c>
      <c r="C134" s="88" t="s">
        <v>1977</v>
      </c>
      <c r="D134" s="88" t="s">
        <v>31</v>
      </c>
      <c r="E134" s="88" t="s">
        <v>32</v>
      </c>
      <c r="F134" s="88" t="s">
        <v>32</v>
      </c>
      <c r="G134" s="88" t="s">
        <v>61</v>
      </c>
      <c r="H134" s="88" t="s">
        <v>66</v>
      </c>
      <c r="I134" s="88" t="s">
        <v>2918</v>
      </c>
      <c r="J134" s="88" t="s">
        <v>62</v>
      </c>
      <c r="K134" s="88" t="s">
        <v>146</v>
      </c>
      <c r="L134" s="88" t="s">
        <v>97</v>
      </c>
      <c r="M134" s="88" t="s">
        <v>97</v>
      </c>
      <c r="N134" s="88" t="s">
        <v>1734</v>
      </c>
      <c r="O134" s="88" t="s">
        <v>64</v>
      </c>
      <c r="P134" s="88" t="s">
        <v>175</v>
      </c>
      <c r="Q134" s="88" t="s">
        <v>2374</v>
      </c>
      <c r="R134" s="89" t="s">
        <v>3619</v>
      </c>
      <c r="S134" s="90">
        <v>0.30499999999999999</v>
      </c>
      <c r="T134" s="88" t="s">
        <v>303</v>
      </c>
      <c r="U134" s="88"/>
      <c r="V134" s="88"/>
      <c r="W134" s="88"/>
      <c r="X134" s="89"/>
      <c r="Y134" s="89"/>
      <c r="Z134" s="88" t="s">
        <v>3837</v>
      </c>
      <c r="AA134" s="88">
        <v>35</v>
      </c>
      <c r="AB134" s="88"/>
      <c r="AC134" s="88"/>
      <c r="AD134" s="88">
        <v>24</v>
      </c>
      <c r="AE134" s="91">
        <v>19.25</v>
      </c>
      <c r="AF134" s="88" t="s">
        <v>2992</v>
      </c>
      <c r="AG134" s="88" t="s">
        <v>2999</v>
      </c>
      <c r="AH134" s="88" t="s">
        <v>3001</v>
      </c>
      <c r="AI134" s="89">
        <v>2</v>
      </c>
      <c r="AJ134" s="89"/>
      <c r="AK134" s="89"/>
      <c r="AL134" s="88"/>
      <c r="AM134" s="88"/>
      <c r="AN134" s="88"/>
      <c r="AO134" s="88"/>
      <c r="AP134" s="88" t="s">
        <v>61</v>
      </c>
      <c r="AQ134" s="88" t="s">
        <v>44</v>
      </c>
      <c r="AR134" s="88" t="s">
        <v>45</v>
      </c>
      <c r="AS134" s="88" t="s">
        <v>44</v>
      </c>
      <c r="AT134" s="88" t="s">
        <v>61</v>
      </c>
      <c r="AU134" s="88"/>
      <c r="AV134" s="88"/>
      <c r="AW134" s="88"/>
      <c r="AX134" s="88" t="s">
        <v>3923</v>
      </c>
      <c r="AY134" s="88">
        <v>44.373072000000001</v>
      </c>
      <c r="AZ134" s="89">
        <v>150</v>
      </c>
      <c r="BA134" s="92">
        <v>0.44041450777202074</v>
      </c>
      <c r="BB134" s="93">
        <v>144</v>
      </c>
      <c r="BC134" s="94">
        <v>0.2</v>
      </c>
      <c r="BD134" s="89">
        <v>430</v>
      </c>
      <c r="BE134" s="89">
        <v>280</v>
      </c>
      <c r="BF134" s="96" t="s">
        <v>2591</v>
      </c>
      <c r="BG134" s="88" t="s">
        <v>68</v>
      </c>
      <c r="BH134" s="88" t="s">
        <v>97</v>
      </c>
    </row>
    <row r="135" spans="1:60" s="87" customFormat="1" ht="30.75" customHeight="1" x14ac:dyDescent="0.2">
      <c r="A135" s="87" t="s">
        <v>1978</v>
      </c>
      <c r="B135" s="88" t="s">
        <v>1763</v>
      </c>
      <c r="C135" s="88" t="s">
        <v>1978</v>
      </c>
      <c r="D135" s="88" t="s">
        <v>31</v>
      </c>
      <c r="E135" s="88" t="s">
        <v>32</v>
      </c>
      <c r="F135" s="88" t="s">
        <v>32</v>
      </c>
      <c r="G135" s="88" t="s">
        <v>61</v>
      </c>
      <c r="H135" s="88" t="s">
        <v>66</v>
      </c>
      <c r="I135" s="88" t="s">
        <v>2918</v>
      </c>
      <c r="J135" s="88" t="s">
        <v>62</v>
      </c>
      <c r="K135" s="88" t="s">
        <v>146</v>
      </c>
      <c r="L135" s="88" t="s">
        <v>97</v>
      </c>
      <c r="M135" s="88" t="s">
        <v>97</v>
      </c>
      <c r="N135" s="88" t="s">
        <v>1734</v>
      </c>
      <c r="O135" s="88" t="s">
        <v>64</v>
      </c>
      <c r="P135" s="88" t="s">
        <v>176</v>
      </c>
      <c r="Q135" s="88" t="s">
        <v>2374</v>
      </c>
      <c r="R135" s="89" t="s">
        <v>3619</v>
      </c>
      <c r="S135" s="90">
        <v>0.28499999999999998</v>
      </c>
      <c r="T135" s="88" t="s">
        <v>304</v>
      </c>
      <c r="U135" s="88"/>
      <c r="V135" s="88"/>
      <c r="W135" s="88"/>
      <c r="X135" s="89"/>
      <c r="Y135" s="89"/>
      <c r="Z135" s="88" t="s">
        <v>3838</v>
      </c>
      <c r="AA135" s="88">
        <v>35</v>
      </c>
      <c r="AB135" s="88"/>
      <c r="AC135" s="88"/>
      <c r="AD135" s="88">
        <v>24</v>
      </c>
      <c r="AE135" s="91">
        <v>19.25</v>
      </c>
      <c r="AF135" s="88" t="s">
        <v>2992</v>
      </c>
      <c r="AG135" s="88" t="s">
        <v>3000</v>
      </c>
      <c r="AH135" s="88" t="s">
        <v>3001</v>
      </c>
      <c r="AI135" s="89">
        <v>2</v>
      </c>
      <c r="AJ135" s="89"/>
      <c r="AK135" s="89"/>
      <c r="AL135" s="88"/>
      <c r="AM135" s="88"/>
      <c r="AN135" s="88"/>
      <c r="AO135" s="88"/>
      <c r="AP135" s="88" t="s">
        <v>61</v>
      </c>
      <c r="AQ135" s="88" t="s">
        <v>44</v>
      </c>
      <c r="AR135" s="88" t="s">
        <v>45</v>
      </c>
      <c r="AS135" s="88" t="s">
        <v>44</v>
      </c>
      <c r="AT135" s="88" t="s">
        <v>61</v>
      </c>
      <c r="AU135" s="88"/>
      <c r="AV135" s="88"/>
      <c r="AW135" s="88"/>
      <c r="AX135" s="88" t="s">
        <v>3923</v>
      </c>
      <c r="AY135" s="88">
        <v>44.361463000000001</v>
      </c>
      <c r="AZ135" s="89">
        <v>150</v>
      </c>
      <c r="BA135" s="92">
        <v>0.91709844559585496</v>
      </c>
      <c r="BB135" s="93">
        <v>216</v>
      </c>
      <c r="BC135" s="94">
        <v>0.2</v>
      </c>
      <c r="BD135" s="89">
        <v>430</v>
      </c>
      <c r="BE135" s="89">
        <v>280</v>
      </c>
      <c r="BF135" s="96" t="s">
        <v>2591</v>
      </c>
      <c r="BG135" s="88" t="s">
        <v>68</v>
      </c>
      <c r="BH135" s="88" t="s">
        <v>97</v>
      </c>
    </row>
    <row r="136" spans="1:60" s="87" customFormat="1" ht="30.75" customHeight="1" x14ac:dyDescent="0.2">
      <c r="A136" s="87" t="s">
        <v>327</v>
      </c>
      <c r="B136" s="88" t="s">
        <v>1763</v>
      </c>
      <c r="C136" s="88" t="s">
        <v>327</v>
      </c>
      <c r="D136" s="88" t="s">
        <v>31</v>
      </c>
      <c r="E136" s="88" t="s">
        <v>32</v>
      </c>
      <c r="F136" s="88" t="s">
        <v>32</v>
      </c>
      <c r="G136" s="88" t="s">
        <v>61</v>
      </c>
      <c r="H136" s="88" t="s">
        <v>66</v>
      </c>
      <c r="I136" s="88" t="s">
        <v>2918</v>
      </c>
      <c r="J136" s="88" t="s">
        <v>62</v>
      </c>
      <c r="K136" s="88" t="s">
        <v>146</v>
      </c>
      <c r="L136" s="88" t="s">
        <v>97</v>
      </c>
      <c r="M136" s="88" t="s">
        <v>97</v>
      </c>
      <c r="N136" s="88" t="s">
        <v>1734</v>
      </c>
      <c r="O136" s="88" t="s">
        <v>64</v>
      </c>
      <c r="P136" s="88" t="s">
        <v>98</v>
      </c>
      <c r="Q136" s="88" t="s">
        <v>2374</v>
      </c>
      <c r="R136" s="89" t="s">
        <v>3619</v>
      </c>
      <c r="S136" s="90">
        <v>0.26500000000000001</v>
      </c>
      <c r="T136" s="88" t="s">
        <v>305</v>
      </c>
      <c r="U136" s="88"/>
      <c r="V136" s="88"/>
      <c r="W136" s="88"/>
      <c r="X136" s="89"/>
      <c r="Y136" s="89"/>
      <c r="Z136" s="88" t="s">
        <v>3839</v>
      </c>
      <c r="AA136" s="88">
        <v>35</v>
      </c>
      <c r="AB136" s="88"/>
      <c r="AC136" s="88"/>
      <c r="AD136" s="88">
        <v>24</v>
      </c>
      <c r="AE136" s="91">
        <v>19.25</v>
      </c>
      <c r="AF136" s="88" t="s">
        <v>2992</v>
      </c>
      <c r="AG136" s="88" t="s">
        <v>3000</v>
      </c>
      <c r="AH136" s="88" t="s">
        <v>3001</v>
      </c>
      <c r="AI136" s="89">
        <v>2</v>
      </c>
      <c r="AJ136" s="89"/>
      <c r="AK136" s="89"/>
      <c r="AL136" s="88"/>
      <c r="AM136" s="88"/>
      <c r="AN136" s="88"/>
      <c r="AO136" s="88"/>
      <c r="AP136" s="88" t="s">
        <v>61</v>
      </c>
      <c r="AQ136" s="88" t="s">
        <v>44</v>
      </c>
      <c r="AR136" s="88" t="s">
        <v>45</v>
      </c>
      <c r="AS136" s="88" t="s">
        <v>44</v>
      </c>
      <c r="AT136" s="88" t="s">
        <v>61</v>
      </c>
      <c r="AU136" s="88"/>
      <c r="AV136" s="88"/>
      <c r="AW136" s="88"/>
      <c r="AX136" s="88" t="s">
        <v>3923</v>
      </c>
      <c r="AY136" s="88">
        <v>44.361463000000001</v>
      </c>
      <c r="AZ136" s="89">
        <v>150</v>
      </c>
      <c r="BA136" s="92">
        <v>1.3264248704663213</v>
      </c>
      <c r="BB136" s="93">
        <v>216</v>
      </c>
      <c r="BC136" s="94">
        <v>0.2</v>
      </c>
      <c r="BD136" s="89">
        <v>430</v>
      </c>
      <c r="BE136" s="89">
        <v>280</v>
      </c>
      <c r="BF136" s="96" t="s">
        <v>2591</v>
      </c>
      <c r="BG136" s="88" t="s">
        <v>68</v>
      </c>
      <c r="BH136" s="88" t="s">
        <v>97</v>
      </c>
    </row>
    <row r="137" spans="1:60" s="87" customFormat="1" ht="30.75" customHeight="1" x14ac:dyDescent="0.2">
      <c r="A137" s="87" t="s">
        <v>328</v>
      </c>
      <c r="B137" s="88" t="s">
        <v>1763</v>
      </c>
      <c r="C137" s="88" t="s">
        <v>328</v>
      </c>
      <c r="D137" s="88" t="s">
        <v>31</v>
      </c>
      <c r="E137" s="88" t="s">
        <v>32</v>
      </c>
      <c r="F137" s="88" t="s">
        <v>32</v>
      </c>
      <c r="G137" s="88" t="s">
        <v>61</v>
      </c>
      <c r="H137" s="88" t="s">
        <v>66</v>
      </c>
      <c r="I137" s="88" t="s">
        <v>2918</v>
      </c>
      <c r="J137" s="88" t="s">
        <v>62</v>
      </c>
      <c r="K137" s="88" t="s">
        <v>146</v>
      </c>
      <c r="L137" s="88" t="s">
        <v>97</v>
      </c>
      <c r="M137" s="88" t="s">
        <v>97</v>
      </c>
      <c r="N137" s="88" t="s">
        <v>1734</v>
      </c>
      <c r="O137" s="88" t="s">
        <v>64</v>
      </c>
      <c r="P137" s="88" t="s">
        <v>100</v>
      </c>
      <c r="Q137" s="88" t="s">
        <v>2374</v>
      </c>
      <c r="R137" s="89" t="s">
        <v>3619</v>
      </c>
      <c r="S137" s="90">
        <v>0.25</v>
      </c>
      <c r="T137" s="88" t="s">
        <v>306</v>
      </c>
      <c r="U137" s="88"/>
      <c r="V137" s="88"/>
      <c r="W137" s="88"/>
      <c r="X137" s="89"/>
      <c r="Y137" s="89"/>
      <c r="Z137" s="88" t="s">
        <v>3840</v>
      </c>
      <c r="AA137" s="88">
        <v>35</v>
      </c>
      <c r="AB137" s="88"/>
      <c r="AC137" s="88"/>
      <c r="AD137" s="88">
        <v>24</v>
      </c>
      <c r="AE137" s="91">
        <v>19.25</v>
      </c>
      <c r="AF137" s="88" t="s">
        <v>2992</v>
      </c>
      <c r="AG137" s="88" t="s">
        <v>3000</v>
      </c>
      <c r="AH137" s="88" t="s">
        <v>3001</v>
      </c>
      <c r="AI137" s="89">
        <v>2</v>
      </c>
      <c r="AJ137" s="89"/>
      <c r="AK137" s="89"/>
      <c r="AL137" s="88"/>
      <c r="AM137" s="88"/>
      <c r="AN137" s="88"/>
      <c r="AO137" s="88"/>
      <c r="AP137" s="88" t="s">
        <v>61</v>
      </c>
      <c r="AQ137" s="88" t="s">
        <v>44</v>
      </c>
      <c r="AR137" s="88" t="s">
        <v>45</v>
      </c>
      <c r="AS137" s="88" t="s">
        <v>44</v>
      </c>
      <c r="AT137" s="88" t="s">
        <v>61</v>
      </c>
      <c r="AU137" s="88"/>
      <c r="AV137" s="88"/>
      <c r="AW137" s="88"/>
      <c r="AX137" s="88" t="s">
        <v>3923</v>
      </c>
      <c r="AY137" s="88">
        <v>44.361463000000001</v>
      </c>
      <c r="AZ137" s="89">
        <v>150</v>
      </c>
      <c r="BA137" s="92">
        <v>0.62694300518134716</v>
      </c>
      <c r="BB137" s="93">
        <v>216</v>
      </c>
      <c r="BC137" s="94">
        <v>0.2</v>
      </c>
      <c r="BD137" s="89">
        <v>430</v>
      </c>
      <c r="BE137" s="89">
        <v>280</v>
      </c>
      <c r="BF137" s="96" t="s">
        <v>2591</v>
      </c>
      <c r="BG137" s="88" t="s">
        <v>68</v>
      </c>
      <c r="BH137" s="88" t="s">
        <v>97</v>
      </c>
    </row>
    <row r="138" spans="1:60" s="87" customFormat="1" ht="30.75" customHeight="1" x14ac:dyDescent="0.2">
      <c r="A138" s="87" t="s">
        <v>329</v>
      </c>
      <c r="B138" s="88" t="s">
        <v>1763</v>
      </c>
      <c r="C138" s="88" t="s">
        <v>329</v>
      </c>
      <c r="D138" s="88" t="s">
        <v>31</v>
      </c>
      <c r="E138" s="88" t="s">
        <v>32</v>
      </c>
      <c r="F138" s="88" t="s">
        <v>32</v>
      </c>
      <c r="G138" s="88" t="s">
        <v>61</v>
      </c>
      <c r="H138" s="88" t="s">
        <v>66</v>
      </c>
      <c r="I138" s="88" t="s">
        <v>2918</v>
      </c>
      <c r="J138" s="88" t="s">
        <v>62</v>
      </c>
      <c r="K138" s="88" t="s">
        <v>146</v>
      </c>
      <c r="L138" s="88" t="s">
        <v>97</v>
      </c>
      <c r="M138" s="88" t="s">
        <v>97</v>
      </c>
      <c r="N138" s="88" t="s">
        <v>1734</v>
      </c>
      <c r="O138" s="88" t="s">
        <v>64</v>
      </c>
      <c r="P138" s="88" t="s">
        <v>104</v>
      </c>
      <c r="Q138" s="88" t="s">
        <v>2374</v>
      </c>
      <c r="R138" s="89" t="s">
        <v>3619</v>
      </c>
      <c r="S138" s="90">
        <v>0.33500000000000002</v>
      </c>
      <c r="T138" s="88" t="s">
        <v>307</v>
      </c>
      <c r="U138" s="88"/>
      <c r="V138" s="88"/>
      <c r="W138" s="88"/>
      <c r="X138" s="89"/>
      <c r="Y138" s="89"/>
      <c r="Z138" s="88" t="s">
        <v>3841</v>
      </c>
      <c r="AA138" s="88">
        <v>35</v>
      </c>
      <c r="AB138" s="88"/>
      <c r="AC138" s="88"/>
      <c r="AD138" s="88">
        <v>24</v>
      </c>
      <c r="AE138" s="91">
        <v>19.25</v>
      </c>
      <c r="AF138" s="88" t="s">
        <v>2992</v>
      </c>
      <c r="AG138" s="88" t="s">
        <v>2999</v>
      </c>
      <c r="AH138" s="88" t="s">
        <v>3001</v>
      </c>
      <c r="AI138" s="89">
        <v>2</v>
      </c>
      <c r="AJ138" s="89"/>
      <c r="AK138" s="89"/>
      <c r="AL138" s="88"/>
      <c r="AM138" s="88"/>
      <c r="AN138" s="88"/>
      <c r="AO138" s="88"/>
      <c r="AP138" s="88" t="s">
        <v>61</v>
      </c>
      <c r="AQ138" s="88" t="s">
        <v>44</v>
      </c>
      <c r="AR138" s="88" t="s">
        <v>45</v>
      </c>
      <c r="AS138" s="88" t="s">
        <v>44</v>
      </c>
      <c r="AT138" s="88" t="s">
        <v>61</v>
      </c>
      <c r="AU138" s="88"/>
      <c r="AV138" s="88"/>
      <c r="AW138" s="88"/>
      <c r="AX138" s="88" t="s">
        <v>3923</v>
      </c>
      <c r="AY138" s="88">
        <v>44.361463000000001</v>
      </c>
      <c r="AZ138" s="89">
        <v>150</v>
      </c>
      <c r="BA138" s="92">
        <v>0.15025906735751296</v>
      </c>
      <c r="BB138" s="93">
        <v>144</v>
      </c>
      <c r="BC138" s="94">
        <v>0.2</v>
      </c>
      <c r="BD138" s="89">
        <v>430</v>
      </c>
      <c r="BE138" s="89">
        <v>280</v>
      </c>
      <c r="BF138" s="96" t="s">
        <v>2591</v>
      </c>
      <c r="BG138" s="88" t="s">
        <v>68</v>
      </c>
      <c r="BH138" s="88" t="s">
        <v>97</v>
      </c>
    </row>
    <row r="139" spans="1:60" s="87" customFormat="1" ht="30.75" customHeight="1" x14ac:dyDescent="0.2">
      <c r="A139" s="87" t="s">
        <v>1979</v>
      </c>
      <c r="B139" s="88" t="s">
        <v>1764</v>
      </c>
      <c r="C139" s="88" t="s">
        <v>1979</v>
      </c>
      <c r="D139" s="88" t="s">
        <v>31</v>
      </c>
      <c r="E139" s="88" t="s">
        <v>32</v>
      </c>
      <c r="F139" s="88" t="s">
        <v>32</v>
      </c>
      <c r="G139" s="88" t="s">
        <v>61</v>
      </c>
      <c r="H139" s="88" t="s">
        <v>66</v>
      </c>
      <c r="I139" s="88" t="s">
        <v>2917</v>
      </c>
      <c r="J139" s="88" t="s">
        <v>62</v>
      </c>
      <c r="K139" s="88" t="s">
        <v>146</v>
      </c>
      <c r="L139" s="88" t="s">
        <v>97</v>
      </c>
      <c r="M139" s="88" t="s">
        <v>97</v>
      </c>
      <c r="N139" s="88" t="s">
        <v>1732</v>
      </c>
      <c r="O139" s="88" t="s">
        <v>64</v>
      </c>
      <c r="P139" s="88" t="s">
        <v>175</v>
      </c>
      <c r="Q139" s="88" t="s">
        <v>2374</v>
      </c>
      <c r="R139" s="89" t="s">
        <v>3616</v>
      </c>
      <c r="S139" s="90">
        <v>0.30499999999999999</v>
      </c>
      <c r="T139" s="88" t="s">
        <v>308</v>
      </c>
      <c r="U139" s="88"/>
      <c r="V139" s="88"/>
      <c r="W139" s="88"/>
      <c r="X139" s="89"/>
      <c r="Y139" s="89"/>
      <c r="Z139" s="88"/>
      <c r="AA139" s="88">
        <v>35</v>
      </c>
      <c r="AB139" s="88"/>
      <c r="AC139" s="88"/>
      <c r="AD139" s="88">
        <v>24</v>
      </c>
      <c r="AE139" s="91">
        <v>19.25</v>
      </c>
      <c r="AF139" s="88" t="s">
        <v>2993</v>
      </c>
      <c r="AG139" s="88" t="s">
        <v>2999</v>
      </c>
      <c r="AH139" s="88" t="s">
        <v>3001</v>
      </c>
      <c r="AI139" s="89">
        <v>2</v>
      </c>
      <c r="AJ139" s="89"/>
      <c r="AK139" s="89"/>
      <c r="AL139" s="88"/>
      <c r="AM139" s="88"/>
      <c r="AN139" s="88"/>
      <c r="AO139" s="88"/>
      <c r="AP139" s="88" t="s">
        <v>61</v>
      </c>
      <c r="AQ139" s="88" t="s">
        <v>44</v>
      </c>
      <c r="AR139" s="88" t="s">
        <v>45</v>
      </c>
      <c r="AS139" s="88" t="s">
        <v>44</v>
      </c>
      <c r="AT139" s="88" t="s">
        <v>61</v>
      </c>
      <c r="AU139" s="88" t="s">
        <v>3921</v>
      </c>
      <c r="AV139" s="88"/>
      <c r="AW139" s="88"/>
      <c r="AX139" s="88"/>
      <c r="AY139" s="88">
        <v>43.167484999999999</v>
      </c>
      <c r="AZ139" s="89">
        <v>150</v>
      </c>
      <c r="BA139" s="92">
        <v>0.37305699481865284</v>
      </c>
      <c r="BB139" s="93">
        <v>144</v>
      </c>
      <c r="BC139" s="94">
        <v>0.2</v>
      </c>
      <c r="BD139" s="89">
        <v>430</v>
      </c>
      <c r="BE139" s="89">
        <v>280</v>
      </c>
      <c r="BF139" s="96" t="s">
        <v>2595</v>
      </c>
      <c r="BG139" s="88" t="s">
        <v>68</v>
      </c>
      <c r="BH139" s="88" t="s">
        <v>97</v>
      </c>
    </row>
    <row r="140" spans="1:60" s="87" customFormat="1" ht="30.75" customHeight="1" x14ac:dyDescent="0.2">
      <c r="A140" s="87" t="s">
        <v>1980</v>
      </c>
      <c r="B140" s="88" t="s">
        <v>1764</v>
      </c>
      <c r="C140" s="88" t="s">
        <v>1980</v>
      </c>
      <c r="D140" s="88" t="s">
        <v>31</v>
      </c>
      <c r="E140" s="88" t="s">
        <v>32</v>
      </c>
      <c r="F140" s="88" t="s">
        <v>32</v>
      </c>
      <c r="G140" s="88" t="s">
        <v>61</v>
      </c>
      <c r="H140" s="88" t="s">
        <v>66</v>
      </c>
      <c r="I140" s="88" t="s">
        <v>2917</v>
      </c>
      <c r="J140" s="88" t="s">
        <v>62</v>
      </c>
      <c r="K140" s="88" t="s">
        <v>146</v>
      </c>
      <c r="L140" s="88" t="s">
        <v>97</v>
      </c>
      <c r="M140" s="88" t="s">
        <v>97</v>
      </c>
      <c r="N140" s="88" t="s">
        <v>1732</v>
      </c>
      <c r="O140" s="88" t="s">
        <v>64</v>
      </c>
      <c r="P140" s="88" t="s">
        <v>176</v>
      </c>
      <c r="Q140" s="88" t="s">
        <v>2374</v>
      </c>
      <c r="R140" s="89" t="s">
        <v>3616</v>
      </c>
      <c r="S140" s="90">
        <v>0.28499999999999998</v>
      </c>
      <c r="T140" s="88" t="s">
        <v>309</v>
      </c>
      <c r="U140" s="88"/>
      <c r="V140" s="88"/>
      <c r="W140" s="88"/>
      <c r="X140" s="89"/>
      <c r="Y140" s="89"/>
      <c r="Z140" s="88"/>
      <c r="AA140" s="88">
        <v>35</v>
      </c>
      <c r="AB140" s="88"/>
      <c r="AC140" s="88"/>
      <c r="AD140" s="88">
        <v>24</v>
      </c>
      <c r="AE140" s="91">
        <v>19.25</v>
      </c>
      <c r="AF140" s="88" t="s">
        <v>2993</v>
      </c>
      <c r="AG140" s="88" t="s">
        <v>2999</v>
      </c>
      <c r="AH140" s="88" t="s">
        <v>3001</v>
      </c>
      <c r="AI140" s="89">
        <v>2</v>
      </c>
      <c r="AJ140" s="89"/>
      <c r="AK140" s="89"/>
      <c r="AL140" s="88"/>
      <c r="AM140" s="88"/>
      <c r="AN140" s="88"/>
      <c r="AO140" s="88"/>
      <c r="AP140" s="88" t="s">
        <v>61</v>
      </c>
      <c r="AQ140" s="88" t="s">
        <v>44</v>
      </c>
      <c r="AR140" s="88" t="s">
        <v>45</v>
      </c>
      <c r="AS140" s="88" t="s">
        <v>44</v>
      </c>
      <c r="AT140" s="88" t="s">
        <v>61</v>
      </c>
      <c r="AU140" s="88" t="s">
        <v>3921</v>
      </c>
      <c r="AV140" s="88"/>
      <c r="AW140" s="88"/>
      <c r="AX140" s="88"/>
      <c r="AY140" s="88">
        <v>43.179144999999998</v>
      </c>
      <c r="AZ140" s="89">
        <v>150</v>
      </c>
      <c r="BA140" s="92">
        <v>0.97409326424870468</v>
      </c>
      <c r="BB140" s="93">
        <v>216</v>
      </c>
      <c r="BC140" s="94">
        <v>0.2</v>
      </c>
      <c r="BD140" s="89">
        <v>430</v>
      </c>
      <c r="BE140" s="89">
        <v>280</v>
      </c>
      <c r="BF140" s="96" t="s">
        <v>2595</v>
      </c>
      <c r="BG140" s="88" t="s">
        <v>68</v>
      </c>
      <c r="BH140" s="88" t="s">
        <v>97</v>
      </c>
    </row>
    <row r="141" spans="1:60" s="87" customFormat="1" ht="30.75" customHeight="1" x14ac:dyDescent="0.2">
      <c r="A141" s="87" t="s">
        <v>330</v>
      </c>
      <c r="B141" s="88" t="s">
        <v>1764</v>
      </c>
      <c r="C141" s="88" t="s">
        <v>330</v>
      </c>
      <c r="D141" s="88" t="s">
        <v>31</v>
      </c>
      <c r="E141" s="88" t="s">
        <v>32</v>
      </c>
      <c r="F141" s="88" t="s">
        <v>32</v>
      </c>
      <c r="G141" s="88" t="s">
        <v>61</v>
      </c>
      <c r="H141" s="88" t="s">
        <v>66</v>
      </c>
      <c r="I141" s="88" t="s">
        <v>2917</v>
      </c>
      <c r="J141" s="88" t="s">
        <v>62</v>
      </c>
      <c r="K141" s="88" t="s">
        <v>146</v>
      </c>
      <c r="L141" s="88" t="s">
        <v>97</v>
      </c>
      <c r="M141" s="88" t="s">
        <v>97</v>
      </c>
      <c r="N141" s="88" t="s">
        <v>1732</v>
      </c>
      <c r="O141" s="88" t="s">
        <v>64</v>
      </c>
      <c r="P141" s="88" t="s">
        <v>98</v>
      </c>
      <c r="Q141" s="88" t="s">
        <v>2374</v>
      </c>
      <c r="R141" s="89" t="s">
        <v>3616</v>
      </c>
      <c r="S141" s="90">
        <v>0.26500000000000001</v>
      </c>
      <c r="T141" s="88" t="s">
        <v>310</v>
      </c>
      <c r="U141" s="88"/>
      <c r="V141" s="88"/>
      <c r="W141" s="88"/>
      <c r="X141" s="89"/>
      <c r="Y141" s="89"/>
      <c r="Z141" s="88"/>
      <c r="AA141" s="88">
        <v>35</v>
      </c>
      <c r="AB141" s="88"/>
      <c r="AC141" s="88"/>
      <c r="AD141" s="88">
        <v>24</v>
      </c>
      <c r="AE141" s="91">
        <v>19.25</v>
      </c>
      <c r="AF141" s="88" t="s">
        <v>2993</v>
      </c>
      <c r="AG141" s="88" t="s">
        <v>2999</v>
      </c>
      <c r="AH141" s="88" t="s">
        <v>3001</v>
      </c>
      <c r="AI141" s="89">
        <v>2</v>
      </c>
      <c r="AJ141" s="89"/>
      <c r="AK141" s="89"/>
      <c r="AL141" s="88"/>
      <c r="AM141" s="88"/>
      <c r="AN141" s="88"/>
      <c r="AO141" s="88"/>
      <c r="AP141" s="88" t="s">
        <v>61</v>
      </c>
      <c r="AQ141" s="88" t="s">
        <v>44</v>
      </c>
      <c r="AR141" s="88" t="s">
        <v>45</v>
      </c>
      <c r="AS141" s="88" t="s">
        <v>44</v>
      </c>
      <c r="AT141" s="88" t="s">
        <v>61</v>
      </c>
      <c r="AU141" s="88" t="s">
        <v>3921</v>
      </c>
      <c r="AV141" s="88"/>
      <c r="AW141" s="88"/>
      <c r="AX141" s="88"/>
      <c r="AY141" s="88">
        <v>43.182057999999998</v>
      </c>
      <c r="AZ141" s="89">
        <v>150</v>
      </c>
      <c r="BA141" s="92">
        <v>0.89637305699481862</v>
      </c>
      <c r="BB141" s="93">
        <v>216</v>
      </c>
      <c r="BC141" s="94">
        <v>0.2</v>
      </c>
      <c r="BD141" s="89">
        <v>430</v>
      </c>
      <c r="BE141" s="89">
        <v>280</v>
      </c>
      <c r="BF141" s="96" t="s">
        <v>2595</v>
      </c>
      <c r="BG141" s="88" t="s">
        <v>68</v>
      </c>
      <c r="BH141" s="88" t="s">
        <v>97</v>
      </c>
    </row>
    <row r="142" spans="1:60" s="87" customFormat="1" ht="30.75" customHeight="1" x14ac:dyDescent="0.2">
      <c r="A142" s="87" t="s">
        <v>331</v>
      </c>
      <c r="B142" s="88" t="s">
        <v>1764</v>
      </c>
      <c r="C142" s="88" t="s">
        <v>331</v>
      </c>
      <c r="D142" s="88" t="s">
        <v>31</v>
      </c>
      <c r="E142" s="88" t="s">
        <v>32</v>
      </c>
      <c r="F142" s="88" t="s">
        <v>32</v>
      </c>
      <c r="G142" s="88" t="s">
        <v>61</v>
      </c>
      <c r="H142" s="88" t="s">
        <v>66</v>
      </c>
      <c r="I142" s="88" t="s">
        <v>2917</v>
      </c>
      <c r="J142" s="88" t="s">
        <v>62</v>
      </c>
      <c r="K142" s="88" t="s">
        <v>146</v>
      </c>
      <c r="L142" s="88" t="s">
        <v>97</v>
      </c>
      <c r="M142" s="88" t="s">
        <v>97</v>
      </c>
      <c r="N142" s="88" t="s">
        <v>1732</v>
      </c>
      <c r="O142" s="88" t="s">
        <v>64</v>
      </c>
      <c r="P142" s="88" t="s">
        <v>100</v>
      </c>
      <c r="Q142" s="88" t="s">
        <v>2374</v>
      </c>
      <c r="R142" s="89" t="s">
        <v>3616</v>
      </c>
      <c r="S142" s="90">
        <v>0.25</v>
      </c>
      <c r="T142" s="88" t="s">
        <v>311</v>
      </c>
      <c r="U142" s="88"/>
      <c r="V142" s="88"/>
      <c r="W142" s="88"/>
      <c r="X142" s="89"/>
      <c r="Y142" s="89"/>
      <c r="Z142" s="88"/>
      <c r="AA142" s="88">
        <v>35</v>
      </c>
      <c r="AB142" s="88"/>
      <c r="AC142" s="88"/>
      <c r="AD142" s="88">
        <v>24</v>
      </c>
      <c r="AE142" s="91">
        <v>19.25</v>
      </c>
      <c r="AF142" s="88" t="s">
        <v>2993</v>
      </c>
      <c r="AG142" s="88" t="s">
        <v>2999</v>
      </c>
      <c r="AH142" s="88" t="s">
        <v>3001</v>
      </c>
      <c r="AI142" s="89">
        <v>2</v>
      </c>
      <c r="AJ142" s="89"/>
      <c r="AK142" s="89"/>
      <c r="AL142" s="88"/>
      <c r="AM142" s="88"/>
      <c r="AN142" s="88"/>
      <c r="AO142" s="88"/>
      <c r="AP142" s="88" t="s">
        <v>61</v>
      </c>
      <c r="AQ142" s="88" t="s">
        <v>44</v>
      </c>
      <c r="AR142" s="88" t="s">
        <v>45</v>
      </c>
      <c r="AS142" s="88" t="s">
        <v>44</v>
      </c>
      <c r="AT142" s="88" t="s">
        <v>61</v>
      </c>
      <c r="AU142" s="88" t="s">
        <v>3921</v>
      </c>
      <c r="AV142" s="88"/>
      <c r="AW142" s="88"/>
      <c r="AX142" s="88"/>
      <c r="AY142" s="88">
        <v>43.190108000000002</v>
      </c>
      <c r="AZ142" s="89">
        <v>150</v>
      </c>
      <c r="BA142" s="92">
        <v>0.82383419689119175</v>
      </c>
      <c r="BB142" s="93">
        <v>216</v>
      </c>
      <c r="BC142" s="94">
        <v>0.2</v>
      </c>
      <c r="BD142" s="89">
        <v>430</v>
      </c>
      <c r="BE142" s="89">
        <v>280</v>
      </c>
      <c r="BF142" s="96" t="s">
        <v>2595</v>
      </c>
      <c r="BG142" s="88" t="s">
        <v>68</v>
      </c>
      <c r="BH142" s="88" t="s">
        <v>97</v>
      </c>
    </row>
    <row r="143" spans="1:60" s="87" customFormat="1" ht="30.75" customHeight="1" x14ac:dyDescent="0.2">
      <c r="A143" s="87" t="s">
        <v>332</v>
      </c>
      <c r="B143" s="88" t="s">
        <v>1764</v>
      </c>
      <c r="C143" s="88" t="s">
        <v>332</v>
      </c>
      <c r="D143" s="88" t="s">
        <v>31</v>
      </c>
      <c r="E143" s="88" t="s">
        <v>32</v>
      </c>
      <c r="F143" s="88" t="s">
        <v>32</v>
      </c>
      <c r="G143" s="88" t="s">
        <v>61</v>
      </c>
      <c r="H143" s="88" t="s">
        <v>66</v>
      </c>
      <c r="I143" s="88" t="s">
        <v>2917</v>
      </c>
      <c r="J143" s="88" t="s">
        <v>62</v>
      </c>
      <c r="K143" s="88" t="s">
        <v>146</v>
      </c>
      <c r="L143" s="88" t="s">
        <v>97</v>
      </c>
      <c r="M143" s="88" t="s">
        <v>97</v>
      </c>
      <c r="N143" s="88" t="s">
        <v>1732</v>
      </c>
      <c r="O143" s="88" t="s">
        <v>64</v>
      </c>
      <c r="P143" s="88" t="s">
        <v>104</v>
      </c>
      <c r="Q143" s="88" t="s">
        <v>2374</v>
      </c>
      <c r="R143" s="89" t="s">
        <v>3616</v>
      </c>
      <c r="S143" s="90">
        <v>0.33500000000000002</v>
      </c>
      <c r="T143" s="88" t="s">
        <v>312</v>
      </c>
      <c r="U143" s="88"/>
      <c r="V143" s="88"/>
      <c r="W143" s="88"/>
      <c r="X143" s="89"/>
      <c r="Y143" s="89"/>
      <c r="Z143" s="88"/>
      <c r="AA143" s="88">
        <v>35</v>
      </c>
      <c r="AB143" s="88"/>
      <c r="AC143" s="88"/>
      <c r="AD143" s="88">
        <v>24</v>
      </c>
      <c r="AE143" s="91">
        <v>19.25</v>
      </c>
      <c r="AF143" s="88" t="s">
        <v>2993</v>
      </c>
      <c r="AG143" s="88" t="s">
        <v>2999</v>
      </c>
      <c r="AH143" s="88" t="s">
        <v>3001</v>
      </c>
      <c r="AI143" s="89">
        <v>2</v>
      </c>
      <c r="AJ143" s="89"/>
      <c r="AK143" s="89"/>
      <c r="AL143" s="88"/>
      <c r="AM143" s="88"/>
      <c r="AN143" s="88"/>
      <c r="AO143" s="88"/>
      <c r="AP143" s="88" t="s">
        <v>61</v>
      </c>
      <c r="AQ143" s="88" t="s">
        <v>44</v>
      </c>
      <c r="AR143" s="88" t="s">
        <v>45</v>
      </c>
      <c r="AS143" s="88" t="s">
        <v>44</v>
      </c>
      <c r="AT143" s="88" t="s">
        <v>61</v>
      </c>
      <c r="AU143" s="88" t="s">
        <v>3921</v>
      </c>
      <c r="AV143" s="88"/>
      <c r="AW143" s="88"/>
      <c r="AX143" s="88"/>
      <c r="AY143" s="88">
        <v>43.191876000000001</v>
      </c>
      <c r="AZ143" s="89">
        <v>150</v>
      </c>
      <c r="BA143" s="92">
        <v>0.16580310880829016</v>
      </c>
      <c r="BB143" s="93">
        <v>144</v>
      </c>
      <c r="BC143" s="94">
        <v>0.2</v>
      </c>
      <c r="BD143" s="89">
        <v>430</v>
      </c>
      <c r="BE143" s="89">
        <v>280</v>
      </c>
      <c r="BF143" s="96" t="s">
        <v>2595</v>
      </c>
      <c r="BG143" s="88" t="s">
        <v>68</v>
      </c>
      <c r="BH143" s="88" t="s">
        <v>97</v>
      </c>
    </row>
    <row r="144" spans="1:60" s="87" customFormat="1" ht="30.75" customHeight="1" x14ac:dyDescent="0.2">
      <c r="A144" s="87" t="s">
        <v>333</v>
      </c>
      <c r="B144" s="88" t="s">
        <v>1764</v>
      </c>
      <c r="C144" s="88" t="s">
        <v>333</v>
      </c>
      <c r="D144" s="88" t="s">
        <v>31</v>
      </c>
      <c r="E144" s="88" t="s">
        <v>32</v>
      </c>
      <c r="F144" s="88" t="s">
        <v>32</v>
      </c>
      <c r="G144" s="88" t="s">
        <v>61</v>
      </c>
      <c r="H144" s="88" t="s">
        <v>66</v>
      </c>
      <c r="I144" s="88" t="s">
        <v>2917</v>
      </c>
      <c r="J144" s="88" t="s">
        <v>62</v>
      </c>
      <c r="K144" s="88" t="s">
        <v>146</v>
      </c>
      <c r="L144" s="88" t="s">
        <v>97</v>
      </c>
      <c r="M144" s="88" t="s">
        <v>97</v>
      </c>
      <c r="N144" s="88" t="s">
        <v>1732</v>
      </c>
      <c r="O144" s="88" t="s">
        <v>64</v>
      </c>
      <c r="P144" s="88" t="s">
        <v>107</v>
      </c>
      <c r="Q144" s="88" t="s">
        <v>2374</v>
      </c>
      <c r="R144" s="89" t="s">
        <v>3616</v>
      </c>
      <c r="S144" s="90">
        <v>0.35</v>
      </c>
      <c r="T144" s="88" t="s">
        <v>313</v>
      </c>
      <c r="U144" s="88"/>
      <c r="V144" s="88"/>
      <c r="W144" s="88"/>
      <c r="X144" s="89"/>
      <c r="Y144" s="89"/>
      <c r="Z144" s="88"/>
      <c r="AA144" s="88">
        <v>35</v>
      </c>
      <c r="AB144" s="88"/>
      <c r="AC144" s="88"/>
      <c r="AD144" s="88">
        <v>24</v>
      </c>
      <c r="AE144" s="91">
        <v>19.25</v>
      </c>
      <c r="AF144" s="88" t="s">
        <v>2993</v>
      </c>
      <c r="AG144" s="88" t="s">
        <v>2999</v>
      </c>
      <c r="AH144" s="88" t="s">
        <v>3001</v>
      </c>
      <c r="AI144" s="89">
        <v>2</v>
      </c>
      <c r="AJ144" s="89"/>
      <c r="AK144" s="89"/>
      <c r="AL144" s="88"/>
      <c r="AM144" s="88"/>
      <c r="AN144" s="88"/>
      <c r="AO144" s="88"/>
      <c r="AP144" s="88" t="s">
        <v>61</v>
      </c>
      <c r="AQ144" s="88" t="s">
        <v>44</v>
      </c>
      <c r="AR144" s="88" t="s">
        <v>45</v>
      </c>
      <c r="AS144" s="88" t="s">
        <v>44</v>
      </c>
      <c r="AT144" s="88" t="s">
        <v>61</v>
      </c>
      <c r="AU144" s="88" t="s">
        <v>3921</v>
      </c>
      <c r="AV144" s="88"/>
      <c r="AW144" s="88"/>
      <c r="AX144" s="88"/>
      <c r="AY144" s="88">
        <v>43.180210000000002</v>
      </c>
      <c r="AZ144" s="89">
        <v>150</v>
      </c>
      <c r="BA144" s="92">
        <v>5.181347150259067E-2</v>
      </c>
      <c r="BB144" s="93">
        <v>144</v>
      </c>
      <c r="BC144" s="94">
        <v>0.2</v>
      </c>
      <c r="BD144" s="89">
        <v>430</v>
      </c>
      <c r="BE144" s="89">
        <v>280</v>
      </c>
      <c r="BF144" s="96" t="s">
        <v>2595</v>
      </c>
      <c r="BG144" s="88" t="s">
        <v>68</v>
      </c>
      <c r="BH144" s="88" t="s">
        <v>97</v>
      </c>
    </row>
    <row r="145" spans="1:60" s="87" customFormat="1" ht="30.75" customHeight="1" x14ac:dyDescent="0.2">
      <c r="A145" s="87" t="s">
        <v>1981</v>
      </c>
      <c r="B145" s="88" t="s">
        <v>1765</v>
      </c>
      <c r="C145" s="88" t="s">
        <v>1981</v>
      </c>
      <c r="D145" s="88" t="s">
        <v>31</v>
      </c>
      <c r="E145" s="88" t="s">
        <v>32</v>
      </c>
      <c r="F145" s="88" t="s">
        <v>32</v>
      </c>
      <c r="G145" s="88" t="s">
        <v>61</v>
      </c>
      <c r="H145" s="88" t="s">
        <v>66</v>
      </c>
      <c r="I145" s="88" t="s">
        <v>2918</v>
      </c>
      <c r="J145" s="88" t="s">
        <v>62</v>
      </c>
      <c r="K145" s="88" t="s">
        <v>146</v>
      </c>
      <c r="L145" s="88" t="s">
        <v>97</v>
      </c>
      <c r="M145" s="88" t="s">
        <v>97</v>
      </c>
      <c r="N145" s="88" t="s">
        <v>1730</v>
      </c>
      <c r="O145" s="88" t="s">
        <v>64</v>
      </c>
      <c r="P145" s="88" t="s">
        <v>175</v>
      </c>
      <c r="Q145" s="88" t="s">
        <v>2374</v>
      </c>
      <c r="R145" s="89" t="s">
        <v>3618</v>
      </c>
      <c r="S145" s="90">
        <v>0.30499999999999999</v>
      </c>
      <c r="T145" s="88" t="s">
        <v>314</v>
      </c>
      <c r="U145" s="88"/>
      <c r="V145" s="88"/>
      <c r="W145" s="88"/>
      <c r="X145" s="89"/>
      <c r="Y145" s="89"/>
      <c r="Z145" s="88" t="s">
        <v>3746</v>
      </c>
      <c r="AA145" s="88">
        <v>35</v>
      </c>
      <c r="AB145" s="88"/>
      <c r="AC145" s="88"/>
      <c r="AD145" s="88">
        <v>24</v>
      </c>
      <c r="AE145" s="91">
        <v>19.25</v>
      </c>
      <c r="AF145" s="88" t="s">
        <v>2992</v>
      </c>
      <c r="AG145" s="88" t="s">
        <v>2999</v>
      </c>
      <c r="AH145" s="88" t="s">
        <v>3001</v>
      </c>
      <c r="AI145" s="89">
        <v>2</v>
      </c>
      <c r="AJ145" s="89"/>
      <c r="AK145" s="89"/>
      <c r="AL145" s="88"/>
      <c r="AM145" s="88"/>
      <c r="AN145" s="88"/>
      <c r="AO145" s="88"/>
      <c r="AP145" s="88" t="s">
        <v>61</v>
      </c>
      <c r="AQ145" s="88" t="s">
        <v>44</v>
      </c>
      <c r="AR145" s="88" t="s">
        <v>45</v>
      </c>
      <c r="AS145" s="88" t="s">
        <v>44</v>
      </c>
      <c r="AT145" s="88" t="s">
        <v>61</v>
      </c>
      <c r="AU145" s="88"/>
      <c r="AV145" s="88"/>
      <c r="AW145" s="88"/>
      <c r="AX145" s="88" t="s">
        <v>3923</v>
      </c>
      <c r="AY145" s="88">
        <v>44.178756999999997</v>
      </c>
      <c r="AZ145" s="89">
        <v>150</v>
      </c>
      <c r="BA145" s="92">
        <v>1.2227979274611398</v>
      </c>
      <c r="BB145" s="93">
        <v>144</v>
      </c>
      <c r="BC145" s="94">
        <v>0.2</v>
      </c>
      <c r="BD145" s="89">
        <v>430</v>
      </c>
      <c r="BE145" s="89">
        <v>280</v>
      </c>
      <c r="BF145" s="96" t="s">
        <v>2611</v>
      </c>
      <c r="BG145" s="88" t="s">
        <v>68</v>
      </c>
      <c r="BH145" s="88" t="s">
        <v>97</v>
      </c>
    </row>
    <row r="146" spans="1:60" s="87" customFormat="1" ht="30.75" customHeight="1" x14ac:dyDescent="0.2">
      <c r="A146" s="87" t="s">
        <v>1982</v>
      </c>
      <c r="B146" s="88" t="s">
        <v>1765</v>
      </c>
      <c r="C146" s="88" t="s">
        <v>1982</v>
      </c>
      <c r="D146" s="88" t="s">
        <v>31</v>
      </c>
      <c r="E146" s="88" t="s">
        <v>32</v>
      </c>
      <c r="F146" s="88" t="s">
        <v>32</v>
      </c>
      <c r="G146" s="88" t="s">
        <v>61</v>
      </c>
      <c r="H146" s="88" t="s">
        <v>66</v>
      </c>
      <c r="I146" s="88" t="s">
        <v>2918</v>
      </c>
      <c r="J146" s="88" t="s">
        <v>62</v>
      </c>
      <c r="K146" s="88" t="s">
        <v>146</v>
      </c>
      <c r="L146" s="88" t="s">
        <v>97</v>
      </c>
      <c r="M146" s="88" t="s">
        <v>97</v>
      </c>
      <c r="N146" s="88" t="s">
        <v>1730</v>
      </c>
      <c r="O146" s="88" t="s">
        <v>64</v>
      </c>
      <c r="P146" s="88" t="s">
        <v>176</v>
      </c>
      <c r="Q146" s="88" t="s">
        <v>2374</v>
      </c>
      <c r="R146" s="89" t="s">
        <v>3618</v>
      </c>
      <c r="S146" s="90">
        <v>0.28499999999999998</v>
      </c>
      <c r="T146" s="88" t="s">
        <v>315</v>
      </c>
      <c r="U146" s="88"/>
      <c r="V146" s="88"/>
      <c r="W146" s="88"/>
      <c r="X146" s="89"/>
      <c r="Y146" s="89"/>
      <c r="Z146" s="88" t="s">
        <v>3747</v>
      </c>
      <c r="AA146" s="88">
        <v>35</v>
      </c>
      <c r="AB146" s="88"/>
      <c r="AC146" s="88"/>
      <c r="AD146" s="88">
        <v>24</v>
      </c>
      <c r="AE146" s="91">
        <v>19.25</v>
      </c>
      <c r="AF146" s="88" t="s">
        <v>2992</v>
      </c>
      <c r="AG146" s="88" t="s">
        <v>3000</v>
      </c>
      <c r="AH146" s="88" t="s">
        <v>3001</v>
      </c>
      <c r="AI146" s="89">
        <v>2</v>
      </c>
      <c r="AJ146" s="89"/>
      <c r="AK146" s="89"/>
      <c r="AL146" s="88"/>
      <c r="AM146" s="88"/>
      <c r="AN146" s="88"/>
      <c r="AO146" s="88"/>
      <c r="AP146" s="88" t="s">
        <v>61</v>
      </c>
      <c r="AQ146" s="88" t="s">
        <v>44</v>
      </c>
      <c r="AR146" s="88" t="s">
        <v>45</v>
      </c>
      <c r="AS146" s="88" t="s">
        <v>44</v>
      </c>
      <c r="AT146" s="88" t="s">
        <v>61</v>
      </c>
      <c r="AU146" s="88"/>
      <c r="AV146" s="88"/>
      <c r="AW146" s="88"/>
      <c r="AX146" s="88" t="s">
        <v>3923</v>
      </c>
      <c r="AY146" s="88">
        <v>44.302374999999998</v>
      </c>
      <c r="AZ146" s="89">
        <v>150</v>
      </c>
      <c r="BA146" s="92">
        <v>2.4093264248704664</v>
      </c>
      <c r="BB146" s="93">
        <v>216</v>
      </c>
      <c r="BC146" s="94">
        <v>0.2</v>
      </c>
      <c r="BD146" s="89">
        <v>430</v>
      </c>
      <c r="BE146" s="89">
        <v>280</v>
      </c>
      <c r="BF146" s="96" t="s">
        <v>2611</v>
      </c>
      <c r="BG146" s="88" t="s">
        <v>68</v>
      </c>
      <c r="BH146" s="88" t="s">
        <v>97</v>
      </c>
    </row>
    <row r="147" spans="1:60" s="87" customFormat="1" ht="30.75" customHeight="1" x14ac:dyDescent="0.2">
      <c r="A147" s="87" t="s">
        <v>143</v>
      </c>
      <c r="B147" s="88" t="s">
        <v>1765</v>
      </c>
      <c r="C147" s="88" t="s">
        <v>143</v>
      </c>
      <c r="D147" s="88" t="s">
        <v>31</v>
      </c>
      <c r="E147" s="88" t="s">
        <v>32</v>
      </c>
      <c r="F147" s="88" t="s">
        <v>32</v>
      </c>
      <c r="G147" s="88" t="s">
        <v>61</v>
      </c>
      <c r="H147" s="88" t="s">
        <v>66</v>
      </c>
      <c r="I147" s="88" t="s">
        <v>2918</v>
      </c>
      <c r="J147" s="88" t="s">
        <v>62</v>
      </c>
      <c r="K147" s="88" t="s">
        <v>146</v>
      </c>
      <c r="L147" s="88" t="s">
        <v>97</v>
      </c>
      <c r="M147" s="88" t="s">
        <v>97</v>
      </c>
      <c r="N147" s="88" t="s">
        <v>1730</v>
      </c>
      <c r="O147" s="88" t="s">
        <v>64</v>
      </c>
      <c r="P147" s="88" t="s">
        <v>98</v>
      </c>
      <c r="Q147" s="88" t="s">
        <v>2374</v>
      </c>
      <c r="R147" s="89" t="s">
        <v>3618</v>
      </c>
      <c r="S147" s="90">
        <v>0.26500000000000001</v>
      </c>
      <c r="T147" s="88" t="s">
        <v>149</v>
      </c>
      <c r="U147" s="88"/>
      <c r="V147" s="88"/>
      <c r="W147" s="88"/>
      <c r="X147" s="89"/>
      <c r="Y147" s="89"/>
      <c r="Z147" s="88" t="s">
        <v>3748</v>
      </c>
      <c r="AA147" s="88">
        <v>35</v>
      </c>
      <c r="AB147" s="88"/>
      <c r="AC147" s="88"/>
      <c r="AD147" s="88">
        <v>24</v>
      </c>
      <c r="AE147" s="91">
        <v>19.25</v>
      </c>
      <c r="AF147" s="88" t="s">
        <v>2992</v>
      </c>
      <c r="AG147" s="88" t="s">
        <v>3000</v>
      </c>
      <c r="AH147" s="88" t="s">
        <v>3001</v>
      </c>
      <c r="AI147" s="89">
        <v>2</v>
      </c>
      <c r="AJ147" s="89"/>
      <c r="AK147" s="89"/>
      <c r="AL147" s="88"/>
      <c r="AM147" s="88"/>
      <c r="AN147" s="88"/>
      <c r="AO147" s="88"/>
      <c r="AP147" s="88" t="s">
        <v>61</v>
      </c>
      <c r="AQ147" s="88" t="s">
        <v>44</v>
      </c>
      <c r="AR147" s="88" t="s">
        <v>45</v>
      </c>
      <c r="AS147" s="88" t="s">
        <v>44</v>
      </c>
      <c r="AT147" s="88" t="s">
        <v>61</v>
      </c>
      <c r="AU147" s="88"/>
      <c r="AV147" s="88"/>
      <c r="AW147" s="88"/>
      <c r="AX147" s="88" t="s">
        <v>3923</v>
      </c>
      <c r="AY147" s="88">
        <v>44.315421999999998</v>
      </c>
      <c r="AZ147" s="89">
        <v>150</v>
      </c>
      <c r="BA147" s="92">
        <v>2.2487046632124352</v>
      </c>
      <c r="BB147" s="93">
        <v>216</v>
      </c>
      <c r="BC147" s="94">
        <v>0.2</v>
      </c>
      <c r="BD147" s="89">
        <v>430</v>
      </c>
      <c r="BE147" s="89">
        <v>280</v>
      </c>
      <c r="BF147" s="96" t="s">
        <v>2611</v>
      </c>
      <c r="BG147" s="88" t="s">
        <v>68</v>
      </c>
      <c r="BH147" s="88" t="s">
        <v>97</v>
      </c>
    </row>
    <row r="148" spans="1:60" s="87" customFormat="1" ht="30.75" customHeight="1" x14ac:dyDescent="0.2">
      <c r="A148" s="87" t="s">
        <v>142</v>
      </c>
      <c r="B148" s="88" t="s">
        <v>1765</v>
      </c>
      <c r="C148" s="88" t="s">
        <v>142</v>
      </c>
      <c r="D148" s="88" t="s">
        <v>31</v>
      </c>
      <c r="E148" s="88" t="s">
        <v>32</v>
      </c>
      <c r="F148" s="88" t="s">
        <v>32</v>
      </c>
      <c r="G148" s="88" t="s">
        <v>61</v>
      </c>
      <c r="H148" s="88" t="s">
        <v>66</v>
      </c>
      <c r="I148" s="88" t="s">
        <v>2918</v>
      </c>
      <c r="J148" s="88" t="s">
        <v>62</v>
      </c>
      <c r="K148" s="88" t="s">
        <v>146</v>
      </c>
      <c r="L148" s="88" t="s">
        <v>97</v>
      </c>
      <c r="M148" s="88" t="s">
        <v>97</v>
      </c>
      <c r="N148" s="88" t="s">
        <v>1730</v>
      </c>
      <c r="O148" s="88" t="s">
        <v>64</v>
      </c>
      <c r="P148" s="88" t="s">
        <v>100</v>
      </c>
      <c r="Q148" s="88" t="s">
        <v>2374</v>
      </c>
      <c r="R148" s="89" t="s">
        <v>3618</v>
      </c>
      <c r="S148" s="90">
        <v>0.25</v>
      </c>
      <c r="T148" s="88" t="s">
        <v>148</v>
      </c>
      <c r="U148" s="88"/>
      <c r="V148" s="88"/>
      <c r="W148" s="88"/>
      <c r="X148" s="89"/>
      <c r="Y148" s="89"/>
      <c r="Z148" s="88" t="s">
        <v>3749</v>
      </c>
      <c r="AA148" s="88">
        <v>35</v>
      </c>
      <c r="AB148" s="88"/>
      <c r="AC148" s="88"/>
      <c r="AD148" s="88">
        <v>24</v>
      </c>
      <c r="AE148" s="91">
        <v>19.25</v>
      </c>
      <c r="AF148" s="88" t="s">
        <v>2992</v>
      </c>
      <c r="AG148" s="88" t="s">
        <v>3000</v>
      </c>
      <c r="AH148" s="88" t="s">
        <v>3001</v>
      </c>
      <c r="AI148" s="89">
        <v>2</v>
      </c>
      <c r="AJ148" s="89"/>
      <c r="AK148" s="89"/>
      <c r="AL148" s="88"/>
      <c r="AM148" s="88"/>
      <c r="AN148" s="88"/>
      <c r="AO148" s="88"/>
      <c r="AP148" s="88" t="s">
        <v>61</v>
      </c>
      <c r="AQ148" s="88" t="s">
        <v>44</v>
      </c>
      <c r="AR148" s="88" t="s">
        <v>45</v>
      </c>
      <c r="AS148" s="88" t="s">
        <v>44</v>
      </c>
      <c r="AT148" s="88" t="s">
        <v>61</v>
      </c>
      <c r="AU148" s="88"/>
      <c r="AV148" s="88"/>
      <c r="AW148" s="88"/>
      <c r="AX148" s="88" t="s">
        <v>3923</v>
      </c>
      <c r="AY148" s="88">
        <v>44.236547999999999</v>
      </c>
      <c r="AZ148" s="89">
        <v>150</v>
      </c>
      <c r="BA148" s="92">
        <v>1.8911917098445596</v>
      </c>
      <c r="BB148" s="93">
        <v>216</v>
      </c>
      <c r="BC148" s="94">
        <v>0.2</v>
      </c>
      <c r="BD148" s="89">
        <v>430</v>
      </c>
      <c r="BE148" s="89">
        <v>280</v>
      </c>
      <c r="BF148" s="96" t="s">
        <v>2611</v>
      </c>
      <c r="BG148" s="88" t="s">
        <v>68</v>
      </c>
      <c r="BH148" s="88" t="s">
        <v>97</v>
      </c>
    </row>
    <row r="149" spans="1:60" s="87" customFormat="1" ht="30.75" customHeight="1" x14ac:dyDescent="0.2">
      <c r="A149" s="87" t="s">
        <v>144</v>
      </c>
      <c r="B149" s="88" t="s">
        <v>1765</v>
      </c>
      <c r="C149" s="88" t="s">
        <v>144</v>
      </c>
      <c r="D149" s="88" t="s">
        <v>31</v>
      </c>
      <c r="E149" s="88" t="s">
        <v>32</v>
      </c>
      <c r="F149" s="88" t="s">
        <v>32</v>
      </c>
      <c r="G149" s="88" t="s">
        <v>61</v>
      </c>
      <c r="H149" s="88" t="s">
        <v>66</v>
      </c>
      <c r="I149" s="88" t="s">
        <v>2918</v>
      </c>
      <c r="J149" s="88" t="s">
        <v>62</v>
      </c>
      <c r="K149" s="88" t="s">
        <v>146</v>
      </c>
      <c r="L149" s="88" t="s">
        <v>97</v>
      </c>
      <c r="M149" s="88" t="s">
        <v>97</v>
      </c>
      <c r="N149" s="88" t="s">
        <v>1730</v>
      </c>
      <c r="O149" s="88" t="s">
        <v>64</v>
      </c>
      <c r="P149" s="88" t="s">
        <v>104</v>
      </c>
      <c r="Q149" s="88" t="s">
        <v>2374</v>
      </c>
      <c r="R149" s="89" t="s">
        <v>3618</v>
      </c>
      <c r="S149" s="90">
        <v>0.33500000000000002</v>
      </c>
      <c r="T149" s="88" t="s">
        <v>150</v>
      </c>
      <c r="U149" s="88"/>
      <c r="V149" s="88"/>
      <c r="W149" s="88"/>
      <c r="X149" s="89"/>
      <c r="Y149" s="89"/>
      <c r="Z149" s="88" t="s">
        <v>3750</v>
      </c>
      <c r="AA149" s="88">
        <v>35</v>
      </c>
      <c r="AB149" s="88"/>
      <c r="AC149" s="88"/>
      <c r="AD149" s="88">
        <v>24</v>
      </c>
      <c r="AE149" s="91">
        <v>19.25</v>
      </c>
      <c r="AF149" s="88" t="s">
        <v>2992</v>
      </c>
      <c r="AG149" s="88" t="s">
        <v>2999</v>
      </c>
      <c r="AH149" s="88" t="s">
        <v>3001</v>
      </c>
      <c r="AI149" s="89">
        <v>2</v>
      </c>
      <c r="AJ149" s="89"/>
      <c r="AK149" s="89"/>
      <c r="AL149" s="88"/>
      <c r="AM149" s="88"/>
      <c r="AN149" s="88"/>
      <c r="AO149" s="88"/>
      <c r="AP149" s="88" t="s">
        <v>61</v>
      </c>
      <c r="AQ149" s="88" t="s">
        <v>44</v>
      </c>
      <c r="AR149" s="88" t="s">
        <v>45</v>
      </c>
      <c r="AS149" s="88" t="s">
        <v>44</v>
      </c>
      <c r="AT149" s="88" t="s">
        <v>61</v>
      </c>
      <c r="AU149" s="88"/>
      <c r="AV149" s="88"/>
      <c r="AW149" s="88"/>
      <c r="AX149" s="88" t="s">
        <v>3923</v>
      </c>
      <c r="AY149" s="88">
        <v>43.975290000000001</v>
      </c>
      <c r="AZ149" s="89">
        <v>150</v>
      </c>
      <c r="BA149" s="92">
        <v>0.30051813471502592</v>
      </c>
      <c r="BB149" s="93">
        <v>144</v>
      </c>
      <c r="BC149" s="94">
        <v>0.2</v>
      </c>
      <c r="BD149" s="89">
        <v>430</v>
      </c>
      <c r="BE149" s="89">
        <v>280</v>
      </c>
      <c r="BF149" s="96" t="s">
        <v>2611</v>
      </c>
      <c r="BG149" s="88" t="s">
        <v>68</v>
      </c>
      <c r="BH149" s="88" t="s">
        <v>97</v>
      </c>
    </row>
    <row r="150" spans="1:60" s="87" customFormat="1" ht="30.75" customHeight="1" x14ac:dyDescent="0.2">
      <c r="A150" s="87" t="s">
        <v>145</v>
      </c>
      <c r="B150" s="88" t="s">
        <v>1765</v>
      </c>
      <c r="C150" s="88" t="s">
        <v>145</v>
      </c>
      <c r="D150" s="88" t="s">
        <v>31</v>
      </c>
      <c r="E150" s="88" t="s">
        <v>32</v>
      </c>
      <c r="F150" s="88" t="s">
        <v>32</v>
      </c>
      <c r="G150" s="88" t="s">
        <v>61</v>
      </c>
      <c r="H150" s="88" t="s">
        <v>66</v>
      </c>
      <c r="I150" s="88" t="s">
        <v>2918</v>
      </c>
      <c r="J150" s="88" t="s">
        <v>62</v>
      </c>
      <c r="K150" s="88" t="s">
        <v>146</v>
      </c>
      <c r="L150" s="88" t="s">
        <v>97</v>
      </c>
      <c r="M150" s="88" t="s">
        <v>97</v>
      </c>
      <c r="N150" s="88" t="s">
        <v>1730</v>
      </c>
      <c r="O150" s="88" t="s">
        <v>64</v>
      </c>
      <c r="P150" s="88" t="s">
        <v>107</v>
      </c>
      <c r="Q150" s="88" t="s">
        <v>2374</v>
      </c>
      <c r="R150" s="89" t="s">
        <v>3618</v>
      </c>
      <c r="S150" s="90">
        <v>0.35</v>
      </c>
      <c r="T150" s="88" t="s">
        <v>151</v>
      </c>
      <c r="U150" s="88"/>
      <c r="V150" s="88"/>
      <c r="W150" s="88"/>
      <c r="X150" s="89"/>
      <c r="Y150" s="89"/>
      <c r="Z150" s="88" t="s">
        <v>3751</v>
      </c>
      <c r="AA150" s="88">
        <v>35</v>
      </c>
      <c r="AB150" s="88"/>
      <c r="AC150" s="88"/>
      <c r="AD150" s="88">
        <v>24</v>
      </c>
      <c r="AE150" s="91">
        <v>19.25</v>
      </c>
      <c r="AF150" s="88" t="s">
        <v>2992</v>
      </c>
      <c r="AG150" s="88" t="s">
        <v>2999</v>
      </c>
      <c r="AH150" s="88" t="s">
        <v>3001</v>
      </c>
      <c r="AI150" s="89">
        <v>2</v>
      </c>
      <c r="AJ150" s="89"/>
      <c r="AK150" s="89"/>
      <c r="AL150" s="88"/>
      <c r="AM150" s="88"/>
      <c r="AN150" s="88"/>
      <c r="AO150" s="88"/>
      <c r="AP150" s="88" t="s">
        <v>61</v>
      </c>
      <c r="AQ150" s="88" t="s">
        <v>44</v>
      </c>
      <c r="AR150" s="88" t="s">
        <v>45</v>
      </c>
      <c r="AS150" s="88" t="s">
        <v>44</v>
      </c>
      <c r="AT150" s="88" t="s">
        <v>61</v>
      </c>
      <c r="AU150" s="88"/>
      <c r="AV150" s="88"/>
      <c r="AW150" s="88"/>
      <c r="AX150" s="88" t="s">
        <v>3923</v>
      </c>
      <c r="AY150" s="88">
        <v>42.269942999999998</v>
      </c>
      <c r="AZ150" s="89">
        <v>150</v>
      </c>
      <c r="BA150" s="92">
        <v>0.12435233160621761</v>
      </c>
      <c r="BB150" s="93">
        <v>144</v>
      </c>
      <c r="BC150" s="94">
        <v>0.2</v>
      </c>
      <c r="BD150" s="89">
        <v>430</v>
      </c>
      <c r="BE150" s="89">
        <v>280</v>
      </c>
      <c r="BF150" s="96" t="s">
        <v>2611</v>
      </c>
      <c r="BG150" s="88" t="s">
        <v>68</v>
      </c>
      <c r="BH150" s="88" t="s">
        <v>97</v>
      </c>
    </row>
    <row r="151" spans="1:60" s="87" customFormat="1" ht="30.75" customHeight="1" x14ac:dyDescent="0.2">
      <c r="A151" s="87" t="s">
        <v>1983</v>
      </c>
      <c r="B151" s="88" t="s">
        <v>1766</v>
      </c>
      <c r="C151" s="88" t="s">
        <v>1983</v>
      </c>
      <c r="D151" s="88" t="s">
        <v>31</v>
      </c>
      <c r="E151" s="88" t="s">
        <v>32</v>
      </c>
      <c r="F151" s="88" t="s">
        <v>32</v>
      </c>
      <c r="G151" s="88" t="s">
        <v>61</v>
      </c>
      <c r="H151" s="88" t="s">
        <v>66</v>
      </c>
      <c r="I151" s="88" t="s">
        <v>2917</v>
      </c>
      <c r="J151" s="88" t="s">
        <v>62</v>
      </c>
      <c r="K151" s="88" t="s">
        <v>146</v>
      </c>
      <c r="L151" s="88" t="s">
        <v>97</v>
      </c>
      <c r="M151" s="88" t="s">
        <v>97</v>
      </c>
      <c r="N151" s="88" t="s">
        <v>1737</v>
      </c>
      <c r="O151" s="88" t="s">
        <v>64</v>
      </c>
      <c r="P151" s="88" t="s">
        <v>175</v>
      </c>
      <c r="Q151" s="88" t="s">
        <v>2374</v>
      </c>
      <c r="R151" s="89" t="s">
        <v>3639</v>
      </c>
      <c r="S151" s="90">
        <v>0.30499999999999999</v>
      </c>
      <c r="T151" s="88" t="s">
        <v>316</v>
      </c>
      <c r="U151" s="88"/>
      <c r="V151" s="88"/>
      <c r="W151" s="88"/>
      <c r="X151" s="89"/>
      <c r="Y151" s="89"/>
      <c r="Z151" s="88"/>
      <c r="AA151" s="88">
        <v>35</v>
      </c>
      <c r="AB151" s="88"/>
      <c r="AC151" s="88"/>
      <c r="AD151" s="88">
        <v>24</v>
      </c>
      <c r="AE151" s="91">
        <v>19.25</v>
      </c>
      <c r="AF151" s="88" t="s">
        <v>2993</v>
      </c>
      <c r="AG151" s="88" t="s">
        <v>2999</v>
      </c>
      <c r="AH151" s="88" t="s">
        <v>3001</v>
      </c>
      <c r="AI151" s="89">
        <v>2</v>
      </c>
      <c r="AJ151" s="89"/>
      <c r="AK151" s="89"/>
      <c r="AL151" s="88"/>
      <c r="AM151" s="88"/>
      <c r="AN151" s="88"/>
      <c r="AO151" s="88"/>
      <c r="AP151" s="88" t="s">
        <v>61</v>
      </c>
      <c r="AQ151" s="88" t="s">
        <v>44</v>
      </c>
      <c r="AR151" s="88" t="s">
        <v>45</v>
      </c>
      <c r="AS151" s="88" t="s">
        <v>44</v>
      </c>
      <c r="AT151" s="88" t="s">
        <v>61</v>
      </c>
      <c r="AU151" s="88" t="s">
        <v>3921</v>
      </c>
      <c r="AV151" s="88"/>
      <c r="AW151" s="88"/>
      <c r="AX151" s="88"/>
      <c r="AY151" s="88">
        <v>44.277690999999997</v>
      </c>
      <c r="AZ151" s="89">
        <v>150</v>
      </c>
      <c r="BA151" s="92">
        <v>0.40932642487046633</v>
      </c>
      <c r="BB151" s="93">
        <v>144</v>
      </c>
      <c r="BC151" s="94">
        <v>0.2</v>
      </c>
      <c r="BD151" s="89">
        <v>430</v>
      </c>
      <c r="BE151" s="89">
        <v>280</v>
      </c>
      <c r="BF151" s="96" t="s">
        <v>2593</v>
      </c>
      <c r="BG151" s="88" t="s">
        <v>68</v>
      </c>
      <c r="BH151" s="88" t="s">
        <v>97</v>
      </c>
    </row>
    <row r="152" spans="1:60" s="87" customFormat="1" ht="30.75" customHeight="1" x14ac:dyDescent="0.2">
      <c r="A152" s="87" t="s">
        <v>1984</v>
      </c>
      <c r="B152" s="88" t="s">
        <v>1766</v>
      </c>
      <c r="C152" s="88" t="s">
        <v>1984</v>
      </c>
      <c r="D152" s="88" t="s">
        <v>31</v>
      </c>
      <c r="E152" s="88" t="s">
        <v>32</v>
      </c>
      <c r="F152" s="88" t="s">
        <v>32</v>
      </c>
      <c r="G152" s="88" t="s">
        <v>61</v>
      </c>
      <c r="H152" s="88" t="s">
        <v>66</v>
      </c>
      <c r="I152" s="88" t="s">
        <v>2917</v>
      </c>
      <c r="J152" s="88" t="s">
        <v>62</v>
      </c>
      <c r="K152" s="88" t="s">
        <v>146</v>
      </c>
      <c r="L152" s="88" t="s">
        <v>97</v>
      </c>
      <c r="M152" s="88" t="s">
        <v>97</v>
      </c>
      <c r="N152" s="88" t="s">
        <v>1737</v>
      </c>
      <c r="O152" s="88" t="s">
        <v>64</v>
      </c>
      <c r="P152" s="88" t="s">
        <v>176</v>
      </c>
      <c r="Q152" s="88" t="s">
        <v>2374</v>
      </c>
      <c r="R152" s="89" t="s">
        <v>3639</v>
      </c>
      <c r="S152" s="90">
        <v>0.28499999999999998</v>
      </c>
      <c r="T152" s="88" t="s">
        <v>317</v>
      </c>
      <c r="U152" s="88"/>
      <c r="V152" s="88"/>
      <c r="W152" s="88"/>
      <c r="X152" s="89"/>
      <c r="Y152" s="89"/>
      <c r="Z152" s="88"/>
      <c r="AA152" s="88">
        <v>35</v>
      </c>
      <c r="AB152" s="88"/>
      <c r="AC152" s="88"/>
      <c r="AD152" s="88">
        <v>24</v>
      </c>
      <c r="AE152" s="91">
        <v>19.25</v>
      </c>
      <c r="AF152" s="88" t="s">
        <v>2993</v>
      </c>
      <c r="AG152" s="88" t="s">
        <v>2999</v>
      </c>
      <c r="AH152" s="88" t="s">
        <v>3001</v>
      </c>
      <c r="AI152" s="89">
        <v>2</v>
      </c>
      <c r="AJ152" s="89"/>
      <c r="AK152" s="89"/>
      <c r="AL152" s="88"/>
      <c r="AM152" s="88"/>
      <c r="AN152" s="88"/>
      <c r="AO152" s="88"/>
      <c r="AP152" s="88" t="s">
        <v>61</v>
      </c>
      <c r="AQ152" s="88" t="s">
        <v>44</v>
      </c>
      <c r="AR152" s="88" t="s">
        <v>45</v>
      </c>
      <c r="AS152" s="88" t="s">
        <v>44</v>
      </c>
      <c r="AT152" s="88" t="s">
        <v>61</v>
      </c>
      <c r="AU152" s="88" t="s">
        <v>3921</v>
      </c>
      <c r="AV152" s="88"/>
      <c r="AW152" s="88"/>
      <c r="AX152" s="88"/>
      <c r="AY152" s="88">
        <v>44.281486000000001</v>
      </c>
      <c r="AZ152" s="89">
        <v>150</v>
      </c>
      <c r="BA152" s="92">
        <v>1.0051813471502591</v>
      </c>
      <c r="BB152" s="93">
        <v>216</v>
      </c>
      <c r="BC152" s="94">
        <v>0.2</v>
      </c>
      <c r="BD152" s="89">
        <v>430</v>
      </c>
      <c r="BE152" s="89">
        <v>280</v>
      </c>
      <c r="BF152" s="96" t="s">
        <v>2593</v>
      </c>
      <c r="BG152" s="88" t="s">
        <v>68</v>
      </c>
      <c r="BH152" s="88" t="s">
        <v>97</v>
      </c>
    </row>
    <row r="153" spans="1:60" s="87" customFormat="1" ht="30.75" customHeight="1" x14ac:dyDescent="0.2">
      <c r="A153" s="87" t="s">
        <v>334</v>
      </c>
      <c r="B153" s="88" t="s">
        <v>1766</v>
      </c>
      <c r="C153" s="88" t="s">
        <v>334</v>
      </c>
      <c r="D153" s="88" t="s">
        <v>31</v>
      </c>
      <c r="E153" s="88" t="s">
        <v>32</v>
      </c>
      <c r="F153" s="88" t="s">
        <v>32</v>
      </c>
      <c r="G153" s="88" t="s">
        <v>61</v>
      </c>
      <c r="H153" s="88" t="s">
        <v>66</v>
      </c>
      <c r="I153" s="88" t="s">
        <v>2917</v>
      </c>
      <c r="J153" s="88" t="s">
        <v>62</v>
      </c>
      <c r="K153" s="88" t="s">
        <v>146</v>
      </c>
      <c r="L153" s="88" t="s">
        <v>97</v>
      </c>
      <c r="M153" s="88" t="s">
        <v>97</v>
      </c>
      <c r="N153" s="88" t="s">
        <v>1737</v>
      </c>
      <c r="O153" s="88" t="s">
        <v>64</v>
      </c>
      <c r="P153" s="88" t="s">
        <v>98</v>
      </c>
      <c r="Q153" s="88" t="s">
        <v>2374</v>
      </c>
      <c r="R153" s="89" t="s">
        <v>3639</v>
      </c>
      <c r="S153" s="90">
        <v>0.26500000000000001</v>
      </c>
      <c r="T153" s="88" t="s">
        <v>318</v>
      </c>
      <c r="U153" s="88"/>
      <c r="V153" s="88"/>
      <c r="W153" s="88"/>
      <c r="X153" s="89"/>
      <c r="Y153" s="89"/>
      <c r="Z153" s="88"/>
      <c r="AA153" s="88">
        <v>35</v>
      </c>
      <c r="AB153" s="88"/>
      <c r="AC153" s="88"/>
      <c r="AD153" s="88">
        <v>24</v>
      </c>
      <c r="AE153" s="91">
        <v>19.25</v>
      </c>
      <c r="AF153" s="88" t="s">
        <v>2993</v>
      </c>
      <c r="AG153" s="88" t="s">
        <v>2999</v>
      </c>
      <c r="AH153" s="88" t="s">
        <v>3001</v>
      </c>
      <c r="AI153" s="89">
        <v>2</v>
      </c>
      <c r="AJ153" s="89"/>
      <c r="AK153" s="89"/>
      <c r="AL153" s="88"/>
      <c r="AM153" s="88"/>
      <c r="AN153" s="88"/>
      <c r="AO153" s="88"/>
      <c r="AP153" s="88" t="s">
        <v>61</v>
      </c>
      <c r="AQ153" s="88" t="s">
        <v>44</v>
      </c>
      <c r="AR153" s="88" t="s">
        <v>45</v>
      </c>
      <c r="AS153" s="88" t="s">
        <v>44</v>
      </c>
      <c r="AT153" s="88" t="s">
        <v>61</v>
      </c>
      <c r="AU153" s="88" t="s">
        <v>3921</v>
      </c>
      <c r="AV153" s="88"/>
      <c r="AW153" s="88"/>
      <c r="AX153" s="88"/>
      <c r="AY153" s="88">
        <v>44.282921000000002</v>
      </c>
      <c r="AZ153" s="89">
        <v>150</v>
      </c>
      <c r="BA153" s="92">
        <v>1.2642487046632125</v>
      </c>
      <c r="BB153" s="93">
        <v>216</v>
      </c>
      <c r="BC153" s="94">
        <v>0.2</v>
      </c>
      <c r="BD153" s="89">
        <v>430</v>
      </c>
      <c r="BE153" s="89">
        <v>280</v>
      </c>
      <c r="BF153" s="96" t="s">
        <v>2593</v>
      </c>
      <c r="BG153" s="88" t="s">
        <v>68</v>
      </c>
      <c r="BH153" s="88" t="s">
        <v>97</v>
      </c>
    </row>
    <row r="154" spans="1:60" s="87" customFormat="1" ht="30.75" customHeight="1" x14ac:dyDescent="0.2">
      <c r="A154" s="87" t="s">
        <v>335</v>
      </c>
      <c r="B154" s="88" t="s">
        <v>1766</v>
      </c>
      <c r="C154" s="88" t="s">
        <v>335</v>
      </c>
      <c r="D154" s="88" t="s">
        <v>31</v>
      </c>
      <c r="E154" s="88" t="s">
        <v>32</v>
      </c>
      <c r="F154" s="88" t="s">
        <v>32</v>
      </c>
      <c r="G154" s="88" t="s">
        <v>61</v>
      </c>
      <c r="H154" s="88" t="s">
        <v>66</v>
      </c>
      <c r="I154" s="88" t="s">
        <v>2917</v>
      </c>
      <c r="J154" s="88" t="s">
        <v>62</v>
      </c>
      <c r="K154" s="88" t="s">
        <v>146</v>
      </c>
      <c r="L154" s="88" t="s">
        <v>97</v>
      </c>
      <c r="M154" s="88" t="s">
        <v>97</v>
      </c>
      <c r="N154" s="88" t="s">
        <v>1737</v>
      </c>
      <c r="O154" s="88" t="s">
        <v>64</v>
      </c>
      <c r="P154" s="88" t="s">
        <v>100</v>
      </c>
      <c r="Q154" s="88" t="s">
        <v>2374</v>
      </c>
      <c r="R154" s="89" t="s">
        <v>3639</v>
      </c>
      <c r="S154" s="90">
        <v>0.25</v>
      </c>
      <c r="T154" s="88" t="s">
        <v>319</v>
      </c>
      <c r="U154" s="88"/>
      <c r="V154" s="88"/>
      <c r="W154" s="88"/>
      <c r="X154" s="89"/>
      <c r="Y154" s="89"/>
      <c r="Z154" s="88"/>
      <c r="AA154" s="88">
        <v>35</v>
      </c>
      <c r="AB154" s="88"/>
      <c r="AC154" s="88"/>
      <c r="AD154" s="88">
        <v>24</v>
      </c>
      <c r="AE154" s="91">
        <v>19.25</v>
      </c>
      <c r="AF154" s="88" t="s">
        <v>2993</v>
      </c>
      <c r="AG154" s="88" t="s">
        <v>2999</v>
      </c>
      <c r="AH154" s="88" t="s">
        <v>3001</v>
      </c>
      <c r="AI154" s="89">
        <v>2</v>
      </c>
      <c r="AJ154" s="89"/>
      <c r="AK154" s="89"/>
      <c r="AL154" s="88"/>
      <c r="AM154" s="88"/>
      <c r="AN154" s="88"/>
      <c r="AO154" s="88"/>
      <c r="AP154" s="88" t="s">
        <v>61</v>
      </c>
      <c r="AQ154" s="88" t="s">
        <v>44</v>
      </c>
      <c r="AR154" s="88" t="s">
        <v>45</v>
      </c>
      <c r="AS154" s="88" t="s">
        <v>44</v>
      </c>
      <c r="AT154" s="88" t="s">
        <v>61</v>
      </c>
      <c r="AU154" s="88" t="s">
        <v>3921</v>
      </c>
      <c r="AV154" s="88"/>
      <c r="AW154" s="88"/>
      <c r="AX154" s="88"/>
      <c r="AY154" s="88">
        <v>44.298336999999997</v>
      </c>
      <c r="AZ154" s="89">
        <v>150</v>
      </c>
      <c r="BA154" s="92">
        <v>0.9015544041450777</v>
      </c>
      <c r="BB154" s="93">
        <v>216</v>
      </c>
      <c r="BC154" s="94">
        <v>0.2</v>
      </c>
      <c r="BD154" s="89">
        <v>430</v>
      </c>
      <c r="BE154" s="89">
        <v>280</v>
      </c>
      <c r="BF154" s="96" t="s">
        <v>2593</v>
      </c>
      <c r="BG154" s="88" t="s">
        <v>68</v>
      </c>
      <c r="BH154" s="88" t="s">
        <v>97</v>
      </c>
    </row>
    <row r="155" spans="1:60" s="87" customFormat="1" ht="30.75" customHeight="1" x14ac:dyDescent="0.2">
      <c r="A155" s="87" t="s">
        <v>336</v>
      </c>
      <c r="B155" s="88" t="s">
        <v>1766</v>
      </c>
      <c r="C155" s="88" t="s">
        <v>336</v>
      </c>
      <c r="D155" s="88" t="s">
        <v>31</v>
      </c>
      <c r="E155" s="88" t="s">
        <v>32</v>
      </c>
      <c r="F155" s="88" t="s">
        <v>32</v>
      </c>
      <c r="G155" s="88" t="s">
        <v>61</v>
      </c>
      <c r="H155" s="88" t="s">
        <v>66</v>
      </c>
      <c r="I155" s="88" t="s">
        <v>2917</v>
      </c>
      <c r="J155" s="88" t="s">
        <v>62</v>
      </c>
      <c r="K155" s="88" t="s">
        <v>146</v>
      </c>
      <c r="L155" s="88" t="s">
        <v>97</v>
      </c>
      <c r="M155" s="88" t="s">
        <v>97</v>
      </c>
      <c r="N155" s="88" t="s">
        <v>1737</v>
      </c>
      <c r="O155" s="88" t="s">
        <v>64</v>
      </c>
      <c r="P155" s="88" t="s">
        <v>104</v>
      </c>
      <c r="Q155" s="88" t="s">
        <v>2374</v>
      </c>
      <c r="R155" s="89" t="s">
        <v>3639</v>
      </c>
      <c r="S155" s="90">
        <v>0.33500000000000002</v>
      </c>
      <c r="T155" s="88" t="s">
        <v>320</v>
      </c>
      <c r="U155" s="88"/>
      <c r="V155" s="88"/>
      <c r="W155" s="88"/>
      <c r="X155" s="89"/>
      <c r="Y155" s="89"/>
      <c r="Z155" s="88"/>
      <c r="AA155" s="88">
        <v>35</v>
      </c>
      <c r="AB155" s="88"/>
      <c r="AC155" s="88"/>
      <c r="AD155" s="88">
        <v>24</v>
      </c>
      <c r="AE155" s="91">
        <v>19.25</v>
      </c>
      <c r="AF155" s="88" t="s">
        <v>2993</v>
      </c>
      <c r="AG155" s="88" t="s">
        <v>2999</v>
      </c>
      <c r="AH155" s="88" t="s">
        <v>3001</v>
      </c>
      <c r="AI155" s="89">
        <v>2</v>
      </c>
      <c r="AJ155" s="89"/>
      <c r="AK155" s="89"/>
      <c r="AL155" s="88"/>
      <c r="AM155" s="88"/>
      <c r="AN155" s="88"/>
      <c r="AO155" s="88"/>
      <c r="AP155" s="88" t="s">
        <v>61</v>
      </c>
      <c r="AQ155" s="88" t="s">
        <v>44</v>
      </c>
      <c r="AR155" s="88" t="s">
        <v>45</v>
      </c>
      <c r="AS155" s="88" t="s">
        <v>44</v>
      </c>
      <c r="AT155" s="88" t="s">
        <v>61</v>
      </c>
      <c r="AU155" s="88" t="s">
        <v>3921</v>
      </c>
      <c r="AV155" s="88"/>
      <c r="AW155" s="88"/>
      <c r="AX155" s="88"/>
      <c r="AY155" s="88">
        <v>44.298336999999997</v>
      </c>
      <c r="AZ155" s="89">
        <v>150</v>
      </c>
      <c r="BA155" s="92">
        <v>0.16580310880829016</v>
      </c>
      <c r="BB155" s="93">
        <v>144</v>
      </c>
      <c r="BC155" s="94">
        <v>0.2</v>
      </c>
      <c r="BD155" s="89">
        <v>430</v>
      </c>
      <c r="BE155" s="89">
        <v>280</v>
      </c>
      <c r="BF155" s="96" t="s">
        <v>2593</v>
      </c>
      <c r="BG155" s="88" t="s">
        <v>68</v>
      </c>
      <c r="BH155" s="88" t="s">
        <v>97</v>
      </c>
    </row>
    <row r="156" spans="1:60" s="87" customFormat="1" ht="30.75" customHeight="1" x14ac:dyDescent="0.2">
      <c r="A156" s="87" t="s">
        <v>3778</v>
      </c>
      <c r="B156" s="88" t="s">
        <v>3777</v>
      </c>
      <c r="C156" s="88" t="s">
        <v>3778</v>
      </c>
      <c r="D156" s="88" t="s">
        <v>31</v>
      </c>
      <c r="E156" s="88" t="s">
        <v>32</v>
      </c>
      <c r="F156" s="88" t="s">
        <v>32</v>
      </c>
      <c r="G156" s="88" t="s">
        <v>61</v>
      </c>
      <c r="H156" s="88" t="s">
        <v>66</v>
      </c>
      <c r="I156" s="88" t="s">
        <v>2917</v>
      </c>
      <c r="J156" s="88" t="s">
        <v>62</v>
      </c>
      <c r="K156" s="88" t="s">
        <v>146</v>
      </c>
      <c r="L156" s="88" t="s">
        <v>97</v>
      </c>
      <c r="M156" s="88" t="s">
        <v>97</v>
      </c>
      <c r="N156" s="88" t="s">
        <v>1726</v>
      </c>
      <c r="O156" s="88" t="s">
        <v>64</v>
      </c>
      <c r="P156" s="88" t="s">
        <v>175</v>
      </c>
      <c r="Q156" s="88" t="s">
        <v>2374</v>
      </c>
      <c r="R156" s="89" t="s">
        <v>3644</v>
      </c>
      <c r="S156" s="90">
        <v>0.30499999999999999</v>
      </c>
      <c r="T156" s="88" t="s">
        <v>4232</v>
      </c>
      <c r="U156" s="88"/>
      <c r="V156" s="88"/>
      <c r="W156" s="88"/>
      <c r="X156" s="89"/>
      <c r="Y156" s="89"/>
      <c r="Z156" s="88" t="s">
        <v>3784</v>
      </c>
      <c r="AA156" s="88">
        <v>35</v>
      </c>
      <c r="AB156" s="88"/>
      <c r="AC156" s="88"/>
      <c r="AD156" s="88">
        <v>24</v>
      </c>
      <c r="AE156" s="91">
        <v>19.25</v>
      </c>
      <c r="AF156" s="88" t="s">
        <v>2992</v>
      </c>
      <c r="AG156" s="88" t="s">
        <v>2999</v>
      </c>
      <c r="AH156" s="88" t="s">
        <v>3001</v>
      </c>
      <c r="AI156" s="89">
        <v>2</v>
      </c>
      <c r="AJ156" s="89"/>
      <c r="AK156" s="89"/>
      <c r="AL156" s="88"/>
      <c r="AM156" s="88"/>
      <c r="AN156" s="88"/>
      <c r="AO156" s="88"/>
      <c r="AP156" s="88" t="s">
        <v>61</v>
      </c>
      <c r="AQ156" s="88" t="s">
        <v>44</v>
      </c>
      <c r="AR156" s="88" t="s">
        <v>45</v>
      </c>
      <c r="AS156" s="88" t="s">
        <v>44</v>
      </c>
      <c r="AT156" s="88" t="s">
        <v>61</v>
      </c>
      <c r="AU156" s="88"/>
      <c r="AV156" s="88"/>
      <c r="AW156" s="88"/>
      <c r="AX156" s="88" t="s">
        <v>3923</v>
      </c>
      <c r="AY156" s="88">
        <v>44.298336999999997</v>
      </c>
      <c r="AZ156" s="89">
        <v>150</v>
      </c>
      <c r="BA156" s="92">
        <v>0.40932642487046633</v>
      </c>
      <c r="BB156" s="93">
        <v>144</v>
      </c>
      <c r="BC156" s="94">
        <v>0.2</v>
      </c>
      <c r="BD156" s="89">
        <v>430</v>
      </c>
      <c r="BE156" s="89">
        <v>280</v>
      </c>
      <c r="BF156" s="96" t="s">
        <v>2593</v>
      </c>
      <c r="BG156" s="88" t="s">
        <v>68</v>
      </c>
      <c r="BH156" s="88" t="s">
        <v>97</v>
      </c>
    </row>
    <row r="157" spans="1:60" s="87" customFormat="1" ht="30.75" customHeight="1" x14ac:dyDescent="0.2">
      <c r="A157" s="87" t="s">
        <v>3779</v>
      </c>
      <c r="B157" s="88" t="s">
        <v>3777</v>
      </c>
      <c r="C157" s="88" t="s">
        <v>3779</v>
      </c>
      <c r="D157" s="88" t="s">
        <v>31</v>
      </c>
      <c r="E157" s="88" t="s">
        <v>32</v>
      </c>
      <c r="F157" s="88" t="s">
        <v>32</v>
      </c>
      <c r="G157" s="88" t="s">
        <v>61</v>
      </c>
      <c r="H157" s="88" t="s">
        <v>66</v>
      </c>
      <c r="I157" s="88" t="s">
        <v>2917</v>
      </c>
      <c r="J157" s="88" t="s">
        <v>62</v>
      </c>
      <c r="K157" s="88" t="s">
        <v>146</v>
      </c>
      <c r="L157" s="88" t="s">
        <v>97</v>
      </c>
      <c r="M157" s="88" t="s">
        <v>97</v>
      </c>
      <c r="N157" s="88" t="s">
        <v>1726</v>
      </c>
      <c r="O157" s="88" t="s">
        <v>64</v>
      </c>
      <c r="P157" s="88" t="s">
        <v>176</v>
      </c>
      <c r="Q157" s="88" t="s">
        <v>2374</v>
      </c>
      <c r="R157" s="89" t="s">
        <v>3644</v>
      </c>
      <c r="S157" s="90">
        <v>0.28499999999999998</v>
      </c>
      <c r="T157" s="88" t="s">
        <v>4233</v>
      </c>
      <c r="U157" s="88"/>
      <c r="V157" s="88"/>
      <c r="W157" s="88"/>
      <c r="X157" s="89"/>
      <c r="Y157" s="89"/>
      <c r="Z157" s="88" t="s">
        <v>3785</v>
      </c>
      <c r="AA157" s="88">
        <v>35</v>
      </c>
      <c r="AB157" s="88"/>
      <c r="AC157" s="88"/>
      <c r="AD157" s="88">
        <v>24</v>
      </c>
      <c r="AE157" s="91">
        <v>19.25</v>
      </c>
      <c r="AF157" s="88" t="s">
        <v>2992</v>
      </c>
      <c r="AG157" s="88" t="s">
        <v>2999</v>
      </c>
      <c r="AH157" s="88" t="s">
        <v>3001</v>
      </c>
      <c r="AI157" s="89">
        <v>2</v>
      </c>
      <c r="AJ157" s="89"/>
      <c r="AK157" s="89"/>
      <c r="AL157" s="88"/>
      <c r="AM157" s="88"/>
      <c r="AN157" s="88"/>
      <c r="AO157" s="88"/>
      <c r="AP157" s="88" t="s">
        <v>61</v>
      </c>
      <c r="AQ157" s="88" t="s">
        <v>44</v>
      </c>
      <c r="AR157" s="88" t="s">
        <v>45</v>
      </c>
      <c r="AS157" s="88" t="s">
        <v>44</v>
      </c>
      <c r="AT157" s="88" t="s">
        <v>61</v>
      </c>
      <c r="AU157" s="88"/>
      <c r="AV157" s="88"/>
      <c r="AW157" s="88"/>
      <c r="AX157" s="88" t="s">
        <v>3923</v>
      </c>
      <c r="AY157" s="88">
        <v>44.298336999999997</v>
      </c>
      <c r="AZ157" s="89">
        <v>150</v>
      </c>
      <c r="BA157" s="92">
        <v>1.0051813471502591</v>
      </c>
      <c r="BB157" s="93">
        <v>216</v>
      </c>
      <c r="BC157" s="94">
        <v>0.2</v>
      </c>
      <c r="BD157" s="89">
        <v>430</v>
      </c>
      <c r="BE157" s="89">
        <v>280</v>
      </c>
      <c r="BF157" s="96" t="s">
        <v>2593</v>
      </c>
      <c r="BG157" s="88" t="s">
        <v>68</v>
      </c>
      <c r="BH157" s="88" t="s">
        <v>97</v>
      </c>
    </row>
    <row r="158" spans="1:60" s="87" customFormat="1" ht="30.75" customHeight="1" x14ac:dyDescent="0.2">
      <c r="A158" s="87" t="s">
        <v>3780</v>
      </c>
      <c r="B158" s="88" t="s">
        <v>3777</v>
      </c>
      <c r="C158" s="88" t="s">
        <v>3780</v>
      </c>
      <c r="D158" s="88" t="s">
        <v>31</v>
      </c>
      <c r="E158" s="88" t="s">
        <v>32</v>
      </c>
      <c r="F158" s="88" t="s">
        <v>32</v>
      </c>
      <c r="G158" s="88" t="s">
        <v>61</v>
      </c>
      <c r="H158" s="88" t="s">
        <v>66</v>
      </c>
      <c r="I158" s="88" t="s">
        <v>2917</v>
      </c>
      <c r="J158" s="88" t="s">
        <v>62</v>
      </c>
      <c r="K158" s="88" t="s">
        <v>146</v>
      </c>
      <c r="L158" s="88" t="s">
        <v>97</v>
      </c>
      <c r="M158" s="88" t="s">
        <v>97</v>
      </c>
      <c r="N158" s="88" t="s">
        <v>1726</v>
      </c>
      <c r="O158" s="88" t="s">
        <v>64</v>
      </c>
      <c r="P158" s="88" t="s">
        <v>98</v>
      </c>
      <c r="Q158" s="88" t="s">
        <v>2374</v>
      </c>
      <c r="R158" s="89" t="s">
        <v>3644</v>
      </c>
      <c r="S158" s="90">
        <v>0.26500000000000001</v>
      </c>
      <c r="T158" s="88" t="s">
        <v>4234</v>
      </c>
      <c r="U158" s="88"/>
      <c r="V158" s="88"/>
      <c r="W158" s="88"/>
      <c r="X158" s="89"/>
      <c r="Y158" s="89"/>
      <c r="Z158" s="88" t="s">
        <v>3786</v>
      </c>
      <c r="AA158" s="88">
        <v>35</v>
      </c>
      <c r="AB158" s="88"/>
      <c r="AC158" s="88"/>
      <c r="AD158" s="88">
        <v>24</v>
      </c>
      <c r="AE158" s="91">
        <v>19.25</v>
      </c>
      <c r="AF158" s="88" t="s">
        <v>2992</v>
      </c>
      <c r="AG158" s="88" t="s">
        <v>2999</v>
      </c>
      <c r="AH158" s="88" t="s">
        <v>3001</v>
      </c>
      <c r="AI158" s="89">
        <v>2</v>
      </c>
      <c r="AJ158" s="89"/>
      <c r="AK158" s="89"/>
      <c r="AL158" s="88"/>
      <c r="AM158" s="88"/>
      <c r="AN158" s="88"/>
      <c r="AO158" s="88"/>
      <c r="AP158" s="88" t="s">
        <v>61</v>
      </c>
      <c r="AQ158" s="88" t="s">
        <v>44</v>
      </c>
      <c r="AR158" s="88" t="s">
        <v>45</v>
      </c>
      <c r="AS158" s="88" t="s">
        <v>44</v>
      </c>
      <c r="AT158" s="88" t="s">
        <v>61</v>
      </c>
      <c r="AU158" s="88"/>
      <c r="AV158" s="88"/>
      <c r="AW158" s="88"/>
      <c r="AX158" s="88" t="s">
        <v>3923</v>
      </c>
      <c r="AY158" s="88">
        <v>44.298336999999997</v>
      </c>
      <c r="AZ158" s="89">
        <v>150</v>
      </c>
      <c r="BA158" s="92">
        <v>1.2642487046632125</v>
      </c>
      <c r="BB158" s="93">
        <v>216</v>
      </c>
      <c r="BC158" s="94">
        <v>0.2</v>
      </c>
      <c r="BD158" s="89">
        <v>430</v>
      </c>
      <c r="BE158" s="89">
        <v>280</v>
      </c>
      <c r="BF158" s="96" t="s">
        <v>2593</v>
      </c>
      <c r="BG158" s="88" t="s">
        <v>68</v>
      </c>
      <c r="BH158" s="88" t="s">
        <v>97</v>
      </c>
    </row>
    <row r="159" spans="1:60" s="87" customFormat="1" ht="30.75" customHeight="1" x14ac:dyDescent="0.2">
      <c r="A159" s="87" t="s">
        <v>3781</v>
      </c>
      <c r="B159" s="88" t="s">
        <v>3777</v>
      </c>
      <c r="C159" s="88" t="s">
        <v>3781</v>
      </c>
      <c r="D159" s="88" t="s">
        <v>31</v>
      </c>
      <c r="E159" s="88" t="s">
        <v>32</v>
      </c>
      <c r="F159" s="88" t="s">
        <v>32</v>
      </c>
      <c r="G159" s="88" t="s">
        <v>61</v>
      </c>
      <c r="H159" s="88" t="s">
        <v>66</v>
      </c>
      <c r="I159" s="88" t="s">
        <v>2917</v>
      </c>
      <c r="J159" s="88" t="s">
        <v>62</v>
      </c>
      <c r="K159" s="88" t="s">
        <v>146</v>
      </c>
      <c r="L159" s="88" t="s">
        <v>97</v>
      </c>
      <c r="M159" s="88" t="s">
        <v>97</v>
      </c>
      <c r="N159" s="88" t="s">
        <v>1726</v>
      </c>
      <c r="O159" s="88" t="s">
        <v>64</v>
      </c>
      <c r="P159" s="88" t="s">
        <v>100</v>
      </c>
      <c r="Q159" s="88" t="s">
        <v>2374</v>
      </c>
      <c r="R159" s="89" t="s">
        <v>3644</v>
      </c>
      <c r="S159" s="90">
        <v>0.25</v>
      </c>
      <c r="T159" s="88" t="s">
        <v>4235</v>
      </c>
      <c r="U159" s="88"/>
      <c r="V159" s="88"/>
      <c r="W159" s="88"/>
      <c r="X159" s="89"/>
      <c r="Y159" s="89"/>
      <c r="Z159" s="88" t="s">
        <v>3787</v>
      </c>
      <c r="AA159" s="88">
        <v>35</v>
      </c>
      <c r="AB159" s="88"/>
      <c r="AC159" s="88"/>
      <c r="AD159" s="88">
        <v>24</v>
      </c>
      <c r="AE159" s="91">
        <v>19.25</v>
      </c>
      <c r="AF159" s="88" t="s">
        <v>2992</v>
      </c>
      <c r="AG159" s="88" t="s">
        <v>2999</v>
      </c>
      <c r="AH159" s="88" t="s">
        <v>3001</v>
      </c>
      <c r="AI159" s="89">
        <v>2</v>
      </c>
      <c r="AJ159" s="89"/>
      <c r="AK159" s="89"/>
      <c r="AL159" s="88"/>
      <c r="AM159" s="88"/>
      <c r="AN159" s="88"/>
      <c r="AO159" s="88"/>
      <c r="AP159" s="88" t="s">
        <v>61</v>
      </c>
      <c r="AQ159" s="88" t="s">
        <v>44</v>
      </c>
      <c r="AR159" s="88" t="s">
        <v>45</v>
      </c>
      <c r="AS159" s="88" t="s">
        <v>44</v>
      </c>
      <c r="AT159" s="88" t="s">
        <v>61</v>
      </c>
      <c r="AU159" s="88"/>
      <c r="AV159" s="88"/>
      <c r="AW159" s="88"/>
      <c r="AX159" s="88" t="s">
        <v>3923</v>
      </c>
      <c r="AY159" s="88">
        <v>44.298336999999997</v>
      </c>
      <c r="AZ159" s="89">
        <v>150</v>
      </c>
      <c r="BA159" s="92">
        <v>0.9015544041450777</v>
      </c>
      <c r="BB159" s="93">
        <v>216</v>
      </c>
      <c r="BC159" s="94">
        <v>0.2</v>
      </c>
      <c r="BD159" s="89">
        <v>430</v>
      </c>
      <c r="BE159" s="89">
        <v>280</v>
      </c>
      <c r="BF159" s="96" t="s">
        <v>2593</v>
      </c>
      <c r="BG159" s="88" t="s">
        <v>68</v>
      </c>
      <c r="BH159" s="88" t="s">
        <v>97</v>
      </c>
    </row>
    <row r="160" spans="1:60" s="87" customFormat="1" ht="30.75" customHeight="1" x14ac:dyDescent="0.2">
      <c r="A160" s="87" t="s">
        <v>3782</v>
      </c>
      <c r="B160" s="88" t="s">
        <v>3777</v>
      </c>
      <c r="C160" s="88" t="s">
        <v>3782</v>
      </c>
      <c r="D160" s="88" t="s">
        <v>31</v>
      </c>
      <c r="E160" s="88" t="s">
        <v>32</v>
      </c>
      <c r="F160" s="88" t="s">
        <v>32</v>
      </c>
      <c r="G160" s="88" t="s">
        <v>61</v>
      </c>
      <c r="H160" s="88" t="s">
        <v>66</v>
      </c>
      <c r="I160" s="88" t="s">
        <v>2917</v>
      </c>
      <c r="J160" s="88" t="s">
        <v>62</v>
      </c>
      <c r="K160" s="88" t="s">
        <v>146</v>
      </c>
      <c r="L160" s="88" t="s">
        <v>97</v>
      </c>
      <c r="M160" s="88" t="s">
        <v>97</v>
      </c>
      <c r="N160" s="88" t="s">
        <v>1726</v>
      </c>
      <c r="O160" s="88" t="s">
        <v>64</v>
      </c>
      <c r="P160" s="88" t="s">
        <v>104</v>
      </c>
      <c r="Q160" s="88" t="s">
        <v>2374</v>
      </c>
      <c r="R160" s="89" t="s">
        <v>3644</v>
      </c>
      <c r="S160" s="90">
        <v>0.33500000000000002</v>
      </c>
      <c r="T160" s="88" t="s">
        <v>4236</v>
      </c>
      <c r="U160" s="88"/>
      <c r="V160" s="88"/>
      <c r="W160" s="88"/>
      <c r="X160" s="89"/>
      <c r="Y160" s="89"/>
      <c r="Z160" s="88" t="s">
        <v>3788</v>
      </c>
      <c r="AA160" s="88">
        <v>35</v>
      </c>
      <c r="AB160" s="88"/>
      <c r="AC160" s="88"/>
      <c r="AD160" s="88">
        <v>24</v>
      </c>
      <c r="AE160" s="91">
        <v>19.25</v>
      </c>
      <c r="AF160" s="88" t="s">
        <v>2992</v>
      </c>
      <c r="AG160" s="88" t="s">
        <v>2999</v>
      </c>
      <c r="AH160" s="88" t="s">
        <v>3001</v>
      </c>
      <c r="AI160" s="89">
        <v>2</v>
      </c>
      <c r="AJ160" s="89"/>
      <c r="AK160" s="89"/>
      <c r="AL160" s="88"/>
      <c r="AM160" s="88"/>
      <c r="AN160" s="88"/>
      <c r="AO160" s="88"/>
      <c r="AP160" s="88" t="s">
        <v>61</v>
      </c>
      <c r="AQ160" s="88" t="s">
        <v>44</v>
      </c>
      <c r="AR160" s="88" t="s">
        <v>45</v>
      </c>
      <c r="AS160" s="88" t="s">
        <v>44</v>
      </c>
      <c r="AT160" s="88" t="s">
        <v>61</v>
      </c>
      <c r="AU160" s="88"/>
      <c r="AV160" s="88"/>
      <c r="AW160" s="88"/>
      <c r="AX160" s="88" t="s">
        <v>3923</v>
      </c>
      <c r="AY160" s="88">
        <v>44.298336999999997</v>
      </c>
      <c r="AZ160" s="89">
        <v>150</v>
      </c>
      <c r="BA160" s="92">
        <v>0.16580310880829016</v>
      </c>
      <c r="BB160" s="93">
        <v>144</v>
      </c>
      <c r="BC160" s="94">
        <v>0.2</v>
      </c>
      <c r="BD160" s="89">
        <v>430</v>
      </c>
      <c r="BE160" s="89">
        <v>280</v>
      </c>
      <c r="BF160" s="96" t="s">
        <v>2593</v>
      </c>
      <c r="BG160" s="88" t="s">
        <v>68</v>
      </c>
      <c r="BH160" s="88" t="s">
        <v>97</v>
      </c>
    </row>
    <row r="161" spans="1:60" s="87" customFormat="1" ht="30.75" customHeight="1" x14ac:dyDescent="0.2">
      <c r="A161" s="87" t="s">
        <v>3783</v>
      </c>
      <c r="B161" s="88" t="s">
        <v>3777</v>
      </c>
      <c r="C161" s="88" t="s">
        <v>3783</v>
      </c>
      <c r="D161" s="88" t="s">
        <v>31</v>
      </c>
      <c r="E161" s="88" t="s">
        <v>32</v>
      </c>
      <c r="F161" s="88" t="s">
        <v>32</v>
      </c>
      <c r="G161" s="88" t="s">
        <v>61</v>
      </c>
      <c r="H161" s="88" t="s">
        <v>66</v>
      </c>
      <c r="I161" s="88" t="s">
        <v>2917</v>
      </c>
      <c r="J161" s="88" t="s">
        <v>62</v>
      </c>
      <c r="K161" s="88" t="s">
        <v>146</v>
      </c>
      <c r="L161" s="88" t="s">
        <v>97</v>
      </c>
      <c r="M161" s="88" t="s">
        <v>97</v>
      </c>
      <c r="N161" s="88" t="s">
        <v>1726</v>
      </c>
      <c r="O161" s="88" t="s">
        <v>64</v>
      </c>
      <c r="P161" s="88" t="s">
        <v>107</v>
      </c>
      <c r="Q161" s="88" t="s">
        <v>2374</v>
      </c>
      <c r="R161" s="89" t="s">
        <v>3644</v>
      </c>
      <c r="S161" s="90">
        <v>0.30499999999999999</v>
      </c>
      <c r="T161" s="88" t="s">
        <v>4237</v>
      </c>
      <c r="U161" s="88"/>
      <c r="V161" s="88"/>
      <c r="W161" s="88"/>
      <c r="X161" s="89"/>
      <c r="Y161" s="89"/>
      <c r="Z161" s="88" t="s">
        <v>3789</v>
      </c>
      <c r="AA161" s="88">
        <v>35</v>
      </c>
      <c r="AB161" s="88"/>
      <c r="AC161" s="88"/>
      <c r="AD161" s="88">
        <v>24</v>
      </c>
      <c r="AE161" s="91">
        <v>19.25</v>
      </c>
      <c r="AF161" s="88" t="s">
        <v>2992</v>
      </c>
      <c r="AG161" s="88" t="s">
        <v>2999</v>
      </c>
      <c r="AH161" s="88" t="s">
        <v>3001</v>
      </c>
      <c r="AI161" s="89">
        <v>2</v>
      </c>
      <c r="AJ161" s="89"/>
      <c r="AK161" s="89"/>
      <c r="AL161" s="88"/>
      <c r="AM161" s="88"/>
      <c r="AN161" s="88"/>
      <c r="AO161" s="88"/>
      <c r="AP161" s="88" t="s">
        <v>61</v>
      </c>
      <c r="AQ161" s="88" t="s">
        <v>44</v>
      </c>
      <c r="AR161" s="88" t="s">
        <v>45</v>
      </c>
      <c r="AS161" s="88" t="s">
        <v>44</v>
      </c>
      <c r="AT161" s="88" t="s">
        <v>61</v>
      </c>
      <c r="AU161" s="88"/>
      <c r="AV161" s="88"/>
      <c r="AW161" s="88"/>
      <c r="AX161" s="88" t="s">
        <v>3923</v>
      </c>
      <c r="AY161" s="88">
        <v>42.269942999999998</v>
      </c>
      <c r="AZ161" s="89">
        <v>150</v>
      </c>
      <c r="BA161" s="92">
        <v>0.12435233160621761</v>
      </c>
      <c r="BB161" s="93">
        <v>144</v>
      </c>
      <c r="BC161" s="94">
        <v>0.2</v>
      </c>
      <c r="BD161" s="89">
        <v>430</v>
      </c>
      <c r="BE161" s="89">
        <v>280</v>
      </c>
      <c r="BF161" s="96" t="s">
        <v>2593</v>
      </c>
      <c r="BG161" s="88" t="s">
        <v>68</v>
      </c>
      <c r="BH161" s="88" t="s">
        <v>97</v>
      </c>
    </row>
    <row r="162" spans="1:60" s="87" customFormat="1" ht="30.75" customHeight="1" x14ac:dyDescent="0.2">
      <c r="A162" s="88" t="s">
        <v>4222</v>
      </c>
      <c r="B162" s="88" t="s">
        <v>4528</v>
      </c>
      <c r="C162" s="88" t="s">
        <v>4222</v>
      </c>
      <c r="D162" s="88" t="s">
        <v>31</v>
      </c>
      <c r="E162" s="88" t="s">
        <v>32</v>
      </c>
      <c r="F162" s="88" t="s">
        <v>32</v>
      </c>
      <c r="G162" s="88" t="s">
        <v>61</v>
      </c>
      <c r="H162" s="88" t="s">
        <v>66</v>
      </c>
      <c r="I162" s="88" t="s">
        <v>2917</v>
      </c>
      <c r="J162" s="88" t="s">
        <v>62</v>
      </c>
      <c r="K162" s="88" t="s">
        <v>146</v>
      </c>
      <c r="L162" s="88" t="s">
        <v>97</v>
      </c>
      <c r="M162" s="88" t="s">
        <v>97</v>
      </c>
      <c r="N162" s="88" t="s">
        <v>4215</v>
      </c>
      <c r="O162" s="88" t="s">
        <v>64</v>
      </c>
      <c r="P162" s="88" t="s">
        <v>175</v>
      </c>
      <c r="Q162" s="88" t="s">
        <v>2374</v>
      </c>
      <c r="R162" s="89" t="s">
        <v>4216</v>
      </c>
      <c r="S162" s="90">
        <v>0.30499999999999999</v>
      </c>
      <c r="T162" s="88" t="s">
        <v>4240</v>
      </c>
      <c r="U162" s="88"/>
      <c r="V162" s="88"/>
      <c r="W162" s="88"/>
      <c r="X162" s="89"/>
      <c r="Y162" s="89"/>
      <c r="Z162" s="88"/>
      <c r="AA162" s="88">
        <v>35</v>
      </c>
      <c r="AB162" s="88"/>
      <c r="AC162" s="88"/>
      <c r="AD162" s="88">
        <v>24</v>
      </c>
      <c r="AE162" s="91">
        <v>19.25</v>
      </c>
      <c r="AF162" s="88" t="s">
        <v>2992</v>
      </c>
      <c r="AG162" s="88" t="s">
        <v>2999</v>
      </c>
      <c r="AH162" s="88" t="s">
        <v>3001</v>
      </c>
      <c r="AI162" s="89">
        <v>2</v>
      </c>
      <c r="AJ162" s="89"/>
      <c r="AK162" s="89"/>
      <c r="AL162" s="88"/>
      <c r="AM162" s="88"/>
      <c r="AN162" s="88"/>
      <c r="AO162" s="88"/>
      <c r="AP162" s="88" t="s">
        <v>61</v>
      </c>
      <c r="AQ162" s="88" t="s">
        <v>44</v>
      </c>
      <c r="AR162" s="88" t="s">
        <v>45</v>
      </c>
      <c r="AS162" s="88" t="s">
        <v>44</v>
      </c>
      <c r="AT162" s="88" t="s">
        <v>61</v>
      </c>
      <c r="AU162" s="88"/>
      <c r="AV162" s="88"/>
      <c r="AW162" s="88"/>
      <c r="AX162" s="88" t="s">
        <v>3923</v>
      </c>
      <c r="AY162" s="88">
        <v>44.298336999999997</v>
      </c>
      <c r="AZ162" s="89">
        <v>150</v>
      </c>
      <c r="BA162" s="92">
        <v>0.40932642487046633</v>
      </c>
      <c r="BB162" s="93">
        <v>144</v>
      </c>
      <c r="BC162" s="94">
        <v>0.2</v>
      </c>
      <c r="BD162" s="89">
        <v>430</v>
      </c>
      <c r="BE162" s="89">
        <v>280</v>
      </c>
      <c r="BF162" s="96" t="s">
        <v>2593</v>
      </c>
      <c r="BG162" s="88" t="s">
        <v>68</v>
      </c>
      <c r="BH162" s="88" t="s">
        <v>97</v>
      </c>
    </row>
    <row r="163" spans="1:60" s="87" customFormat="1" ht="30.75" customHeight="1" x14ac:dyDescent="0.2">
      <c r="A163" s="87" t="s">
        <v>4223</v>
      </c>
      <c r="B163" s="88" t="s">
        <v>4528</v>
      </c>
      <c r="C163" s="88" t="s">
        <v>4223</v>
      </c>
      <c r="D163" s="88" t="s">
        <v>31</v>
      </c>
      <c r="E163" s="88" t="s">
        <v>32</v>
      </c>
      <c r="F163" s="88" t="s">
        <v>32</v>
      </c>
      <c r="G163" s="88" t="s">
        <v>61</v>
      </c>
      <c r="H163" s="88" t="s">
        <v>66</v>
      </c>
      <c r="I163" s="88" t="s">
        <v>2917</v>
      </c>
      <c r="J163" s="88" t="s">
        <v>62</v>
      </c>
      <c r="K163" s="88" t="s">
        <v>146</v>
      </c>
      <c r="L163" s="88" t="s">
        <v>97</v>
      </c>
      <c r="M163" s="88" t="s">
        <v>97</v>
      </c>
      <c r="N163" s="88" t="s">
        <v>4215</v>
      </c>
      <c r="O163" s="88" t="s">
        <v>64</v>
      </c>
      <c r="P163" s="88" t="s">
        <v>176</v>
      </c>
      <c r="Q163" s="88" t="s">
        <v>2374</v>
      </c>
      <c r="R163" s="89" t="s">
        <v>4216</v>
      </c>
      <c r="S163" s="90">
        <v>0.28499999999999998</v>
      </c>
      <c r="T163" s="88" t="s">
        <v>4241</v>
      </c>
      <c r="U163" s="88"/>
      <c r="V163" s="88"/>
      <c r="W163" s="88"/>
      <c r="X163" s="89"/>
      <c r="Y163" s="89"/>
      <c r="Z163" s="88"/>
      <c r="AA163" s="88">
        <v>35</v>
      </c>
      <c r="AB163" s="88"/>
      <c r="AC163" s="88"/>
      <c r="AD163" s="88">
        <v>24</v>
      </c>
      <c r="AE163" s="91">
        <v>19.25</v>
      </c>
      <c r="AF163" s="88" t="s">
        <v>2992</v>
      </c>
      <c r="AG163" s="88" t="s">
        <v>2999</v>
      </c>
      <c r="AH163" s="88" t="s">
        <v>3001</v>
      </c>
      <c r="AI163" s="89">
        <v>2</v>
      </c>
      <c r="AJ163" s="89"/>
      <c r="AK163" s="89"/>
      <c r="AL163" s="88"/>
      <c r="AM163" s="88"/>
      <c r="AN163" s="88"/>
      <c r="AO163" s="88"/>
      <c r="AP163" s="88" t="s">
        <v>61</v>
      </c>
      <c r="AQ163" s="88" t="s">
        <v>44</v>
      </c>
      <c r="AR163" s="88" t="s">
        <v>45</v>
      </c>
      <c r="AS163" s="88" t="s">
        <v>44</v>
      </c>
      <c r="AT163" s="88" t="s">
        <v>61</v>
      </c>
      <c r="AU163" s="88"/>
      <c r="AV163" s="88"/>
      <c r="AW163" s="88"/>
      <c r="AX163" s="88" t="s">
        <v>3923</v>
      </c>
      <c r="AY163" s="88">
        <v>44.298336999999997</v>
      </c>
      <c r="AZ163" s="89">
        <v>150</v>
      </c>
      <c r="BA163" s="92">
        <v>1.0051813471502591</v>
      </c>
      <c r="BB163" s="93">
        <v>216</v>
      </c>
      <c r="BC163" s="94">
        <v>0.2</v>
      </c>
      <c r="BD163" s="89">
        <v>430</v>
      </c>
      <c r="BE163" s="89">
        <v>280</v>
      </c>
      <c r="BF163" s="96" t="s">
        <v>2593</v>
      </c>
      <c r="BG163" s="88" t="s">
        <v>68</v>
      </c>
      <c r="BH163" s="88" t="s">
        <v>97</v>
      </c>
    </row>
    <row r="164" spans="1:60" s="87" customFormat="1" ht="30.75" customHeight="1" x14ac:dyDescent="0.2">
      <c r="A164" s="87" t="s">
        <v>4224</v>
      </c>
      <c r="B164" s="88" t="s">
        <v>4528</v>
      </c>
      <c r="C164" s="88" t="s">
        <v>4224</v>
      </c>
      <c r="D164" s="88" t="s">
        <v>31</v>
      </c>
      <c r="E164" s="88" t="s">
        <v>32</v>
      </c>
      <c r="F164" s="88" t="s">
        <v>32</v>
      </c>
      <c r="G164" s="88" t="s">
        <v>61</v>
      </c>
      <c r="H164" s="88" t="s">
        <v>66</v>
      </c>
      <c r="I164" s="88" t="s">
        <v>2917</v>
      </c>
      <c r="J164" s="88" t="s">
        <v>62</v>
      </c>
      <c r="K164" s="88" t="s">
        <v>146</v>
      </c>
      <c r="L164" s="88" t="s">
        <v>97</v>
      </c>
      <c r="M164" s="88" t="s">
        <v>97</v>
      </c>
      <c r="N164" s="88" t="s">
        <v>4215</v>
      </c>
      <c r="O164" s="88" t="s">
        <v>64</v>
      </c>
      <c r="P164" s="88" t="s">
        <v>98</v>
      </c>
      <c r="Q164" s="88" t="s">
        <v>2374</v>
      </c>
      <c r="R164" s="89" t="s">
        <v>4216</v>
      </c>
      <c r="S164" s="90">
        <v>0.26500000000000001</v>
      </c>
      <c r="T164" s="88" t="s">
        <v>4242</v>
      </c>
      <c r="U164" s="88"/>
      <c r="V164" s="88"/>
      <c r="W164" s="88"/>
      <c r="X164" s="89"/>
      <c r="Y164" s="89"/>
      <c r="Z164" s="88"/>
      <c r="AA164" s="88">
        <v>35</v>
      </c>
      <c r="AB164" s="88"/>
      <c r="AC164" s="88"/>
      <c r="AD164" s="88">
        <v>24</v>
      </c>
      <c r="AE164" s="91">
        <v>19.25</v>
      </c>
      <c r="AF164" s="88" t="s">
        <v>2992</v>
      </c>
      <c r="AG164" s="88" t="s">
        <v>2999</v>
      </c>
      <c r="AH164" s="88" t="s">
        <v>3001</v>
      </c>
      <c r="AI164" s="89">
        <v>2</v>
      </c>
      <c r="AJ164" s="89"/>
      <c r="AK164" s="89"/>
      <c r="AL164" s="88"/>
      <c r="AM164" s="88"/>
      <c r="AN164" s="88"/>
      <c r="AO164" s="88"/>
      <c r="AP164" s="88" t="s">
        <v>61</v>
      </c>
      <c r="AQ164" s="88" t="s">
        <v>44</v>
      </c>
      <c r="AR164" s="88" t="s">
        <v>45</v>
      </c>
      <c r="AS164" s="88" t="s">
        <v>44</v>
      </c>
      <c r="AT164" s="88" t="s">
        <v>61</v>
      </c>
      <c r="AU164" s="88"/>
      <c r="AV164" s="88"/>
      <c r="AW164" s="88"/>
      <c r="AX164" s="88" t="s">
        <v>3923</v>
      </c>
      <c r="AY164" s="88">
        <v>44.298336999999997</v>
      </c>
      <c r="AZ164" s="89">
        <v>150</v>
      </c>
      <c r="BA164" s="92">
        <v>1.2642487046632125</v>
      </c>
      <c r="BB164" s="93">
        <v>216</v>
      </c>
      <c r="BC164" s="94">
        <v>0.2</v>
      </c>
      <c r="BD164" s="89">
        <v>430</v>
      </c>
      <c r="BE164" s="89">
        <v>280</v>
      </c>
      <c r="BF164" s="96" t="s">
        <v>2593</v>
      </c>
      <c r="BG164" s="88" t="s">
        <v>68</v>
      </c>
      <c r="BH164" s="88" t="s">
        <v>97</v>
      </c>
    </row>
    <row r="165" spans="1:60" s="87" customFormat="1" ht="30.75" customHeight="1" x14ac:dyDescent="0.2">
      <c r="A165" s="87" t="s">
        <v>4225</v>
      </c>
      <c r="B165" s="88" t="s">
        <v>4528</v>
      </c>
      <c r="C165" s="88" t="s">
        <v>4225</v>
      </c>
      <c r="D165" s="88" t="s">
        <v>31</v>
      </c>
      <c r="E165" s="88" t="s">
        <v>32</v>
      </c>
      <c r="F165" s="88" t="s">
        <v>32</v>
      </c>
      <c r="G165" s="88" t="s">
        <v>61</v>
      </c>
      <c r="H165" s="88" t="s">
        <v>66</v>
      </c>
      <c r="I165" s="88" t="s">
        <v>2917</v>
      </c>
      <c r="J165" s="88" t="s">
        <v>62</v>
      </c>
      <c r="K165" s="88" t="s">
        <v>146</v>
      </c>
      <c r="L165" s="88" t="s">
        <v>97</v>
      </c>
      <c r="M165" s="88" t="s">
        <v>97</v>
      </c>
      <c r="N165" s="88" t="s">
        <v>4215</v>
      </c>
      <c r="O165" s="88" t="s">
        <v>64</v>
      </c>
      <c r="P165" s="88" t="s">
        <v>100</v>
      </c>
      <c r="Q165" s="88" t="s">
        <v>2374</v>
      </c>
      <c r="R165" s="89" t="s">
        <v>4216</v>
      </c>
      <c r="S165" s="90">
        <v>0.25</v>
      </c>
      <c r="T165" s="88" t="s">
        <v>4243</v>
      </c>
      <c r="U165" s="88"/>
      <c r="V165" s="88"/>
      <c r="W165" s="88"/>
      <c r="X165" s="89"/>
      <c r="Y165" s="89"/>
      <c r="Z165" s="88"/>
      <c r="AA165" s="88">
        <v>35</v>
      </c>
      <c r="AB165" s="88"/>
      <c r="AC165" s="88"/>
      <c r="AD165" s="88">
        <v>24</v>
      </c>
      <c r="AE165" s="91">
        <v>19.25</v>
      </c>
      <c r="AF165" s="88" t="s">
        <v>2992</v>
      </c>
      <c r="AG165" s="88" t="s">
        <v>2999</v>
      </c>
      <c r="AH165" s="88" t="s">
        <v>3001</v>
      </c>
      <c r="AI165" s="89">
        <v>2</v>
      </c>
      <c r="AJ165" s="89"/>
      <c r="AK165" s="89"/>
      <c r="AL165" s="88"/>
      <c r="AM165" s="88"/>
      <c r="AN165" s="88"/>
      <c r="AO165" s="88"/>
      <c r="AP165" s="88" t="s">
        <v>61</v>
      </c>
      <c r="AQ165" s="88" t="s">
        <v>44</v>
      </c>
      <c r="AR165" s="88" t="s">
        <v>45</v>
      </c>
      <c r="AS165" s="88" t="s">
        <v>44</v>
      </c>
      <c r="AT165" s="88" t="s">
        <v>61</v>
      </c>
      <c r="AU165" s="88"/>
      <c r="AV165" s="88"/>
      <c r="AW165" s="88"/>
      <c r="AX165" s="88" t="s">
        <v>3923</v>
      </c>
      <c r="AY165" s="88">
        <v>44.298336999999997</v>
      </c>
      <c r="AZ165" s="89">
        <v>150</v>
      </c>
      <c r="BA165" s="92">
        <v>0.9015544041450777</v>
      </c>
      <c r="BB165" s="93">
        <v>216</v>
      </c>
      <c r="BC165" s="94">
        <v>0.2</v>
      </c>
      <c r="BD165" s="89">
        <v>430</v>
      </c>
      <c r="BE165" s="89">
        <v>280</v>
      </c>
      <c r="BF165" s="96" t="s">
        <v>2593</v>
      </c>
      <c r="BG165" s="88" t="s">
        <v>68</v>
      </c>
      <c r="BH165" s="88" t="s">
        <v>97</v>
      </c>
    </row>
    <row r="166" spans="1:60" s="87" customFormat="1" ht="30.75" customHeight="1" x14ac:dyDescent="0.2">
      <c r="A166" s="87" t="s">
        <v>4226</v>
      </c>
      <c r="B166" s="88" t="s">
        <v>4528</v>
      </c>
      <c r="C166" s="88" t="s">
        <v>4226</v>
      </c>
      <c r="D166" s="88" t="s">
        <v>31</v>
      </c>
      <c r="E166" s="88" t="s">
        <v>32</v>
      </c>
      <c r="F166" s="88" t="s">
        <v>32</v>
      </c>
      <c r="G166" s="88" t="s">
        <v>61</v>
      </c>
      <c r="H166" s="88" t="s">
        <v>66</v>
      </c>
      <c r="I166" s="88" t="s">
        <v>2917</v>
      </c>
      <c r="J166" s="88" t="s">
        <v>62</v>
      </c>
      <c r="K166" s="88" t="s">
        <v>146</v>
      </c>
      <c r="L166" s="88" t="s">
        <v>97</v>
      </c>
      <c r="M166" s="88" t="s">
        <v>97</v>
      </c>
      <c r="N166" s="88" t="s">
        <v>4215</v>
      </c>
      <c r="O166" s="88" t="s">
        <v>64</v>
      </c>
      <c r="P166" s="88" t="s">
        <v>104</v>
      </c>
      <c r="Q166" s="88" t="s">
        <v>2374</v>
      </c>
      <c r="R166" s="89" t="s">
        <v>4216</v>
      </c>
      <c r="S166" s="90">
        <v>0.33500000000000002</v>
      </c>
      <c r="T166" s="88" t="s">
        <v>4244</v>
      </c>
      <c r="U166" s="88"/>
      <c r="V166" s="88"/>
      <c r="W166" s="88"/>
      <c r="X166" s="89"/>
      <c r="Y166" s="89"/>
      <c r="Z166" s="88"/>
      <c r="AA166" s="88">
        <v>35</v>
      </c>
      <c r="AB166" s="88"/>
      <c r="AC166" s="88"/>
      <c r="AD166" s="88">
        <v>24</v>
      </c>
      <c r="AE166" s="91">
        <v>19.25</v>
      </c>
      <c r="AF166" s="88" t="s">
        <v>2992</v>
      </c>
      <c r="AG166" s="88" t="s">
        <v>2999</v>
      </c>
      <c r="AH166" s="88" t="s">
        <v>3001</v>
      </c>
      <c r="AI166" s="89">
        <v>2</v>
      </c>
      <c r="AJ166" s="89"/>
      <c r="AK166" s="89"/>
      <c r="AL166" s="88"/>
      <c r="AM166" s="88"/>
      <c r="AN166" s="88"/>
      <c r="AO166" s="88"/>
      <c r="AP166" s="88" t="s">
        <v>61</v>
      </c>
      <c r="AQ166" s="88" t="s">
        <v>44</v>
      </c>
      <c r="AR166" s="88" t="s">
        <v>45</v>
      </c>
      <c r="AS166" s="88" t="s">
        <v>44</v>
      </c>
      <c r="AT166" s="88" t="s">
        <v>61</v>
      </c>
      <c r="AU166" s="88"/>
      <c r="AV166" s="88"/>
      <c r="AW166" s="88"/>
      <c r="AX166" s="88" t="s">
        <v>3923</v>
      </c>
      <c r="AY166" s="88">
        <v>44.298336999999997</v>
      </c>
      <c r="AZ166" s="89">
        <v>150</v>
      </c>
      <c r="BA166" s="92">
        <v>0.16580310880829016</v>
      </c>
      <c r="BB166" s="93">
        <v>144</v>
      </c>
      <c r="BC166" s="94">
        <v>0.2</v>
      </c>
      <c r="BD166" s="89">
        <v>430</v>
      </c>
      <c r="BE166" s="89">
        <v>280</v>
      </c>
      <c r="BF166" s="96" t="s">
        <v>2593</v>
      </c>
      <c r="BG166" s="88" t="s">
        <v>68</v>
      </c>
      <c r="BH166" s="88" t="s">
        <v>97</v>
      </c>
    </row>
    <row r="167" spans="1:60" s="87" customFormat="1" ht="30.75" customHeight="1" x14ac:dyDescent="0.2">
      <c r="A167" s="88" t="s">
        <v>4227</v>
      </c>
      <c r="B167" s="88" t="s">
        <v>4529</v>
      </c>
      <c r="C167" s="88" t="s">
        <v>4227</v>
      </c>
      <c r="D167" s="88" t="s">
        <v>31</v>
      </c>
      <c r="E167" s="88" t="s">
        <v>32</v>
      </c>
      <c r="F167" s="88" t="s">
        <v>32</v>
      </c>
      <c r="G167" s="88" t="s">
        <v>61</v>
      </c>
      <c r="H167" s="88" t="s">
        <v>66</v>
      </c>
      <c r="I167" s="88" t="s">
        <v>2917</v>
      </c>
      <c r="J167" s="88" t="s">
        <v>62</v>
      </c>
      <c r="K167" s="88" t="s">
        <v>146</v>
      </c>
      <c r="L167" s="88" t="s">
        <v>97</v>
      </c>
      <c r="M167" s="88" t="s">
        <v>97</v>
      </c>
      <c r="N167" s="88" t="s">
        <v>4238</v>
      </c>
      <c r="O167" s="88" t="s">
        <v>64</v>
      </c>
      <c r="P167" s="88" t="s">
        <v>175</v>
      </c>
      <c r="Q167" s="88" t="s">
        <v>2374</v>
      </c>
      <c r="R167" s="89" t="s">
        <v>4239</v>
      </c>
      <c r="S167" s="97">
        <v>0.30499999999999999</v>
      </c>
      <c r="T167" s="88" t="s">
        <v>4245</v>
      </c>
      <c r="U167" s="88"/>
      <c r="V167" s="88"/>
      <c r="W167" s="88"/>
      <c r="X167" s="89"/>
      <c r="Y167" s="89"/>
      <c r="Z167" s="88"/>
      <c r="AA167" s="88">
        <v>35</v>
      </c>
      <c r="AB167" s="88"/>
      <c r="AC167" s="88"/>
      <c r="AD167" s="88">
        <v>24</v>
      </c>
      <c r="AE167" s="91">
        <v>19.25</v>
      </c>
      <c r="AF167" s="88" t="s">
        <v>2992</v>
      </c>
      <c r="AG167" s="88" t="s">
        <v>2999</v>
      </c>
      <c r="AH167" s="88" t="s">
        <v>3001</v>
      </c>
      <c r="AI167" s="89">
        <v>2</v>
      </c>
      <c r="AJ167" s="89"/>
      <c r="AK167" s="89"/>
      <c r="AL167" s="88"/>
      <c r="AM167" s="88"/>
      <c r="AN167" s="88"/>
      <c r="AO167" s="88"/>
      <c r="AP167" s="88" t="s">
        <v>61</v>
      </c>
      <c r="AQ167" s="88" t="s">
        <v>44</v>
      </c>
      <c r="AR167" s="88" t="s">
        <v>45</v>
      </c>
      <c r="AS167" s="88" t="s">
        <v>44</v>
      </c>
      <c r="AT167" s="88" t="s">
        <v>61</v>
      </c>
      <c r="AU167" s="88"/>
      <c r="AV167" s="88"/>
      <c r="AW167" s="88"/>
      <c r="AX167" s="88" t="s">
        <v>3923</v>
      </c>
      <c r="AY167" s="88">
        <v>44.298336999999997</v>
      </c>
      <c r="AZ167" s="89">
        <v>150</v>
      </c>
      <c r="BA167" s="92">
        <v>0.40932642487046633</v>
      </c>
      <c r="BB167" s="93">
        <v>144</v>
      </c>
      <c r="BC167" s="94">
        <v>0.2</v>
      </c>
      <c r="BD167" s="89">
        <v>430</v>
      </c>
      <c r="BE167" s="89">
        <v>280</v>
      </c>
      <c r="BF167" s="96" t="s">
        <v>2593</v>
      </c>
      <c r="BG167" s="88" t="s">
        <v>68</v>
      </c>
      <c r="BH167" s="88" t="s">
        <v>97</v>
      </c>
    </row>
    <row r="168" spans="1:60" s="87" customFormat="1" ht="30.75" customHeight="1" x14ac:dyDescent="0.2">
      <c r="A168" s="87" t="s">
        <v>4228</v>
      </c>
      <c r="B168" s="88" t="s">
        <v>4529</v>
      </c>
      <c r="C168" s="88" t="s">
        <v>4228</v>
      </c>
      <c r="D168" s="88" t="s">
        <v>31</v>
      </c>
      <c r="E168" s="88" t="s">
        <v>32</v>
      </c>
      <c r="F168" s="88" t="s">
        <v>32</v>
      </c>
      <c r="G168" s="88" t="s">
        <v>61</v>
      </c>
      <c r="H168" s="88" t="s">
        <v>66</v>
      </c>
      <c r="I168" s="88" t="s">
        <v>2917</v>
      </c>
      <c r="J168" s="88" t="s">
        <v>62</v>
      </c>
      <c r="K168" s="88" t="s">
        <v>146</v>
      </c>
      <c r="L168" s="88" t="s">
        <v>97</v>
      </c>
      <c r="M168" s="88" t="s">
        <v>97</v>
      </c>
      <c r="N168" s="88" t="s">
        <v>4238</v>
      </c>
      <c r="O168" s="88" t="s">
        <v>64</v>
      </c>
      <c r="P168" s="88" t="s">
        <v>176</v>
      </c>
      <c r="Q168" s="88" t="s">
        <v>2374</v>
      </c>
      <c r="R168" s="89" t="s">
        <v>4239</v>
      </c>
      <c r="S168" s="90">
        <v>0.28499999999999998</v>
      </c>
      <c r="T168" s="88" t="s">
        <v>4246</v>
      </c>
      <c r="U168" s="88"/>
      <c r="V168" s="88"/>
      <c r="W168" s="88"/>
      <c r="X168" s="89"/>
      <c r="Y168" s="89"/>
      <c r="Z168" s="88"/>
      <c r="AA168" s="88">
        <v>35</v>
      </c>
      <c r="AB168" s="88"/>
      <c r="AC168" s="88"/>
      <c r="AD168" s="88">
        <v>24</v>
      </c>
      <c r="AE168" s="91">
        <v>19.25</v>
      </c>
      <c r="AF168" s="88" t="s">
        <v>2992</v>
      </c>
      <c r="AG168" s="88" t="s">
        <v>2999</v>
      </c>
      <c r="AH168" s="88" t="s">
        <v>3001</v>
      </c>
      <c r="AI168" s="89">
        <v>2</v>
      </c>
      <c r="AJ168" s="89"/>
      <c r="AK168" s="89"/>
      <c r="AL168" s="88"/>
      <c r="AM168" s="88"/>
      <c r="AN168" s="88"/>
      <c r="AO168" s="88"/>
      <c r="AP168" s="88" t="s">
        <v>61</v>
      </c>
      <c r="AQ168" s="88" t="s">
        <v>44</v>
      </c>
      <c r="AR168" s="88" t="s">
        <v>45</v>
      </c>
      <c r="AS168" s="88" t="s">
        <v>44</v>
      </c>
      <c r="AT168" s="88" t="s">
        <v>61</v>
      </c>
      <c r="AU168" s="88"/>
      <c r="AV168" s="88"/>
      <c r="AW168" s="88"/>
      <c r="AX168" s="88" t="s">
        <v>3923</v>
      </c>
      <c r="AY168" s="88">
        <v>44.298336999999997</v>
      </c>
      <c r="AZ168" s="89">
        <v>150</v>
      </c>
      <c r="BA168" s="92">
        <v>1.0051813471502591</v>
      </c>
      <c r="BB168" s="93">
        <v>216</v>
      </c>
      <c r="BC168" s="94">
        <v>0.2</v>
      </c>
      <c r="BD168" s="89">
        <v>430</v>
      </c>
      <c r="BE168" s="89">
        <v>280</v>
      </c>
      <c r="BF168" s="96" t="s">
        <v>2593</v>
      </c>
      <c r="BG168" s="88" t="s">
        <v>68</v>
      </c>
      <c r="BH168" s="88" t="s">
        <v>97</v>
      </c>
    </row>
    <row r="169" spans="1:60" s="87" customFormat="1" ht="30.75" customHeight="1" x14ac:dyDescent="0.2">
      <c r="A169" s="87" t="s">
        <v>4229</v>
      </c>
      <c r="B169" s="88" t="s">
        <v>4529</v>
      </c>
      <c r="C169" s="88" t="s">
        <v>4229</v>
      </c>
      <c r="D169" s="88" t="s">
        <v>31</v>
      </c>
      <c r="E169" s="88" t="s">
        <v>32</v>
      </c>
      <c r="F169" s="88" t="s">
        <v>32</v>
      </c>
      <c r="G169" s="88" t="s">
        <v>61</v>
      </c>
      <c r="H169" s="88" t="s">
        <v>66</v>
      </c>
      <c r="I169" s="88" t="s">
        <v>2917</v>
      </c>
      <c r="J169" s="88" t="s">
        <v>62</v>
      </c>
      <c r="K169" s="88" t="s">
        <v>146</v>
      </c>
      <c r="L169" s="88" t="s">
        <v>97</v>
      </c>
      <c r="M169" s="88" t="s">
        <v>97</v>
      </c>
      <c r="N169" s="88" t="s">
        <v>4238</v>
      </c>
      <c r="O169" s="88" t="s">
        <v>64</v>
      </c>
      <c r="P169" s="88" t="s">
        <v>98</v>
      </c>
      <c r="Q169" s="88" t="s">
        <v>2374</v>
      </c>
      <c r="R169" s="89" t="s">
        <v>4239</v>
      </c>
      <c r="S169" s="90">
        <v>0.26500000000000001</v>
      </c>
      <c r="T169" s="88" t="s">
        <v>4247</v>
      </c>
      <c r="U169" s="88"/>
      <c r="V169" s="88"/>
      <c r="W169" s="88"/>
      <c r="X169" s="89"/>
      <c r="Y169" s="89"/>
      <c r="Z169" s="88"/>
      <c r="AA169" s="88">
        <v>35</v>
      </c>
      <c r="AB169" s="88"/>
      <c r="AC169" s="88"/>
      <c r="AD169" s="88">
        <v>24</v>
      </c>
      <c r="AE169" s="91">
        <v>19.25</v>
      </c>
      <c r="AF169" s="88" t="s">
        <v>2992</v>
      </c>
      <c r="AG169" s="88" t="s">
        <v>2999</v>
      </c>
      <c r="AH169" s="88" t="s">
        <v>3001</v>
      </c>
      <c r="AI169" s="89">
        <v>2</v>
      </c>
      <c r="AJ169" s="89"/>
      <c r="AK169" s="89"/>
      <c r="AL169" s="88"/>
      <c r="AM169" s="88"/>
      <c r="AN169" s="88"/>
      <c r="AO169" s="88"/>
      <c r="AP169" s="88" t="s">
        <v>61</v>
      </c>
      <c r="AQ169" s="88" t="s">
        <v>44</v>
      </c>
      <c r="AR169" s="88" t="s">
        <v>45</v>
      </c>
      <c r="AS169" s="88" t="s">
        <v>44</v>
      </c>
      <c r="AT169" s="88" t="s">
        <v>61</v>
      </c>
      <c r="AU169" s="88"/>
      <c r="AV169" s="88"/>
      <c r="AW169" s="88"/>
      <c r="AX169" s="88" t="s">
        <v>3923</v>
      </c>
      <c r="AY169" s="88">
        <v>44.298336999999997</v>
      </c>
      <c r="AZ169" s="89">
        <v>150</v>
      </c>
      <c r="BA169" s="92">
        <v>1.2642487046632125</v>
      </c>
      <c r="BB169" s="93">
        <v>216</v>
      </c>
      <c r="BC169" s="94">
        <v>0.2</v>
      </c>
      <c r="BD169" s="89">
        <v>430</v>
      </c>
      <c r="BE169" s="89">
        <v>280</v>
      </c>
      <c r="BF169" s="96" t="s">
        <v>2593</v>
      </c>
      <c r="BG169" s="88" t="s">
        <v>68</v>
      </c>
      <c r="BH169" s="88" t="s">
        <v>97</v>
      </c>
    </row>
    <row r="170" spans="1:60" s="87" customFormat="1" ht="30.75" customHeight="1" x14ac:dyDescent="0.2">
      <c r="A170" s="87" t="s">
        <v>4230</v>
      </c>
      <c r="B170" s="88" t="s">
        <v>4529</v>
      </c>
      <c r="C170" s="88" t="s">
        <v>4230</v>
      </c>
      <c r="D170" s="88" t="s">
        <v>31</v>
      </c>
      <c r="E170" s="88" t="s">
        <v>32</v>
      </c>
      <c r="F170" s="88" t="s">
        <v>32</v>
      </c>
      <c r="G170" s="88" t="s">
        <v>61</v>
      </c>
      <c r="H170" s="88" t="s">
        <v>66</v>
      </c>
      <c r="I170" s="88" t="s">
        <v>2917</v>
      </c>
      <c r="J170" s="88" t="s">
        <v>62</v>
      </c>
      <c r="K170" s="88" t="s">
        <v>146</v>
      </c>
      <c r="L170" s="88" t="s">
        <v>97</v>
      </c>
      <c r="M170" s="88" t="s">
        <v>97</v>
      </c>
      <c r="N170" s="88" t="s">
        <v>4238</v>
      </c>
      <c r="O170" s="88" t="s">
        <v>64</v>
      </c>
      <c r="P170" s="88" t="s">
        <v>100</v>
      </c>
      <c r="Q170" s="88" t="s">
        <v>2374</v>
      </c>
      <c r="R170" s="89" t="s">
        <v>4239</v>
      </c>
      <c r="S170" s="90">
        <v>0.25</v>
      </c>
      <c r="T170" s="88" t="s">
        <v>4248</v>
      </c>
      <c r="U170" s="88"/>
      <c r="V170" s="88"/>
      <c r="W170" s="88"/>
      <c r="X170" s="89"/>
      <c r="Y170" s="89"/>
      <c r="Z170" s="88"/>
      <c r="AA170" s="88">
        <v>35</v>
      </c>
      <c r="AB170" s="88"/>
      <c r="AC170" s="88"/>
      <c r="AD170" s="88">
        <v>24</v>
      </c>
      <c r="AE170" s="91">
        <v>19.25</v>
      </c>
      <c r="AF170" s="88" t="s">
        <v>2992</v>
      </c>
      <c r="AG170" s="88" t="s">
        <v>2999</v>
      </c>
      <c r="AH170" s="88" t="s">
        <v>3001</v>
      </c>
      <c r="AI170" s="89">
        <v>2</v>
      </c>
      <c r="AJ170" s="89"/>
      <c r="AK170" s="89"/>
      <c r="AL170" s="88"/>
      <c r="AM170" s="88"/>
      <c r="AN170" s="88"/>
      <c r="AO170" s="88"/>
      <c r="AP170" s="88" t="s">
        <v>61</v>
      </c>
      <c r="AQ170" s="88" t="s">
        <v>44</v>
      </c>
      <c r="AR170" s="88" t="s">
        <v>45</v>
      </c>
      <c r="AS170" s="88" t="s">
        <v>44</v>
      </c>
      <c r="AT170" s="88" t="s">
        <v>61</v>
      </c>
      <c r="AU170" s="88"/>
      <c r="AV170" s="88"/>
      <c r="AW170" s="88"/>
      <c r="AX170" s="88" t="s">
        <v>3923</v>
      </c>
      <c r="AY170" s="88">
        <v>44.298336999999997</v>
      </c>
      <c r="AZ170" s="89">
        <v>150</v>
      </c>
      <c r="BA170" s="92">
        <v>0.9015544041450777</v>
      </c>
      <c r="BB170" s="93">
        <v>216</v>
      </c>
      <c r="BC170" s="94">
        <v>0.2</v>
      </c>
      <c r="BD170" s="89">
        <v>430</v>
      </c>
      <c r="BE170" s="89">
        <v>280</v>
      </c>
      <c r="BF170" s="96" t="s">
        <v>2593</v>
      </c>
      <c r="BG170" s="88" t="s">
        <v>68</v>
      </c>
      <c r="BH170" s="88" t="s">
        <v>97</v>
      </c>
    </row>
    <row r="171" spans="1:60" s="87" customFormat="1" ht="30.75" customHeight="1" x14ac:dyDescent="0.2">
      <c r="A171" s="87" t="s">
        <v>4231</v>
      </c>
      <c r="B171" s="88" t="s">
        <v>4529</v>
      </c>
      <c r="C171" s="88" t="s">
        <v>4231</v>
      </c>
      <c r="D171" s="88" t="s">
        <v>31</v>
      </c>
      <c r="E171" s="88" t="s">
        <v>32</v>
      </c>
      <c r="F171" s="88" t="s">
        <v>32</v>
      </c>
      <c r="G171" s="88" t="s">
        <v>61</v>
      </c>
      <c r="H171" s="88" t="s">
        <v>66</v>
      </c>
      <c r="I171" s="88" t="s">
        <v>2917</v>
      </c>
      <c r="J171" s="88" t="s">
        <v>62</v>
      </c>
      <c r="K171" s="88" t="s">
        <v>146</v>
      </c>
      <c r="L171" s="88" t="s">
        <v>97</v>
      </c>
      <c r="M171" s="88" t="s">
        <v>97</v>
      </c>
      <c r="N171" s="88" t="s">
        <v>4238</v>
      </c>
      <c r="O171" s="88" t="s">
        <v>64</v>
      </c>
      <c r="P171" s="88" t="s">
        <v>104</v>
      </c>
      <c r="Q171" s="88" t="s">
        <v>2374</v>
      </c>
      <c r="R171" s="89" t="s">
        <v>4239</v>
      </c>
      <c r="S171" s="90">
        <v>0.33500000000000002</v>
      </c>
      <c r="T171" s="88" t="s">
        <v>4249</v>
      </c>
      <c r="U171" s="88"/>
      <c r="V171" s="88"/>
      <c r="W171" s="88"/>
      <c r="X171" s="89"/>
      <c r="Y171" s="89"/>
      <c r="Z171" s="88"/>
      <c r="AA171" s="88">
        <v>35</v>
      </c>
      <c r="AB171" s="88"/>
      <c r="AC171" s="88"/>
      <c r="AD171" s="88">
        <v>24</v>
      </c>
      <c r="AE171" s="91">
        <v>19.25</v>
      </c>
      <c r="AF171" s="88" t="s">
        <v>2992</v>
      </c>
      <c r="AG171" s="88" t="s">
        <v>2999</v>
      </c>
      <c r="AH171" s="88" t="s">
        <v>3001</v>
      </c>
      <c r="AI171" s="89">
        <v>2</v>
      </c>
      <c r="AJ171" s="89"/>
      <c r="AK171" s="89"/>
      <c r="AL171" s="88"/>
      <c r="AM171" s="88"/>
      <c r="AN171" s="88"/>
      <c r="AO171" s="88"/>
      <c r="AP171" s="88" t="s">
        <v>61</v>
      </c>
      <c r="AQ171" s="88" t="s">
        <v>44</v>
      </c>
      <c r="AR171" s="88" t="s">
        <v>45</v>
      </c>
      <c r="AS171" s="88" t="s">
        <v>44</v>
      </c>
      <c r="AT171" s="88" t="s">
        <v>61</v>
      </c>
      <c r="AU171" s="88"/>
      <c r="AV171" s="88"/>
      <c r="AW171" s="88"/>
      <c r="AX171" s="88" t="s">
        <v>3923</v>
      </c>
      <c r="AY171" s="88">
        <v>44.298336999999997</v>
      </c>
      <c r="AZ171" s="89">
        <v>150</v>
      </c>
      <c r="BA171" s="92">
        <v>0.16580310880829016</v>
      </c>
      <c r="BB171" s="93">
        <v>144</v>
      </c>
      <c r="BC171" s="94">
        <v>0.2</v>
      </c>
      <c r="BD171" s="89">
        <v>430</v>
      </c>
      <c r="BE171" s="89">
        <v>280</v>
      </c>
      <c r="BF171" s="96" t="s">
        <v>2593</v>
      </c>
      <c r="BG171" s="88" t="s">
        <v>68</v>
      </c>
      <c r="BH171" s="88" t="s">
        <v>97</v>
      </c>
    </row>
    <row r="172" spans="1:60" s="87" customFormat="1" ht="30.75" customHeight="1" x14ac:dyDescent="0.2">
      <c r="A172" s="87" t="s">
        <v>1985</v>
      </c>
      <c r="B172" s="88" t="s">
        <v>1767</v>
      </c>
      <c r="C172" s="88" t="s">
        <v>1985</v>
      </c>
      <c r="D172" s="88" t="s">
        <v>31</v>
      </c>
      <c r="E172" s="88" t="s">
        <v>32</v>
      </c>
      <c r="F172" s="88" t="s">
        <v>32</v>
      </c>
      <c r="G172" s="88" t="s">
        <v>61</v>
      </c>
      <c r="H172" s="88" t="s">
        <v>66</v>
      </c>
      <c r="I172" s="88" t="s">
        <v>2918</v>
      </c>
      <c r="J172" s="88" t="s">
        <v>62</v>
      </c>
      <c r="K172" s="88" t="s">
        <v>126</v>
      </c>
      <c r="L172" s="88" t="s">
        <v>97</v>
      </c>
      <c r="M172" s="88" t="s">
        <v>97</v>
      </c>
      <c r="N172" s="88" t="s">
        <v>1726</v>
      </c>
      <c r="O172" s="88" t="s">
        <v>64</v>
      </c>
      <c r="P172" s="88" t="s">
        <v>175</v>
      </c>
      <c r="Q172" s="88" t="s">
        <v>2374</v>
      </c>
      <c r="R172" s="89" t="s">
        <v>3644</v>
      </c>
      <c r="S172" s="90">
        <v>0.32</v>
      </c>
      <c r="T172" s="88" t="s">
        <v>337</v>
      </c>
      <c r="U172" s="88"/>
      <c r="V172" s="88"/>
      <c r="W172" s="88"/>
      <c r="X172" s="89"/>
      <c r="Y172" s="89"/>
      <c r="Z172" s="88" t="s">
        <v>3790</v>
      </c>
      <c r="AA172" s="88">
        <v>60</v>
      </c>
      <c r="AB172" s="88"/>
      <c r="AC172" s="88"/>
      <c r="AD172" s="88">
        <v>24</v>
      </c>
      <c r="AE172" s="91">
        <v>27.95</v>
      </c>
      <c r="AF172" s="88" t="s">
        <v>2992</v>
      </c>
      <c r="AG172" s="88" t="s">
        <v>2999</v>
      </c>
      <c r="AH172" s="88" t="s">
        <v>165</v>
      </c>
      <c r="AI172" s="89">
        <v>3</v>
      </c>
      <c r="AJ172" s="89">
        <v>3</v>
      </c>
      <c r="AK172" s="89" t="s">
        <v>3071</v>
      </c>
      <c r="AL172" s="88"/>
      <c r="AM172" s="88"/>
      <c r="AN172" s="88"/>
      <c r="AO172" s="88"/>
      <c r="AP172" s="88" t="s">
        <v>61</v>
      </c>
      <c r="AQ172" s="88" t="s">
        <v>44</v>
      </c>
      <c r="AR172" s="88" t="s">
        <v>45</v>
      </c>
      <c r="AS172" s="88" t="s">
        <v>44</v>
      </c>
      <c r="AT172" s="88" t="s">
        <v>61</v>
      </c>
      <c r="AU172" s="88"/>
      <c r="AV172" s="88"/>
      <c r="AW172" s="88"/>
      <c r="AX172" s="88" t="s">
        <v>3923</v>
      </c>
      <c r="AY172" s="88">
        <v>42.740059000000002</v>
      </c>
      <c r="AZ172" s="89">
        <v>150</v>
      </c>
      <c r="BA172" s="92">
        <v>0.93264248704663211</v>
      </c>
      <c r="BB172" s="93">
        <v>144</v>
      </c>
      <c r="BC172" s="94">
        <v>0.2</v>
      </c>
      <c r="BD172" s="89">
        <v>470</v>
      </c>
      <c r="BE172" s="89">
        <v>340</v>
      </c>
      <c r="BF172" s="96" t="s">
        <v>2612</v>
      </c>
      <c r="BG172" s="88" t="s">
        <v>68</v>
      </c>
      <c r="BH172" s="88" t="s">
        <v>97</v>
      </c>
    </row>
    <row r="173" spans="1:60" s="87" customFormat="1" ht="30.75" customHeight="1" x14ac:dyDescent="0.2">
      <c r="A173" s="87" t="s">
        <v>1986</v>
      </c>
      <c r="B173" s="88" t="s">
        <v>1767</v>
      </c>
      <c r="C173" s="88" t="s">
        <v>1986</v>
      </c>
      <c r="D173" s="88" t="s">
        <v>31</v>
      </c>
      <c r="E173" s="88" t="s">
        <v>32</v>
      </c>
      <c r="F173" s="88" t="s">
        <v>32</v>
      </c>
      <c r="G173" s="88" t="s">
        <v>61</v>
      </c>
      <c r="H173" s="88" t="s">
        <v>66</v>
      </c>
      <c r="I173" s="88" t="s">
        <v>2918</v>
      </c>
      <c r="J173" s="88" t="s">
        <v>62</v>
      </c>
      <c r="K173" s="88" t="s">
        <v>126</v>
      </c>
      <c r="L173" s="88" t="s">
        <v>97</v>
      </c>
      <c r="M173" s="88" t="s">
        <v>97</v>
      </c>
      <c r="N173" s="88" t="s">
        <v>1726</v>
      </c>
      <c r="O173" s="88" t="s">
        <v>64</v>
      </c>
      <c r="P173" s="88" t="s">
        <v>176</v>
      </c>
      <c r="Q173" s="88" t="s">
        <v>2374</v>
      </c>
      <c r="R173" s="89" t="s">
        <v>3644</v>
      </c>
      <c r="S173" s="90">
        <v>0.30499999999999999</v>
      </c>
      <c r="T173" s="88" t="s">
        <v>338</v>
      </c>
      <c r="U173" s="88"/>
      <c r="V173" s="88"/>
      <c r="W173" s="88"/>
      <c r="X173" s="89"/>
      <c r="Y173" s="89"/>
      <c r="Z173" s="88" t="s">
        <v>3791</v>
      </c>
      <c r="AA173" s="88">
        <v>60</v>
      </c>
      <c r="AB173" s="88"/>
      <c r="AC173" s="88"/>
      <c r="AD173" s="88">
        <v>24</v>
      </c>
      <c r="AE173" s="91">
        <v>27.95</v>
      </c>
      <c r="AF173" s="88" t="s">
        <v>2992</v>
      </c>
      <c r="AG173" s="88" t="s">
        <v>3000</v>
      </c>
      <c r="AH173" s="88" t="s">
        <v>165</v>
      </c>
      <c r="AI173" s="89">
        <v>3</v>
      </c>
      <c r="AJ173" s="89">
        <v>3</v>
      </c>
      <c r="AK173" s="89" t="s">
        <v>3071</v>
      </c>
      <c r="AL173" s="88"/>
      <c r="AM173" s="88"/>
      <c r="AN173" s="88"/>
      <c r="AO173" s="88"/>
      <c r="AP173" s="88" t="s">
        <v>61</v>
      </c>
      <c r="AQ173" s="88" t="s">
        <v>44</v>
      </c>
      <c r="AR173" s="88" t="s">
        <v>45</v>
      </c>
      <c r="AS173" s="88" t="s">
        <v>44</v>
      </c>
      <c r="AT173" s="88" t="s">
        <v>61</v>
      </c>
      <c r="AU173" s="88"/>
      <c r="AV173" s="88"/>
      <c r="AW173" s="88"/>
      <c r="AX173" s="88" t="s">
        <v>3923</v>
      </c>
      <c r="AY173" s="88">
        <v>42.561548999999999</v>
      </c>
      <c r="AZ173" s="89">
        <v>150</v>
      </c>
      <c r="BA173" s="92">
        <v>1.8082901554404145</v>
      </c>
      <c r="BB173" s="93">
        <v>216</v>
      </c>
      <c r="BC173" s="94">
        <v>0.2</v>
      </c>
      <c r="BD173" s="89">
        <v>470</v>
      </c>
      <c r="BE173" s="89">
        <v>340</v>
      </c>
      <c r="BF173" s="96" t="s">
        <v>2612</v>
      </c>
      <c r="BG173" s="88" t="s">
        <v>68</v>
      </c>
      <c r="BH173" s="88" t="s">
        <v>97</v>
      </c>
    </row>
    <row r="174" spans="1:60" s="87" customFormat="1" ht="30.75" customHeight="1" x14ac:dyDescent="0.2">
      <c r="A174" s="87" t="s">
        <v>128</v>
      </c>
      <c r="B174" s="88" t="s">
        <v>1767</v>
      </c>
      <c r="C174" s="88" t="s">
        <v>128</v>
      </c>
      <c r="D174" s="88" t="s">
        <v>31</v>
      </c>
      <c r="E174" s="88" t="s">
        <v>32</v>
      </c>
      <c r="F174" s="88" t="s">
        <v>32</v>
      </c>
      <c r="G174" s="88" t="s">
        <v>61</v>
      </c>
      <c r="H174" s="88" t="s">
        <v>66</v>
      </c>
      <c r="I174" s="88" t="s">
        <v>2918</v>
      </c>
      <c r="J174" s="88" t="s">
        <v>62</v>
      </c>
      <c r="K174" s="88" t="s">
        <v>126</v>
      </c>
      <c r="L174" s="88" t="s">
        <v>97</v>
      </c>
      <c r="M174" s="88" t="s">
        <v>97</v>
      </c>
      <c r="N174" s="88" t="s">
        <v>1726</v>
      </c>
      <c r="O174" s="88" t="s">
        <v>64</v>
      </c>
      <c r="P174" s="88" t="s">
        <v>98</v>
      </c>
      <c r="Q174" s="88" t="s">
        <v>2374</v>
      </c>
      <c r="R174" s="89" t="s">
        <v>3644</v>
      </c>
      <c r="S174" s="90">
        <v>0.28999999999999998</v>
      </c>
      <c r="T174" s="88" t="s">
        <v>129</v>
      </c>
      <c r="U174" s="88"/>
      <c r="V174" s="88"/>
      <c r="W174" s="88"/>
      <c r="X174" s="89"/>
      <c r="Y174" s="89"/>
      <c r="Z174" s="88" t="s">
        <v>3792</v>
      </c>
      <c r="AA174" s="88">
        <v>60</v>
      </c>
      <c r="AB174" s="88"/>
      <c r="AC174" s="88"/>
      <c r="AD174" s="88">
        <v>24</v>
      </c>
      <c r="AE174" s="91">
        <v>27.95</v>
      </c>
      <c r="AF174" s="88" t="s">
        <v>2992</v>
      </c>
      <c r="AG174" s="88" t="s">
        <v>3000</v>
      </c>
      <c r="AH174" s="88" t="s">
        <v>165</v>
      </c>
      <c r="AI174" s="89">
        <v>3</v>
      </c>
      <c r="AJ174" s="89">
        <v>3</v>
      </c>
      <c r="AK174" s="89" t="s">
        <v>3071</v>
      </c>
      <c r="AL174" s="88"/>
      <c r="AM174" s="88"/>
      <c r="AN174" s="88"/>
      <c r="AO174" s="88"/>
      <c r="AP174" s="88" t="s">
        <v>61</v>
      </c>
      <c r="AQ174" s="88" t="s">
        <v>44</v>
      </c>
      <c r="AR174" s="88" t="s">
        <v>45</v>
      </c>
      <c r="AS174" s="88" t="s">
        <v>44</v>
      </c>
      <c r="AT174" s="88" t="s">
        <v>61</v>
      </c>
      <c r="AU174" s="88"/>
      <c r="AV174" s="88"/>
      <c r="AW174" s="88"/>
      <c r="AX174" s="88" t="s">
        <v>3923</v>
      </c>
      <c r="AY174" s="88">
        <v>42.485315999999997</v>
      </c>
      <c r="AZ174" s="89">
        <v>150</v>
      </c>
      <c r="BA174" s="92">
        <v>1.839378238341969</v>
      </c>
      <c r="BB174" s="93">
        <v>216</v>
      </c>
      <c r="BC174" s="94">
        <v>0.2</v>
      </c>
      <c r="BD174" s="89">
        <v>470</v>
      </c>
      <c r="BE174" s="89">
        <v>340</v>
      </c>
      <c r="BF174" s="96" t="s">
        <v>2612</v>
      </c>
      <c r="BG174" s="88" t="s">
        <v>68</v>
      </c>
      <c r="BH174" s="88" t="s">
        <v>97</v>
      </c>
    </row>
    <row r="175" spans="1:60" s="87" customFormat="1" ht="30.75" customHeight="1" x14ac:dyDescent="0.2">
      <c r="A175" s="87" t="s">
        <v>125</v>
      </c>
      <c r="B175" s="88" t="s">
        <v>1767</v>
      </c>
      <c r="C175" s="88" t="s">
        <v>125</v>
      </c>
      <c r="D175" s="88" t="s">
        <v>31</v>
      </c>
      <c r="E175" s="88" t="s">
        <v>32</v>
      </c>
      <c r="F175" s="88" t="s">
        <v>32</v>
      </c>
      <c r="G175" s="88" t="s">
        <v>61</v>
      </c>
      <c r="H175" s="88" t="s">
        <v>66</v>
      </c>
      <c r="I175" s="88" t="s">
        <v>2918</v>
      </c>
      <c r="J175" s="88" t="s">
        <v>62</v>
      </c>
      <c r="K175" s="88" t="s">
        <v>126</v>
      </c>
      <c r="L175" s="88" t="s">
        <v>97</v>
      </c>
      <c r="M175" s="88" t="s">
        <v>97</v>
      </c>
      <c r="N175" s="88" t="s">
        <v>1726</v>
      </c>
      <c r="O175" s="88" t="s">
        <v>64</v>
      </c>
      <c r="P175" s="88" t="s">
        <v>100</v>
      </c>
      <c r="Q175" s="88" t="s">
        <v>2374</v>
      </c>
      <c r="R175" s="89" t="s">
        <v>3644</v>
      </c>
      <c r="S175" s="90">
        <v>0.27</v>
      </c>
      <c r="T175" s="88" t="s">
        <v>127</v>
      </c>
      <c r="U175" s="88"/>
      <c r="V175" s="88"/>
      <c r="W175" s="88"/>
      <c r="X175" s="89"/>
      <c r="Y175" s="89"/>
      <c r="Z175" s="88" t="s">
        <v>3793</v>
      </c>
      <c r="AA175" s="88">
        <v>60</v>
      </c>
      <c r="AB175" s="88"/>
      <c r="AC175" s="88"/>
      <c r="AD175" s="88">
        <v>24</v>
      </c>
      <c r="AE175" s="91">
        <v>27.95</v>
      </c>
      <c r="AF175" s="88" t="s">
        <v>2992</v>
      </c>
      <c r="AG175" s="88" t="s">
        <v>3000</v>
      </c>
      <c r="AH175" s="88" t="s">
        <v>165</v>
      </c>
      <c r="AI175" s="89">
        <v>3</v>
      </c>
      <c r="AJ175" s="89">
        <v>3</v>
      </c>
      <c r="AK175" s="89" t="s">
        <v>3071</v>
      </c>
      <c r="AL175" s="88"/>
      <c r="AM175" s="88"/>
      <c r="AN175" s="88"/>
      <c r="AO175" s="88"/>
      <c r="AP175" s="88" t="s">
        <v>61</v>
      </c>
      <c r="AQ175" s="88" t="s">
        <v>44</v>
      </c>
      <c r="AR175" s="88" t="s">
        <v>45</v>
      </c>
      <c r="AS175" s="88" t="s">
        <v>44</v>
      </c>
      <c r="AT175" s="88" t="s">
        <v>61</v>
      </c>
      <c r="AU175" s="88"/>
      <c r="AV175" s="88"/>
      <c r="AW175" s="88"/>
      <c r="AX175" s="88" t="s">
        <v>3923</v>
      </c>
      <c r="AY175" s="88">
        <v>42.490855000000003</v>
      </c>
      <c r="AZ175" s="89">
        <v>150</v>
      </c>
      <c r="BA175" s="92">
        <v>1.2953367875647668</v>
      </c>
      <c r="BB175" s="93">
        <v>216</v>
      </c>
      <c r="BC175" s="94">
        <v>0.2</v>
      </c>
      <c r="BD175" s="89">
        <v>470</v>
      </c>
      <c r="BE175" s="89">
        <v>340</v>
      </c>
      <c r="BF175" s="96" t="s">
        <v>2612</v>
      </c>
      <c r="BG175" s="88" t="s">
        <v>68</v>
      </c>
      <c r="BH175" s="88" t="s">
        <v>97</v>
      </c>
    </row>
    <row r="176" spans="1:60" s="87" customFormat="1" ht="30.75" customHeight="1" x14ac:dyDescent="0.2">
      <c r="A176" s="87" t="s">
        <v>132</v>
      </c>
      <c r="B176" s="88" t="s">
        <v>1767</v>
      </c>
      <c r="C176" s="88" t="s">
        <v>132</v>
      </c>
      <c r="D176" s="88" t="s">
        <v>31</v>
      </c>
      <c r="E176" s="88" t="s">
        <v>32</v>
      </c>
      <c r="F176" s="88" t="s">
        <v>32</v>
      </c>
      <c r="G176" s="88" t="s">
        <v>61</v>
      </c>
      <c r="H176" s="88" t="s">
        <v>66</v>
      </c>
      <c r="I176" s="88" t="s">
        <v>2918</v>
      </c>
      <c r="J176" s="88" t="s">
        <v>62</v>
      </c>
      <c r="K176" s="88" t="s">
        <v>126</v>
      </c>
      <c r="L176" s="88" t="s">
        <v>97</v>
      </c>
      <c r="M176" s="88" t="s">
        <v>97</v>
      </c>
      <c r="N176" s="88" t="s">
        <v>1726</v>
      </c>
      <c r="O176" s="88" t="s">
        <v>64</v>
      </c>
      <c r="P176" s="88" t="s">
        <v>104</v>
      </c>
      <c r="Q176" s="88" t="s">
        <v>2374</v>
      </c>
      <c r="R176" s="89" t="s">
        <v>3644</v>
      </c>
      <c r="S176" s="90">
        <v>0.34499999999999997</v>
      </c>
      <c r="T176" s="88" t="s">
        <v>130</v>
      </c>
      <c r="U176" s="88"/>
      <c r="V176" s="88"/>
      <c r="W176" s="88"/>
      <c r="X176" s="89"/>
      <c r="Y176" s="89"/>
      <c r="Z176" s="88" t="s">
        <v>3794</v>
      </c>
      <c r="AA176" s="88">
        <v>60</v>
      </c>
      <c r="AB176" s="88"/>
      <c r="AC176" s="88"/>
      <c r="AD176" s="88">
        <v>24</v>
      </c>
      <c r="AE176" s="91">
        <v>27.95</v>
      </c>
      <c r="AF176" s="88" t="s">
        <v>2992</v>
      </c>
      <c r="AG176" s="88" t="s">
        <v>2999</v>
      </c>
      <c r="AH176" s="88" t="s">
        <v>165</v>
      </c>
      <c r="AI176" s="89">
        <v>3</v>
      </c>
      <c r="AJ176" s="89">
        <v>3</v>
      </c>
      <c r="AK176" s="89" t="s">
        <v>3071</v>
      </c>
      <c r="AL176" s="88"/>
      <c r="AM176" s="88"/>
      <c r="AN176" s="88"/>
      <c r="AO176" s="88"/>
      <c r="AP176" s="88" t="s">
        <v>61</v>
      </c>
      <c r="AQ176" s="88" t="s">
        <v>44</v>
      </c>
      <c r="AR176" s="88" t="s">
        <v>45</v>
      </c>
      <c r="AS176" s="88" t="s">
        <v>44</v>
      </c>
      <c r="AT176" s="88" t="s">
        <v>61</v>
      </c>
      <c r="AU176" s="88"/>
      <c r="AV176" s="88"/>
      <c r="AW176" s="88"/>
      <c r="AX176" s="88" t="s">
        <v>3923</v>
      </c>
      <c r="AY176" s="88">
        <v>42.612620999999997</v>
      </c>
      <c r="AZ176" s="89">
        <v>150</v>
      </c>
      <c r="BA176" s="92">
        <v>0.35751295336787564</v>
      </c>
      <c r="BB176" s="93">
        <v>144</v>
      </c>
      <c r="BC176" s="94">
        <v>0.2</v>
      </c>
      <c r="BD176" s="89">
        <v>470</v>
      </c>
      <c r="BE176" s="89">
        <v>340</v>
      </c>
      <c r="BF176" s="96" t="s">
        <v>2612</v>
      </c>
      <c r="BG176" s="88" t="s">
        <v>68</v>
      </c>
      <c r="BH176" s="88" t="s">
        <v>97</v>
      </c>
    </row>
    <row r="177" spans="1:60" s="87" customFormat="1" ht="30.75" customHeight="1" x14ac:dyDescent="0.2">
      <c r="A177" s="87" t="s">
        <v>131</v>
      </c>
      <c r="B177" s="88" t="s">
        <v>1767</v>
      </c>
      <c r="C177" s="88" t="s">
        <v>131</v>
      </c>
      <c r="D177" s="88" t="s">
        <v>31</v>
      </c>
      <c r="E177" s="88" t="s">
        <v>32</v>
      </c>
      <c r="F177" s="88" t="s">
        <v>32</v>
      </c>
      <c r="G177" s="88" t="s">
        <v>61</v>
      </c>
      <c r="H177" s="88" t="s">
        <v>66</v>
      </c>
      <c r="I177" s="88" t="s">
        <v>2918</v>
      </c>
      <c r="J177" s="88" t="s">
        <v>62</v>
      </c>
      <c r="K177" s="88" t="s">
        <v>126</v>
      </c>
      <c r="L177" s="88" t="s">
        <v>97</v>
      </c>
      <c r="M177" s="88" t="s">
        <v>97</v>
      </c>
      <c r="N177" s="88" t="s">
        <v>1726</v>
      </c>
      <c r="O177" s="88" t="s">
        <v>64</v>
      </c>
      <c r="P177" s="88" t="s">
        <v>107</v>
      </c>
      <c r="Q177" s="88" t="s">
        <v>2374</v>
      </c>
      <c r="R177" s="89" t="s">
        <v>3644</v>
      </c>
      <c r="S177" s="90">
        <v>0.37</v>
      </c>
      <c r="T177" s="88" t="s">
        <v>133</v>
      </c>
      <c r="U177" s="88"/>
      <c r="V177" s="88"/>
      <c r="W177" s="88"/>
      <c r="X177" s="89"/>
      <c r="Y177" s="89"/>
      <c r="Z177" s="88" t="s">
        <v>3795</v>
      </c>
      <c r="AA177" s="88">
        <v>60</v>
      </c>
      <c r="AB177" s="88"/>
      <c r="AC177" s="88"/>
      <c r="AD177" s="88">
        <v>24</v>
      </c>
      <c r="AE177" s="91">
        <v>27.95</v>
      </c>
      <c r="AF177" s="88" t="s">
        <v>2992</v>
      </c>
      <c r="AG177" s="88" t="s">
        <v>2999</v>
      </c>
      <c r="AH177" s="88" t="s">
        <v>165</v>
      </c>
      <c r="AI177" s="89">
        <v>3</v>
      </c>
      <c r="AJ177" s="89">
        <v>3</v>
      </c>
      <c r="AK177" s="89" t="s">
        <v>3071</v>
      </c>
      <c r="AL177" s="88"/>
      <c r="AM177" s="88"/>
      <c r="AN177" s="88"/>
      <c r="AO177" s="88"/>
      <c r="AP177" s="88" t="s">
        <v>61</v>
      </c>
      <c r="AQ177" s="88" t="s">
        <v>44</v>
      </c>
      <c r="AR177" s="88" t="s">
        <v>45</v>
      </c>
      <c r="AS177" s="88" t="s">
        <v>44</v>
      </c>
      <c r="AT177" s="88" t="s">
        <v>61</v>
      </c>
      <c r="AU177" s="88"/>
      <c r="AV177" s="88"/>
      <c r="AW177" s="88"/>
      <c r="AX177" s="88" t="s">
        <v>3923</v>
      </c>
      <c r="AY177" s="88">
        <v>42.793919000000002</v>
      </c>
      <c r="AZ177" s="89">
        <v>150</v>
      </c>
      <c r="BA177" s="92">
        <v>0.16062176165803108</v>
      </c>
      <c r="BB177" s="93">
        <v>144</v>
      </c>
      <c r="BC177" s="94">
        <v>0.2</v>
      </c>
      <c r="BD177" s="89">
        <v>470</v>
      </c>
      <c r="BE177" s="89">
        <v>340</v>
      </c>
      <c r="BF177" s="96" t="s">
        <v>2612</v>
      </c>
      <c r="BG177" s="88" t="s">
        <v>68</v>
      </c>
      <c r="BH177" s="88" t="s">
        <v>97</v>
      </c>
    </row>
    <row r="178" spans="1:60" s="87" customFormat="1" ht="30.75" customHeight="1" x14ac:dyDescent="0.2">
      <c r="A178" s="87" t="s">
        <v>1987</v>
      </c>
      <c r="B178" s="88" t="s">
        <v>1768</v>
      </c>
      <c r="C178" s="88" t="s">
        <v>1987</v>
      </c>
      <c r="D178" s="88" t="s">
        <v>31</v>
      </c>
      <c r="E178" s="88" t="s">
        <v>32</v>
      </c>
      <c r="F178" s="88" t="s">
        <v>32</v>
      </c>
      <c r="G178" s="88" t="s">
        <v>61</v>
      </c>
      <c r="H178" s="88" t="s">
        <v>66</v>
      </c>
      <c r="I178" s="88" t="s">
        <v>2916</v>
      </c>
      <c r="J178" s="88" t="s">
        <v>62</v>
      </c>
      <c r="K178" s="88" t="s">
        <v>126</v>
      </c>
      <c r="L178" s="88" t="s">
        <v>97</v>
      </c>
      <c r="M178" s="88" t="s">
        <v>97</v>
      </c>
      <c r="N178" s="88" t="s">
        <v>1727</v>
      </c>
      <c r="O178" s="88" t="s">
        <v>64</v>
      </c>
      <c r="P178" s="88" t="s">
        <v>175</v>
      </c>
      <c r="Q178" s="88" t="s">
        <v>2374</v>
      </c>
      <c r="R178" s="89" t="s">
        <v>3612</v>
      </c>
      <c r="S178" s="90">
        <v>0.32</v>
      </c>
      <c r="T178" s="88" t="s">
        <v>339</v>
      </c>
      <c r="U178" s="88"/>
      <c r="V178" s="88"/>
      <c r="W178" s="88"/>
      <c r="X178" s="89"/>
      <c r="Y178" s="89"/>
      <c r="Z178" s="88"/>
      <c r="AA178" s="88">
        <v>60</v>
      </c>
      <c r="AB178" s="88"/>
      <c r="AC178" s="88"/>
      <c r="AD178" s="88">
        <v>24</v>
      </c>
      <c r="AE178" s="91">
        <v>27.95</v>
      </c>
      <c r="AF178" s="88" t="s">
        <v>2993</v>
      </c>
      <c r="AG178" s="88"/>
      <c r="AH178" s="88" t="s">
        <v>165</v>
      </c>
      <c r="AI178" s="89">
        <v>3</v>
      </c>
      <c r="AJ178" s="89">
        <v>3</v>
      </c>
      <c r="AK178" s="89" t="s">
        <v>3071</v>
      </c>
      <c r="AL178" s="88"/>
      <c r="AM178" s="88"/>
      <c r="AN178" s="88"/>
      <c r="AO178" s="88"/>
      <c r="AP178" s="88" t="s">
        <v>61</v>
      </c>
      <c r="AQ178" s="88" t="s">
        <v>44</v>
      </c>
      <c r="AR178" s="88" t="s">
        <v>45</v>
      </c>
      <c r="AS178" s="88" t="s">
        <v>44</v>
      </c>
      <c r="AT178" s="88" t="s">
        <v>61</v>
      </c>
      <c r="AU178" s="88" t="s">
        <v>3921</v>
      </c>
      <c r="AV178" s="88"/>
      <c r="AW178" s="88"/>
      <c r="AX178" s="88"/>
      <c r="AY178" s="88">
        <v>40.372864999999997</v>
      </c>
      <c r="AZ178" s="89">
        <v>150</v>
      </c>
      <c r="BA178" s="92">
        <v>0.16580310880829016</v>
      </c>
      <c r="BB178" s="93">
        <v>72</v>
      </c>
      <c r="BC178" s="94">
        <v>0.2</v>
      </c>
      <c r="BD178" s="89">
        <v>470</v>
      </c>
      <c r="BE178" s="89">
        <v>340</v>
      </c>
      <c r="BF178" s="96" t="s">
        <v>2601</v>
      </c>
      <c r="BG178" s="88" t="s">
        <v>68</v>
      </c>
      <c r="BH178" s="88" t="s">
        <v>97</v>
      </c>
    </row>
    <row r="179" spans="1:60" s="87" customFormat="1" ht="30.75" customHeight="1" x14ac:dyDescent="0.2">
      <c r="A179" s="87" t="s">
        <v>1988</v>
      </c>
      <c r="B179" s="88" t="s">
        <v>1768</v>
      </c>
      <c r="C179" s="88" t="s">
        <v>1988</v>
      </c>
      <c r="D179" s="88" t="s">
        <v>31</v>
      </c>
      <c r="E179" s="88" t="s">
        <v>32</v>
      </c>
      <c r="F179" s="88" t="s">
        <v>32</v>
      </c>
      <c r="G179" s="88" t="s">
        <v>61</v>
      </c>
      <c r="H179" s="88" t="s">
        <v>66</v>
      </c>
      <c r="I179" s="88" t="s">
        <v>2916</v>
      </c>
      <c r="J179" s="88" t="s">
        <v>62</v>
      </c>
      <c r="K179" s="88" t="s">
        <v>126</v>
      </c>
      <c r="L179" s="88" t="s">
        <v>97</v>
      </c>
      <c r="M179" s="88" t="s">
        <v>97</v>
      </c>
      <c r="N179" s="88" t="s">
        <v>1727</v>
      </c>
      <c r="O179" s="88" t="s">
        <v>64</v>
      </c>
      <c r="P179" s="88" t="s">
        <v>176</v>
      </c>
      <c r="Q179" s="88" t="s">
        <v>2374</v>
      </c>
      <c r="R179" s="89" t="s">
        <v>3612</v>
      </c>
      <c r="S179" s="90">
        <v>0.30499999999999999</v>
      </c>
      <c r="T179" s="88" t="s">
        <v>340</v>
      </c>
      <c r="U179" s="88"/>
      <c r="V179" s="88"/>
      <c r="W179" s="88"/>
      <c r="X179" s="89"/>
      <c r="Y179" s="89"/>
      <c r="Z179" s="88"/>
      <c r="AA179" s="88">
        <v>60</v>
      </c>
      <c r="AB179" s="88"/>
      <c r="AC179" s="88"/>
      <c r="AD179" s="88">
        <v>24</v>
      </c>
      <c r="AE179" s="91">
        <v>27.95</v>
      </c>
      <c r="AF179" s="88" t="s">
        <v>2993</v>
      </c>
      <c r="AG179" s="88"/>
      <c r="AH179" s="88" t="s">
        <v>165</v>
      </c>
      <c r="AI179" s="89">
        <v>3</v>
      </c>
      <c r="AJ179" s="89">
        <v>3</v>
      </c>
      <c r="AK179" s="89" t="s">
        <v>3071</v>
      </c>
      <c r="AL179" s="88"/>
      <c r="AM179" s="88"/>
      <c r="AN179" s="88"/>
      <c r="AO179" s="88"/>
      <c r="AP179" s="88" t="s">
        <v>61</v>
      </c>
      <c r="AQ179" s="88" t="s">
        <v>44</v>
      </c>
      <c r="AR179" s="88" t="s">
        <v>45</v>
      </c>
      <c r="AS179" s="88" t="s">
        <v>44</v>
      </c>
      <c r="AT179" s="88" t="s">
        <v>61</v>
      </c>
      <c r="AU179" s="88" t="s">
        <v>3921</v>
      </c>
      <c r="AV179" s="88"/>
      <c r="AW179" s="88"/>
      <c r="AX179" s="88"/>
      <c r="AY179" s="88">
        <v>40.372864999999997</v>
      </c>
      <c r="AZ179" s="89">
        <v>150</v>
      </c>
      <c r="BA179" s="92">
        <v>0.48704663212435234</v>
      </c>
      <c r="BB179" s="93">
        <v>108</v>
      </c>
      <c r="BC179" s="94">
        <v>0.2</v>
      </c>
      <c r="BD179" s="89">
        <v>470</v>
      </c>
      <c r="BE179" s="89">
        <v>340</v>
      </c>
      <c r="BF179" s="96" t="s">
        <v>2601</v>
      </c>
      <c r="BG179" s="88" t="s">
        <v>68</v>
      </c>
      <c r="BH179" s="88" t="s">
        <v>97</v>
      </c>
    </row>
    <row r="180" spans="1:60" s="87" customFormat="1" ht="30.75" customHeight="1" x14ac:dyDescent="0.2">
      <c r="A180" s="87" t="s">
        <v>357</v>
      </c>
      <c r="B180" s="88" t="s">
        <v>1768</v>
      </c>
      <c r="C180" s="88" t="s">
        <v>357</v>
      </c>
      <c r="D180" s="88" t="s">
        <v>31</v>
      </c>
      <c r="E180" s="88" t="s">
        <v>32</v>
      </c>
      <c r="F180" s="88" t="s">
        <v>32</v>
      </c>
      <c r="G180" s="88" t="s">
        <v>61</v>
      </c>
      <c r="H180" s="88" t="s">
        <v>66</v>
      </c>
      <c r="I180" s="88" t="s">
        <v>2916</v>
      </c>
      <c r="J180" s="88" t="s">
        <v>62</v>
      </c>
      <c r="K180" s="88" t="s">
        <v>126</v>
      </c>
      <c r="L180" s="88" t="s">
        <v>97</v>
      </c>
      <c r="M180" s="88" t="s">
        <v>97</v>
      </c>
      <c r="N180" s="88" t="s">
        <v>1727</v>
      </c>
      <c r="O180" s="88" t="s">
        <v>64</v>
      </c>
      <c r="P180" s="88" t="s">
        <v>98</v>
      </c>
      <c r="Q180" s="88" t="s">
        <v>2374</v>
      </c>
      <c r="R180" s="89" t="s">
        <v>3612</v>
      </c>
      <c r="S180" s="90">
        <v>0.28999999999999998</v>
      </c>
      <c r="T180" s="88" t="s">
        <v>341</v>
      </c>
      <c r="U180" s="88"/>
      <c r="V180" s="88"/>
      <c r="W180" s="88"/>
      <c r="X180" s="89"/>
      <c r="Y180" s="89"/>
      <c r="Z180" s="88"/>
      <c r="AA180" s="88">
        <v>60</v>
      </c>
      <c r="AB180" s="88"/>
      <c r="AC180" s="88"/>
      <c r="AD180" s="88">
        <v>24</v>
      </c>
      <c r="AE180" s="91">
        <v>27.95</v>
      </c>
      <c r="AF180" s="88" t="s">
        <v>2993</v>
      </c>
      <c r="AG180" s="88"/>
      <c r="AH180" s="88" t="s">
        <v>165</v>
      </c>
      <c r="AI180" s="89">
        <v>3</v>
      </c>
      <c r="AJ180" s="89">
        <v>3</v>
      </c>
      <c r="AK180" s="89" t="s">
        <v>3071</v>
      </c>
      <c r="AL180" s="88"/>
      <c r="AM180" s="88"/>
      <c r="AN180" s="88"/>
      <c r="AO180" s="88"/>
      <c r="AP180" s="88" t="s">
        <v>61</v>
      </c>
      <c r="AQ180" s="88" t="s">
        <v>44</v>
      </c>
      <c r="AR180" s="88" t="s">
        <v>45</v>
      </c>
      <c r="AS180" s="88" t="s">
        <v>44</v>
      </c>
      <c r="AT180" s="88" t="s">
        <v>61</v>
      </c>
      <c r="AU180" s="88" t="s">
        <v>3921</v>
      </c>
      <c r="AV180" s="88"/>
      <c r="AW180" s="88"/>
      <c r="AX180" s="88"/>
      <c r="AY180" s="88">
        <v>40.463515000000001</v>
      </c>
      <c r="AZ180" s="89">
        <v>150</v>
      </c>
      <c r="BA180" s="92">
        <v>0.17098445595854922</v>
      </c>
      <c r="BB180" s="93">
        <v>108</v>
      </c>
      <c r="BC180" s="94">
        <v>0.2</v>
      </c>
      <c r="BD180" s="89">
        <v>470</v>
      </c>
      <c r="BE180" s="89">
        <v>340</v>
      </c>
      <c r="BF180" s="96" t="s">
        <v>2601</v>
      </c>
      <c r="BG180" s="88" t="s">
        <v>68</v>
      </c>
      <c r="BH180" s="88" t="s">
        <v>97</v>
      </c>
    </row>
    <row r="181" spans="1:60" s="87" customFormat="1" ht="30.75" customHeight="1" x14ac:dyDescent="0.2">
      <c r="A181" s="87" t="s">
        <v>358</v>
      </c>
      <c r="B181" s="88" t="s">
        <v>1768</v>
      </c>
      <c r="C181" s="88" t="s">
        <v>358</v>
      </c>
      <c r="D181" s="88" t="s">
        <v>31</v>
      </c>
      <c r="E181" s="88" t="s">
        <v>32</v>
      </c>
      <c r="F181" s="88" t="s">
        <v>32</v>
      </c>
      <c r="G181" s="88" t="s">
        <v>61</v>
      </c>
      <c r="H181" s="88" t="s">
        <v>66</v>
      </c>
      <c r="I181" s="88" t="s">
        <v>2916</v>
      </c>
      <c r="J181" s="88" t="s">
        <v>62</v>
      </c>
      <c r="K181" s="88" t="s">
        <v>126</v>
      </c>
      <c r="L181" s="88" t="s">
        <v>97</v>
      </c>
      <c r="M181" s="88" t="s">
        <v>97</v>
      </c>
      <c r="N181" s="88" t="s">
        <v>1727</v>
      </c>
      <c r="O181" s="88" t="s">
        <v>64</v>
      </c>
      <c r="P181" s="88" t="s">
        <v>100</v>
      </c>
      <c r="Q181" s="88" t="s">
        <v>2374</v>
      </c>
      <c r="R181" s="89" t="s">
        <v>3612</v>
      </c>
      <c r="S181" s="90">
        <v>0.27</v>
      </c>
      <c r="T181" s="88" t="s">
        <v>342</v>
      </c>
      <c r="U181" s="88"/>
      <c r="V181" s="88"/>
      <c r="W181" s="88"/>
      <c r="X181" s="89"/>
      <c r="Y181" s="89"/>
      <c r="Z181" s="88"/>
      <c r="AA181" s="88">
        <v>60</v>
      </c>
      <c r="AB181" s="88"/>
      <c r="AC181" s="88"/>
      <c r="AD181" s="88">
        <v>24</v>
      </c>
      <c r="AE181" s="91">
        <v>27.95</v>
      </c>
      <c r="AF181" s="88" t="s">
        <v>2993</v>
      </c>
      <c r="AG181" s="88"/>
      <c r="AH181" s="88" t="s">
        <v>165</v>
      </c>
      <c r="AI181" s="89">
        <v>3</v>
      </c>
      <c r="AJ181" s="89">
        <v>3</v>
      </c>
      <c r="AK181" s="89" t="s">
        <v>3071</v>
      </c>
      <c r="AL181" s="88"/>
      <c r="AM181" s="88"/>
      <c r="AN181" s="88"/>
      <c r="AO181" s="88"/>
      <c r="AP181" s="88" t="s">
        <v>61</v>
      </c>
      <c r="AQ181" s="88" t="s">
        <v>44</v>
      </c>
      <c r="AR181" s="88" t="s">
        <v>45</v>
      </c>
      <c r="AS181" s="88" t="s">
        <v>44</v>
      </c>
      <c r="AT181" s="88" t="s">
        <v>61</v>
      </c>
      <c r="AU181" s="88" t="s">
        <v>3921</v>
      </c>
      <c r="AV181" s="88"/>
      <c r="AW181" s="88"/>
      <c r="AX181" s="88"/>
      <c r="AY181" s="88">
        <v>43.108874999999998</v>
      </c>
      <c r="AZ181" s="89">
        <v>150</v>
      </c>
      <c r="BA181" s="92">
        <v>2.5906735751295335E-2</v>
      </c>
      <c r="BB181" s="93">
        <v>108</v>
      </c>
      <c r="BC181" s="94">
        <v>0.2</v>
      </c>
      <c r="BD181" s="89">
        <v>470</v>
      </c>
      <c r="BE181" s="89">
        <v>340</v>
      </c>
      <c r="BF181" s="96" t="s">
        <v>2601</v>
      </c>
      <c r="BG181" s="88" t="s">
        <v>68</v>
      </c>
      <c r="BH181" s="88" t="s">
        <v>97</v>
      </c>
    </row>
    <row r="182" spans="1:60" s="87" customFormat="1" ht="30.75" customHeight="1" x14ac:dyDescent="0.2">
      <c r="A182" s="87" t="s">
        <v>359</v>
      </c>
      <c r="B182" s="88" t="s">
        <v>1768</v>
      </c>
      <c r="C182" s="88" t="s">
        <v>359</v>
      </c>
      <c r="D182" s="88" t="s">
        <v>31</v>
      </c>
      <c r="E182" s="88" t="s">
        <v>32</v>
      </c>
      <c r="F182" s="88" t="s">
        <v>32</v>
      </c>
      <c r="G182" s="88" t="s">
        <v>61</v>
      </c>
      <c r="H182" s="88" t="s">
        <v>66</v>
      </c>
      <c r="I182" s="88" t="s">
        <v>2916</v>
      </c>
      <c r="J182" s="88" t="s">
        <v>62</v>
      </c>
      <c r="K182" s="88" t="s">
        <v>126</v>
      </c>
      <c r="L182" s="88" t="s">
        <v>97</v>
      </c>
      <c r="M182" s="88" t="s">
        <v>97</v>
      </c>
      <c r="N182" s="88" t="s">
        <v>1727</v>
      </c>
      <c r="O182" s="88" t="s">
        <v>64</v>
      </c>
      <c r="P182" s="88" t="s">
        <v>104</v>
      </c>
      <c r="Q182" s="88" t="s">
        <v>2374</v>
      </c>
      <c r="R182" s="89" t="s">
        <v>3612</v>
      </c>
      <c r="S182" s="90">
        <v>0.34499999999999997</v>
      </c>
      <c r="T182" s="88" t="s">
        <v>343</v>
      </c>
      <c r="U182" s="88"/>
      <c r="V182" s="88"/>
      <c r="W182" s="88"/>
      <c r="X182" s="89"/>
      <c r="Y182" s="89"/>
      <c r="Z182" s="88"/>
      <c r="AA182" s="88">
        <v>60</v>
      </c>
      <c r="AB182" s="88"/>
      <c r="AC182" s="88"/>
      <c r="AD182" s="88">
        <v>24</v>
      </c>
      <c r="AE182" s="91">
        <v>27.95</v>
      </c>
      <c r="AF182" s="88" t="s">
        <v>2993</v>
      </c>
      <c r="AG182" s="88"/>
      <c r="AH182" s="88" t="s">
        <v>165</v>
      </c>
      <c r="AI182" s="89">
        <v>3</v>
      </c>
      <c r="AJ182" s="89">
        <v>3</v>
      </c>
      <c r="AK182" s="89" t="s">
        <v>3071</v>
      </c>
      <c r="AL182" s="88"/>
      <c r="AM182" s="88"/>
      <c r="AN182" s="88"/>
      <c r="AO182" s="88"/>
      <c r="AP182" s="88" t="s">
        <v>61</v>
      </c>
      <c r="AQ182" s="88" t="s">
        <v>44</v>
      </c>
      <c r="AR182" s="88" t="s">
        <v>45</v>
      </c>
      <c r="AS182" s="88" t="s">
        <v>44</v>
      </c>
      <c r="AT182" s="88" t="s">
        <v>61</v>
      </c>
      <c r="AU182" s="88" t="s">
        <v>3921</v>
      </c>
      <c r="AV182" s="88"/>
      <c r="AW182" s="88"/>
      <c r="AX182" s="88"/>
      <c r="AY182" s="88">
        <v>43.088912000000001</v>
      </c>
      <c r="AZ182" s="89">
        <v>150</v>
      </c>
      <c r="BA182" s="92">
        <v>5.1813471502590676E-3</v>
      </c>
      <c r="BB182" s="93">
        <v>72</v>
      </c>
      <c r="BC182" s="94">
        <v>0.2</v>
      </c>
      <c r="BD182" s="89">
        <v>470</v>
      </c>
      <c r="BE182" s="89">
        <v>340</v>
      </c>
      <c r="BF182" s="96" t="s">
        <v>2601</v>
      </c>
      <c r="BG182" s="88" t="s">
        <v>68</v>
      </c>
      <c r="BH182" s="88" t="s">
        <v>97</v>
      </c>
    </row>
    <row r="183" spans="1:60" s="87" customFormat="1" ht="30.75" customHeight="1" x14ac:dyDescent="0.2">
      <c r="A183" s="87" t="s">
        <v>360</v>
      </c>
      <c r="B183" s="88" t="s">
        <v>1768</v>
      </c>
      <c r="C183" s="88" t="s">
        <v>360</v>
      </c>
      <c r="D183" s="88" t="s">
        <v>31</v>
      </c>
      <c r="E183" s="88" t="s">
        <v>32</v>
      </c>
      <c r="F183" s="88" t="s">
        <v>32</v>
      </c>
      <c r="G183" s="88" t="s">
        <v>61</v>
      </c>
      <c r="H183" s="88" t="s">
        <v>66</v>
      </c>
      <c r="I183" s="88" t="s">
        <v>2916</v>
      </c>
      <c r="J183" s="88" t="s">
        <v>62</v>
      </c>
      <c r="K183" s="88" t="s">
        <v>126</v>
      </c>
      <c r="L183" s="88" t="s">
        <v>97</v>
      </c>
      <c r="M183" s="88" t="s">
        <v>97</v>
      </c>
      <c r="N183" s="88" t="s">
        <v>1727</v>
      </c>
      <c r="O183" s="88" t="s">
        <v>64</v>
      </c>
      <c r="P183" s="88" t="s">
        <v>107</v>
      </c>
      <c r="Q183" s="88" t="s">
        <v>2374</v>
      </c>
      <c r="R183" s="89" t="s">
        <v>3612</v>
      </c>
      <c r="S183" s="90">
        <v>0.37</v>
      </c>
      <c r="T183" s="88" t="s">
        <v>344</v>
      </c>
      <c r="U183" s="88"/>
      <c r="V183" s="88"/>
      <c r="W183" s="88"/>
      <c r="X183" s="89"/>
      <c r="Y183" s="89"/>
      <c r="Z183" s="88"/>
      <c r="AA183" s="88">
        <v>60</v>
      </c>
      <c r="AB183" s="88"/>
      <c r="AC183" s="88"/>
      <c r="AD183" s="88">
        <v>24</v>
      </c>
      <c r="AE183" s="91">
        <v>27.95</v>
      </c>
      <c r="AF183" s="88" t="s">
        <v>2993</v>
      </c>
      <c r="AG183" s="88"/>
      <c r="AH183" s="88" t="s">
        <v>165</v>
      </c>
      <c r="AI183" s="89">
        <v>3</v>
      </c>
      <c r="AJ183" s="89">
        <v>3</v>
      </c>
      <c r="AK183" s="89" t="s">
        <v>3071</v>
      </c>
      <c r="AL183" s="88"/>
      <c r="AM183" s="88"/>
      <c r="AN183" s="88"/>
      <c r="AO183" s="88"/>
      <c r="AP183" s="88" t="s">
        <v>61</v>
      </c>
      <c r="AQ183" s="88" t="s">
        <v>44</v>
      </c>
      <c r="AR183" s="88" t="s">
        <v>45</v>
      </c>
      <c r="AS183" s="88" t="s">
        <v>44</v>
      </c>
      <c r="AT183" s="88" t="s">
        <v>61</v>
      </c>
      <c r="AU183" s="88" t="s">
        <v>3921</v>
      </c>
      <c r="AV183" s="88"/>
      <c r="AW183" s="88"/>
      <c r="AX183" s="88"/>
      <c r="AY183" s="88">
        <v>43.088912000000001</v>
      </c>
      <c r="AZ183" s="89">
        <v>150</v>
      </c>
      <c r="BA183" s="92"/>
      <c r="BB183" s="93">
        <v>72</v>
      </c>
      <c r="BC183" s="94">
        <v>0.2</v>
      </c>
      <c r="BD183" s="89">
        <v>470</v>
      </c>
      <c r="BE183" s="89">
        <v>340</v>
      </c>
      <c r="BF183" s="96" t="s">
        <v>2601</v>
      </c>
      <c r="BG183" s="88" t="s">
        <v>68</v>
      </c>
      <c r="BH183" s="88" t="s">
        <v>97</v>
      </c>
    </row>
    <row r="184" spans="1:60" s="87" customFormat="1" ht="30.75" customHeight="1" x14ac:dyDescent="0.2">
      <c r="A184" s="87" t="s">
        <v>1989</v>
      </c>
      <c r="B184" s="88" t="s">
        <v>1769</v>
      </c>
      <c r="C184" s="88" t="s">
        <v>1989</v>
      </c>
      <c r="D184" s="88" t="s">
        <v>31</v>
      </c>
      <c r="E184" s="88" t="s">
        <v>32</v>
      </c>
      <c r="F184" s="88" t="s">
        <v>32</v>
      </c>
      <c r="G184" s="88" t="s">
        <v>61</v>
      </c>
      <c r="H184" s="88" t="s">
        <v>66</v>
      </c>
      <c r="I184" s="88" t="s">
        <v>2917</v>
      </c>
      <c r="J184" s="88" t="s">
        <v>62</v>
      </c>
      <c r="K184" s="88" t="s">
        <v>126</v>
      </c>
      <c r="L184" s="88" t="s">
        <v>97</v>
      </c>
      <c r="M184" s="88" t="s">
        <v>97</v>
      </c>
      <c r="N184" s="88" t="s">
        <v>1737</v>
      </c>
      <c r="O184" s="88" t="s">
        <v>64</v>
      </c>
      <c r="P184" s="88" t="s">
        <v>175</v>
      </c>
      <c r="Q184" s="88" t="s">
        <v>2374</v>
      </c>
      <c r="R184" s="89" t="s">
        <v>3639</v>
      </c>
      <c r="S184" s="90">
        <v>0.32</v>
      </c>
      <c r="T184" s="88" t="s">
        <v>345</v>
      </c>
      <c r="U184" s="88"/>
      <c r="V184" s="88"/>
      <c r="W184" s="88"/>
      <c r="X184" s="89"/>
      <c r="Y184" s="89"/>
      <c r="Z184" s="88"/>
      <c r="AA184" s="88">
        <v>60</v>
      </c>
      <c r="AB184" s="88"/>
      <c r="AC184" s="88"/>
      <c r="AD184" s="88">
        <v>24</v>
      </c>
      <c r="AE184" s="91">
        <v>27.95</v>
      </c>
      <c r="AF184" s="88" t="s">
        <v>2993</v>
      </c>
      <c r="AG184" s="88" t="s">
        <v>2999</v>
      </c>
      <c r="AH184" s="88" t="s">
        <v>165</v>
      </c>
      <c r="AI184" s="89">
        <v>3</v>
      </c>
      <c r="AJ184" s="89">
        <v>3</v>
      </c>
      <c r="AK184" s="89" t="s">
        <v>3071</v>
      </c>
      <c r="AL184" s="88"/>
      <c r="AM184" s="88"/>
      <c r="AN184" s="88"/>
      <c r="AO184" s="88"/>
      <c r="AP184" s="88" t="s">
        <v>61</v>
      </c>
      <c r="AQ184" s="88" t="s">
        <v>44</v>
      </c>
      <c r="AR184" s="88" t="s">
        <v>45</v>
      </c>
      <c r="AS184" s="88" t="s">
        <v>44</v>
      </c>
      <c r="AT184" s="88" t="s">
        <v>61</v>
      </c>
      <c r="AU184" s="88" t="s">
        <v>3921</v>
      </c>
      <c r="AV184" s="88"/>
      <c r="AW184" s="88"/>
      <c r="AX184" s="88"/>
      <c r="AY184" s="88">
        <v>42.534899000000003</v>
      </c>
      <c r="AZ184" s="89">
        <v>150</v>
      </c>
      <c r="BA184" s="92">
        <v>0.65284974093264247</v>
      </c>
      <c r="BB184" s="93">
        <v>144</v>
      </c>
      <c r="BC184" s="94">
        <v>0.2</v>
      </c>
      <c r="BD184" s="89">
        <v>470</v>
      </c>
      <c r="BE184" s="89">
        <v>340</v>
      </c>
      <c r="BF184" s="96" t="s">
        <v>2597</v>
      </c>
      <c r="BG184" s="88" t="s">
        <v>68</v>
      </c>
      <c r="BH184" s="88" t="s">
        <v>97</v>
      </c>
    </row>
    <row r="185" spans="1:60" s="87" customFormat="1" ht="30.75" customHeight="1" x14ac:dyDescent="0.2">
      <c r="A185" s="87" t="s">
        <v>1990</v>
      </c>
      <c r="B185" s="88" t="s">
        <v>1769</v>
      </c>
      <c r="C185" s="88" t="s">
        <v>1990</v>
      </c>
      <c r="D185" s="88" t="s">
        <v>31</v>
      </c>
      <c r="E185" s="88" t="s">
        <v>32</v>
      </c>
      <c r="F185" s="88" t="s">
        <v>32</v>
      </c>
      <c r="G185" s="88" t="s">
        <v>61</v>
      </c>
      <c r="H185" s="88" t="s">
        <v>66</v>
      </c>
      <c r="I185" s="88" t="s">
        <v>2917</v>
      </c>
      <c r="J185" s="88" t="s">
        <v>62</v>
      </c>
      <c r="K185" s="88" t="s">
        <v>126</v>
      </c>
      <c r="L185" s="88" t="s">
        <v>97</v>
      </c>
      <c r="M185" s="88" t="s">
        <v>97</v>
      </c>
      <c r="N185" s="88" t="s">
        <v>1737</v>
      </c>
      <c r="O185" s="88" t="s">
        <v>64</v>
      </c>
      <c r="P185" s="88" t="s">
        <v>176</v>
      </c>
      <c r="Q185" s="88" t="s">
        <v>2374</v>
      </c>
      <c r="R185" s="89" t="s">
        <v>3639</v>
      </c>
      <c r="S185" s="90">
        <v>0.30499999999999999</v>
      </c>
      <c r="T185" s="88" t="s">
        <v>346</v>
      </c>
      <c r="U185" s="88"/>
      <c r="V185" s="88"/>
      <c r="W185" s="88"/>
      <c r="X185" s="89"/>
      <c r="Y185" s="89"/>
      <c r="Z185" s="88"/>
      <c r="AA185" s="88">
        <v>60</v>
      </c>
      <c r="AB185" s="88"/>
      <c r="AC185" s="88"/>
      <c r="AD185" s="88">
        <v>24</v>
      </c>
      <c r="AE185" s="91">
        <v>27.95</v>
      </c>
      <c r="AF185" s="88" t="s">
        <v>2993</v>
      </c>
      <c r="AG185" s="88" t="s">
        <v>2999</v>
      </c>
      <c r="AH185" s="88" t="s">
        <v>165</v>
      </c>
      <c r="AI185" s="89">
        <v>3</v>
      </c>
      <c r="AJ185" s="89">
        <v>3</v>
      </c>
      <c r="AK185" s="89" t="s">
        <v>3071</v>
      </c>
      <c r="AL185" s="88"/>
      <c r="AM185" s="88"/>
      <c r="AN185" s="88"/>
      <c r="AO185" s="88"/>
      <c r="AP185" s="88" t="s">
        <v>61</v>
      </c>
      <c r="AQ185" s="88" t="s">
        <v>44</v>
      </c>
      <c r="AR185" s="88" t="s">
        <v>45</v>
      </c>
      <c r="AS185" s="88" t="s">
        <v>44</v>
      </c>
      <c r="AT185" s="88" t="s">
        <v>61</v>
      </c>
      <c r="AU185" s="88" t="s">
        <v>3921</v>
      </c>
      <c r="AV185" s="88"/>
      <c r="AW185" s="88"/>
      <c r="AX185" s="88"/>
      <c r="AY185" s="88">
        <v>42.558388999999998</v>
      </c>
      <c r="AZ185" s="89">
        <v>150</v>
      </c>
      <c r="BA185" s="92">
        <v>1.1139896373056994</v>
      </c>
      <c r="BB185" s="93">
        <v>216</v>
      </c>
      <c r="BC185" s="94">
        <v>0.2</v>
      </c>
      <c r="BD185" s="89">
        <v>470</v>
      </c>
      <c r="BE185" s="89">
        <v>340</v>
      </c>
      <c r="BF185" s="96" t="s">
        <v>2597</v>
      </c>
      <c r="BG185" s="88" t="s">
        <v>68</v>
      </c>
      <c r="BH185" s="88" t="s">
        <v>97</v>
      </c>
    </row>
    <row r="186" spans="1:60" s="87" customFormat="1" ht="30.75" customHeight="1" x14ac:dyDescent="0.2">
      <c r="A186" s="87" t="s">
        <v>361</v>
      </c>
      <c r="B186" s="88" t="s">
        <v>1769</v>
      </c>
      <c r="C186" s="88" t="s">
        <v>361</v>
      </c>
      <c r="D186" s="88" t="s">
        <v>31</v>
      </c>
      <c r="E186" s="88" t="s">
        <v>32</v>
      </c>
      <c r="F186" s="88" t="s">
        <v>32</v>
      </c>
      <c r="G186" s="88" t="s">
        <v>61</v>
      </c>
      <c r="H186" s="88" t="s">
        <v>66</v>
      </c>
      <c r="I186" s="88" t="s">
        <v>2917</v>
      </c>
      <c r="J186" s="88" t="s">
        <v>62</v>
      </c>
      <c r="K186" s="88" t="s">
        <v>126</v>
      </c>
      <c r="L186" s="88" t="s">
        <v>97</v>
      </c>
      <c r="M186" s="88" t="s">
        <v>97</v>
      </c>
      <c r="N186" s="88" t="s">
        <v>1737</v>
      </c>
      <c r="O186" s="88" t="s">
        <v>64</v>
      </c>
      <c r="P186" s="88" t="s">
        <v>98</v>
      </c>
      <c r="Q186" s="88" t="s">
        <v>2374</v>
      </c>
      <c r="R186" s="89" t="s">
        <v>3639</v>
      </c>
      <c r="S186" s="90">
        <v>0.28999999999999998</v>
      </c>
      <c r="T186" s="88" t="s">
        <v>347</v>
      </c>
      <c r="U186" s="88"/>
      <c r="V186" s="88"/>
      <c r="W186" s="88"/>
      <c r="X186" s="89"/>
      <c r="Y186" s="89"/>
      <c r="Z186" s="88"/>
      <c r="AA186" s="88">
        <v>60</v>
      </c>
      <c r="AB186" s="88"/>
      <c r="AC186" s="88"/>
      <c r="AD186" s="88">
        <v>24</v>
      </c>
      <c r="AE186" s="91">
        <v>27.95</v>
      </c>
      <c r="AF186" s="88" t="s">
        <v>2993</v>
      </c>
      <c r="AG186" s="88" t="s">
        <v>2999</v>
      </c>
      <c r="AH186" s="88" t="s">
        <v>165</v>
      </c>
      <c r="AI186" s="89">
        <v>3</v>
      </c>
      <c r="AJ186" s="89">
        <v>3</v>
      </c>
      <c r="AK186" s="89" t="s">
        <v>3071</v>
      </c>
      <c r="AL186" s="88"/>
      <c r="AM186" s="88"/>
      <c r="AN186" s="88"/>
      <c r="AO186" s="88"/>
      <c r="AP186" s="88" t="s">
        <v>61</v>
      </c>
      <c r="AQ186" s="88" t="s">
        <v>44</v>
      </c>
      <c r="AR186" s="88" t="s">
        <v>45</v>
      </c>
      <c r="AS186" s="88" t="s">
        <v>44</v>
      </c>
      <c r="AT186" s="88" t="s">
        <v>61</v>
      </c>
      <c r="AU186" s="88" t="s">
        <v>3921</v>
      </c>
      <c r="AV186" s="88"/>
      <c r="AW186" s="88"/>
      <c r="AX186" s="88"/>
      <c r="AY186" s="88">
        <v>42.558388999999998</v>
      </c>
      <c r="AZ186" s="89">
        <v>150</v>
      </c>
      <c r="BA186" s="92">
        <v>1.3367875647668395</v>
      </c>
      <c r="BB186" s="93">
        <v>216</v>
      </c>
      <c r="BC186" s="94">
        <v>0.2</v>
      </c>
      <c r="BD186" s="89">
        <v>470</v>
      </c>
      <c r="BE186" s="89">
        <v>340</v>
      </c>
      <c r="BF186" s="96" t="s">
        <v>2597</v>
      </c>
      <c r="BG186" s="88" t="s">
        <v>68</v>
      </c>
      <c r="BH186" s="88" t="s">
        <v>97</v>
      </c>
    </row>
    <row r="187" spans="1:60" s="87" customFormat="1" ht="30.75" customHeight="1" x14ac:dyDescent="0.2">
      <c r="A187" s="87" t="s">
        <v>362</v>
      </c>
      <c r="B187" s="88" t="s">
        <v>1769</v>
      </c>
      <c r="C187" s="88" t="s">
        <v>362</v>
      </c>
      <c r="D187" s="88" t="s">
        <v>31</v>
      </c>
      <c r="E187" s="88" t="s">
        <v>32</v>
      </c>
      <c r="F187" s="88" t="s">
        <v>32</v>
      </c>
      <c r="G187" s="88" t="s">
        <v>61</v>
      </c>
      <c r="H187" s="88" t="s">
        <v>66</v>
      </c>
      <c r="I187" s="88" t="s">
        <v>2917</v>
      </c>
      <c r="J187" s="88" t="s">
        <v>62</v>
      </c>
      <c r="K187" s="88" t="s">
        <v>126</v>
      </c>
      <c r="L187" s="88" t="s">
        <v>97</v>
      </c>
      <c r="M187" s="88" t="s">
        <v>97</v>
      </c>
      <c r="N187" s="88" t="s">
        <v>1737</v>
      </c>
      <c r="O187" s="88" t="s">
        <v>64</v>
      </c>
      <c r="P187" s="88" t="s">
        <v>100</v>
      </c>
      <c r="Q187" s="88" t="s">
        <v>2374</v>
      </c>
      <c r="R187" s="89" t="s">
        <v>3639</v>
      </c>
      <c r="S187" s="90">
        <v>0.27</v>
      </c>
      <c r="T187" s="88" t="s">
        <v>348</v>
      </c>
      <c r="U187" s="88"/>
      <c r="V187" s="88"/>
      <c r="W187" s="88"/>
      <c r="X187" s="89"/>
      <c r="Y187" s="89"/>
      <c r="Z187" s="88"/>
      <c r="AA187" s="88">
        <v>60</v>
      </c>
      <c r="AB187" s="88"/>
      <c r="AC187" s="88"/>
      <c r="AD187" s="88">
        <v>24</v>
      </c>
      <c r="AE187" s="91">
        <v>27.95</v>
      </c>
      <c r="AF187" s="88" t="s">
        <v>2993</v>
      </c>
      <c r="AG187" s="88" t="s">
        <v>2999</v>
      </c>
      <c r="AH187" s="88" t="s">
        <v>165</v>
      </c>
      <c r="AI187" s="89">
        <v>3</v>
      </c>
      <c r="AJ187" s="89">
        <v>3</v>
      </c>
      <c r="AK187" s="89" t="s">
        <v>3071</v>
      </c>
      <c r="AL187" s="88"/>
      <c r="AM187" s="88"/>
      <c r="AN187" s="88"/>
      <c r="AO187" s="88"/>
      <c r="AP187" s="88" t="s">
        <v>61</v>
      </c>
      <c r="AQ187" s="88" t="s">
        <v>44</v>
      </c>
      <c r="AR187" s="88" t="s">
        <v>45</v>
      </c>
      <c r="AS187" s="88" t="s">
        <v>44</v>
      </c>
      <c r="AT187" s="88" t="s">
        <v>61</v>
      </c>
      <c r="AU187" s="88" t="s">
        <v>3921</v>
      </c>
      <c r="AV187" s="88"/>
      <c r="AW187" s="88"/>
      <c r="AX187" s="88"/>
      <c r="AY187" s="88">
        <v>42.558388999999998</v>
      </c>
      <c r="AZ187" s="89">
        <v>150</v>
      </c>
      <c r="BA187" s="92">
        <v>1.2383419689119171</v>
      </c>
      <c r="BB187" s="93">
        <v>216</v>
      </c>
      <c r="BC187" s="94">
        <v>0.2</v>
      </c>
      <c r="BD187" s="89">
        <v>470</v>
      </c>
      <c r="BE187" s="89">
        <v>340</v>
      </c>
      <c r="BF187" s="96" t="s">
        <v>2597</v>
      </c>
      <c r="BG187" s="88" t="s">
        <v>68</v>
      </c>
      <c r="BH187" s="88" t="s">
        <v>97</v>
      </c>
    </row>
    <row r="188" spans="1:60" s="87" customFormat="1" ht="30.75" customHeight="1" x14ac:dyDescent="0.2">
      <c r="A188" s="87" t="s">
        <v>363</v>
      </c>
      <c r="B188" s="88" t="s">
        <v>1769</v>
      </c>
      <c r="C188" s="88" t="s">
        <v>363</v>
      </c>
      <c r="D188" s="88" t="s">
        <v>31</v>
      </c>
      <c r="E188" s="88" t="s">
        <v>32</v>
      </c>
      <c r="F188" s="88" t="s">
        <v>32</v>
      </c>
      <c r="G188" s="88" t="s">
        <v>61</v>
      </c>
      <c r="H188" s="88" t="s">
        <v>66</v>
      </c>
      <c r="I188" s="88" t="s">
        <v>2917</v>
      </c>
      <c r="J188" s="88" t="s">
        <v>62</v>
      </c>
      <c r="K188" s="88" t="s">
        <v>126</v>
      </c>
      <c r="L188" s="88" t="s">
        <v>97</v>
      </c>
      <c r="M188" s="88" t="s">
        <v>97</v>
      </c>
      <c r="N188" s="88" t="s">
        <v>1737</v>
      </c>
      <c r="O188" s="88" t="s">
        <v>64</v>
      </c>
      <c r="P188" s="88" t="s">
        <v>104</v>
      </c>
      <c r="Q188" s="88" t="s">
        <v>2374</v>
      </c>
      <c r="R188" s="89" t="s">
        <v>3639</v>
      </c>
      <c r="S188" s="90">
        <v>0.34499999999999997</v>
      </c>
      <c r="T188" s="88" t="s">
        <v>349</v>
      </c>
      <c r="U188" s="88"/>
      <c r="V188" s="88"/>
      <c r="W188" s="88"/>
      <c r="X188" s="89"/>
      <c r="Y188" s="89"/>
      <c r="Z188" s="88"/>
      <c r="AA188" s="88">
        <v>60</v>
      </c>
      <c r="AB188" s="88"/>
      <c r="AC188" s="88"/>
      <c r="AD188" s="88">
        <v>24</v>
      </c>
      <c r="AE188" s="91">
        <v>27.95</v>
      </c>
      <c r="AF188" s="88" t="s">
        <v>2993</v>
      </c>
      <c r="AG188" s="88" t="s">
        <v>2999</v>
      </c>
      <c r="AH188" s="88" t="s">
        <v>165</v>
      </c>
      <c r="AI188" s="89">
        <v>3</v>
      </c>
      <c r="AJ188" s="89">
        <v>3</v>
      </c>
      <c r="AK188" s="89" t="s">
        <v>3071</v>
      </c>
      <c r="AL188" s="88"/>
      <c r="AM188" s="88"/>
      <c r="AN188" s="88"/>
      <c r="AO188" s="88"/>
      <c r="AP188" s="88" t="s">
        <v>61</v>
      </c>
      <c r="AQ188" s="88" t="s">
        <v>44</v>
      </c>
      <c r="AR188" s="88" t="s">
        <v>45</v>
      </c>
      <c r="AS188" s="88" t="s">
        <v>44</v>
      </c>
      <c r="AT188" s="88" t="s">
        <v>61</v>
      </c>
      <c r="AU188" s="88" t="s">
        <v>3921</v>
      </c>
      <c r="AV188" s="88"/>
      <c r="AW188" s="88"/>
      <c r="AX188" s="88"/>
      <c r="AY188" s="88">
        <v>42.524377999999999</v>
      </c>
      <c r="AZ188" s="89">
        <v>150</v>
      </c>
      <c r="BA188" s="92">
        <v>0.18652849740932642</v>
      </c>
      <c r="BB188" s="93">
        <v>144</v>
      </c>
      <c r="BC188" s="94">
        <v>0.2</v>
      </c>
      <c r="BD188" s="89">
        <v>470</v>
      </c>
      <c r="BE188" s="89">
        <v>340</v>
      </c>
      <c r="BF188" s="96" t="s">
        <v>2597</v>
      </c>
      <c r="BG188" s="88" t="s">
        <v>68</v>
      </c>
      <c r="BH188" s="88" t="s">
        <v>97</v>
      </c>
    </row>
    <row r="189" spans="1:60" s="87" customFormat="1" ht="30.75" customHeight="1" x14ac:dyDescent="0.2">
      <c r="A189" s="87" t="s">
        <v>364</v>
      </c>
      <c r="B189" s="88" t="s">
        <v>1769</v>
      </c>
      <c r="C189" s="88" t="s">
        <v>364</v>
      </c>
      <c r="D189" s="88" t="s">
        <v>31</v>
      </c>
      <c r="E189" s="88" t="s">
        <v>32</v>
      </c>
      <c r="F189" s="88" t="s">
        <v>32</v>
      </c>
      <c r="G189" s="88" t="s">
        <v>61</v>
      </c>
      <c r="H189" s="88" t="s">
        <v>66</v>
      </c>
      <c r="I189" s="88" t="s">
        <v>2917</v>
      </c>
      <c r="J189" s="88" t="s">
        <v>62</v>
      </c>
      <c r="K189" s="88" t="s">
        <v>126</v>
      </c>
      <c r="L189" s="88" t="s">
        <v>97</v>
      </c>
      <c r="M189" s="88" t="s">
        <v>97</v>
      </c>
      <c r="N189" s="88" t="s">
        <v>1737</v>
      </c>
      <c r="O189" s="88" t="s">
        <v>64</v>
      </c>
      <c r="P189" s="88" t="s">
        <v>107</v>
      </c>
      <c r="Q189" s="88" t="s">
        <v>2374</v>
      </c>
      <c r="R189" s="89" t="s">
        <v>3639</v>
      </c>
      <c r="S189" s="90">
        <v>0.37</v>
      </c>
      <c r="T189" s="88" t="s">
        <v>350</v>
      </c>
      <c r="U189" s="88"/>
      <c r="V189" s="88"/>
      <c r="W189" s="88"/>
      <c r="X189" s="89"/>
      <c r="Y189" s="89"/>
      <c r="Z189" s="88"/>
      <c r="AA189" s="88">
        <v>60</v>
      </c>
      <c r="AB189" s="88"/>
      <c r="AC189" s="88"/>
      <c r="AD189" s="88">
        <v>24</v>
      </c>
      <c r="AE189" s="91">
        <v>27.95</v>
      </c>
      <c r="AF189" s="88" t="s">
        <v>2993</v>
      </c>
      <c r="AG189" s="88" t="s">
        <v>2999</v>
      </c>
      <c r="AH189" s="88" t="s">
        <v>165</v>
      </c>
      <c r="AI189" s="89">
        <v>3</v>
      </c>
      <c r="AJ189" s="89">
        <v>3</v>
      </c>
      <c r="AK189" s="89" t="s">
        <v>3071</v>
      </c>
      <c r="AL189" s="88"/>
      <c r="AM189" s="88"/>
      <c r="AN189" s="88"/>
      <c r="AO189" s="88"/>
      <c r="AP189" s="88" t="s">
        <v>61</v>
      </c>
      <c r="AQ189" s="88" t="s">
        <v>44</v>
      </c>
      <c r="AR189" s="88" t="s">
        <v>45</v>
      </c>
      <c r="AS189" s="88" t="s">
        <v>44</v>
      </c>
      <c r="AT189" s="88" t="s">
        <v>61</v>
      </c>
      <c r="AU189" s="88" t="s">
        <v>3921</v>
      </c>
      <c r="AV189" s="88"/>
      <c r="AW189" s="88"/>
      <c r="AX189" s="88"/>
      <c r="AY189" s="88">
        <v>42.515281000000002</v>
      </c>
      <c r="AZ189" s="89">
        <v>150</v>
      </c>
      <c r="BA189" s="92">
        <v>7.2538860103626937E-2</v>
      </c>
      <c r="BB189" s="93">
        <v>144</v>
      </c>
      <c r="BC189" s="94">
        <v>0.2</v>
      </c>
      <c r="BD189" s="89">
        <v>470</v>
      </c>
      <c r="BE189" s="89">
        <v>340</v>
      </c>
      <c r="BF189" s="96" t="s">
        <v>2597</v>
      </c>
      <c r="BG189" s="88" t="s">
        <v>68</v>
      </c>
      <c r="BH189" s="88" t="s">
        <v>97</v>
      </c>
    </row>
    <row r="190" spans="1:60" s="87" customFormat="1" ht="30.75" customHeight="1" x14ac:dyDescent="0.2">
      <c r="A190" s="87" t="s">
        <v>1991</v>
      </c>
      <c r="B190" s="88" t="s">
        <v>1770</v>
      </c>
      <c r="C190" s="88" t="s">
        <v>1991</v>
      </c>
      <c r="D190" s="88" t="s">
        <v>31</v>
      </c>
      <c r="E190" s="88" t="s">
        <v>32</v>
      </c>
      <c r="F190" s="88" t="s">
        <v>32</v>
      </c>
      <c r="G190" s="88" t="s">
        <v>61</v>
      </c>
      <c r="H190" s="88" t="s">
        <v>66</v>
      </c>
      <c r="I190" s="88" t="s">
        <v>2917</v>
      </c>
      <c r="J190" s="88" t="s">
        <v>62</v>
      </c>
      <c r="K190" s="88" t="s">
        <v>126</v>
      </c>
      <c r="L190" s="88" t="s">
        <v>97</v>
      </c>
      <c r="M190" s="88" t="s">
        <v>97</v>
      </c>
      <c r="N190" s="88" t="s">
        <v>1731</v>
      </c>
      <c r="O190" s="88" t="s">
        <v>64</v>
      </c>
      <c r="P190" s="88" t="s">
        <v>175</v>
      </c>
      <c r="Q190" s="88" t="s">
        <v>2374</v>
      </c>
      <c r="R190" s="89" t="s">
        <v>3614</v>
      </c>
      <c r="S190" s="90">
        <v>0.32</v>
      </c>
      <c r="T190" s="88" t="s">
        <v>351</v>
      </c>
      <c r="U190" s="88"/>
      <c r="V190" s="88"/>
      <c r="W190" s="88"/>
      <c r="X190" s="89"/>
      <c r="Y190" s="89"/>
      <c r="Z190" s="88"/>
      <c r="AA190" s="88">
        <v>60</v>
      </c>
      <c r="AB190" s="88"/>
      <c r="AC190" s="88"/>
      <c r="AD190" s="88">
        <v>24</v>
      </c>
      <c r="AE190" s="91">
        <v>27.95</v>
      </c>
      <c r="AF190" s="88" t="s">
        <v>2992</v>
      </c>
      <c r="AG190" s="88" t="s">
        <v>2999</v>
      </c>
      <c r="AH190" s="88" t="s">
        <v>165</v>
      </c>
      <c r="AI190" s="89">
        <v>3</v>
      </c>
      <c r="AJ190" s="89">
        <v>3</v>
      </c>
      <c r="AK190" s="89" t="s">
        <v>3071</v>
      </c>
      <c r="AL190" s="88"/>
      <c r="AM190" s="88"/>
      <c r="AN190" s="88"/>
      <c r="AO190" s="88"/>
      <c r="AP190" s="88" t="s">
        <v>61</v>
      </c>
      <c r="AQ190" s="88" t="s">
        <v>44</v>
      </c>
      <c r="AR190" s="88" t="s">
        <v>45</v>
      </c>
      <c r="AS190" s="88" t="s">
        <v>44</v>
      </c>
      <c r="AT190" s="88" t="s">
        <v>61</v>
      </c>
      <c r="AU190" s="88" t="s">
        <v>3921</v>
      </c>
      <c r="AV190" s="88"/>
      <c r="AW190" s="88"/>
      <c r="AX190" s="88"/>
      <c r="AY190" s="88">
        <v>41.504100000000001</v>
      </c>
      <c r="AZ190" s="89">
        <v>150</v>
      </c>
      <c r="BA190" s="92">
        <v>0.8393782383419689</v>
      </c>
      <c r="BB190" s="93">
        <v>144</v>
      </c>
      <c r="BC190" s="94">
        <v>0.2</v>
      </c>
      <c r="BD190" s="89">
        <v>470</v>
      </c>
      <c r="BE190" s="89">
        <v>340</v>
      </c>
      <c r="BF190" s="96" t="s">
        <v>2594</v>
      </c>
      <c r="BG190" s="88" t="s">
        <v>68</v>
      </c>
      <c r="BH190" s="88" t="s">
        <v>97</v>
      </c>
    </row>
    <row r="191" spans="1:60" s="87" customFormat="1" ht="30.75" customHeight="1" x14ac:dyDescent="0.2">
      <c r="A191" s="87" t="s">
        <v>1992</v>
      </c>
      <c r="B191" s="88" t="s">
        <v>1770</v>
      </c>
      <c r="C191" s="88" t="s">
        <v>1992</v>
      </c>
      <c r="D191" s="88" t="s">
        <v>31</v>
      </c>
      <c r="E191" s="88" t="s">
        <v>32</v>
      </c>
      <c r="F191" s="88" t="s">
        <v>32</v>
      </c>
      <c r="G191" s="88" t="s">
        <v>61</v>
      </c>
      <c r="H191" s="88" t="s">
        <v>66</v>
      </c>
      <c r="I191" s="88" t="s">
        <v>2917</v>
      </c>
      <c r="J191" s="88" t="s">
        <v>62</v>
      </c>
      <c r="K191" s="88" t="s">
        <v>126</v>
      </c>
      <c r="L191" s="88" t="s">
        <v>97</v>
      </c>
      <c r="M191" s="88" t="s">
        <v>97</v>
      </c>
      <c r="N191" s="88" t="s">
        <v>1731</v>
      </c>
      <c r="O191" s="88" t="s">
        <v>64</v>
      </c>
      <c r="P191" s="88" t="s">
        <v>176</v>
      </c>
      <c r="Q191" s="88" t="s">
        <v>2374</v>
      </c>
      <c r="R191" s="89" t="s">
        <v>3614</v>
      </c>
      <c r="S191" s="90">
        <v>0.30499999999999999</v>
      </c>
      <c r="T191" s="88" t="s">
        <v>352</v>
      </c>
      <c r="U191" s="88"/>
      <c r="V191" s="88"/>
      <c r="W191" s="88"/>
      <c r="X191" s="89"/>
      <c r="Y191" s="89"/>
      <c r="Z191" s="88"/>
      <c r="AA191" s="88">
        <v>60</v>
      </c>
      <c r="AB191" s="88"/>
      <c r="AC191" s="88"/>
      <c r="AD191" s="88">
        <v>24</v>
      </c>
      <c r="AE191" s="91">
        <v>27.95</v>
      </c>
      <c r="AF191" s="88" t="s">
        <v>2992</v>
      </c>
      <c r="AG191" s="88" t="s">
        <v>2999</v>
      </c>
      <c r="AH191" s="88" t="s">
        <v>165</v>
      </c>
      <c r="AI191" s="89">
        <v>3</v>
      </c>
      <c r="AJ191" s="89">
        <v>3</v>
      </c>
      <c r="AK191" s="89" t="s">
        <v>3071</v>
      </c>
      <c r="AL191" s="88"/>
      <c r="AM191" s="88"/>
      <c r="AN191" s="88"/>
      <c r="AO191" s="88"/>
      <c r="AP191" s="88" t="s">
        <v>61</v>
      </c>
      <c r="AQ191" s="88" t="s">
        <v>44</v>
      </c>
      <c r="AR191" s="88" t="s">
        <v>45</v>
      </c>
      <c r="AS191" s="88" t="s">
        <v>44</v>
      </c>
      <c r="AT191" s="88" t="s">
        <v>61</v>
      </c>
      <c r="AU191" s="88" t="s">
        <v>3921</v>
      </c>
      <c r="AV191" s="88"/>
      <c r="AW191" s="88"/>
      <c r="AX191" s="88"/>
      <c r="AY191" s="88">
        <v>41.504100000000001</v>
      </c>
      <c r="AZ191" s="89">
        <v>150</v>
      </c>
      <c r="BA191" s="92">
        <v>1.1398963730569949</v>
      </c>
      <c r="BB191" s="93">
        <v>216</v>
      </c>
      <c r="BC191" s="94">
        <v>0.2</v>
      </c>
      <c r="BD191" s="89">
        <v>470</v>
      </c>
      <c r="BE191" s="89">
        <v>340</v>
      </c>
      <c r="BF191" s="96" t="s">
        <v>2594</v>
      </c>
      <c r="BG191" s="88" t="s">
        <v>68</v>
      </c>
      <c r="BH191" s="88" t="s">
        <v>97</v>
      </c>
    </row>
    <row r="192" spans="1:60" s="87" customFormat="1" ht="30.75" customHeight="1" x14ac:dyDescent="0.2">
      <c r="A192" s="87" t="s">
        <v>365</v>
      </c>
      <c r="B192" s="88" t="s">
        <v>1770</v>
      </c>
      <c r="C192" s="88" t="s">
        <v>365</v>
      </c>
      <c r="D192" s="88" t="s">
        <v>31</v>
      </c>
      <c r="E192" s="88" t="s">
        <v>32</v>
      </c>
      <c r="F192" s="88" t="s">
        <v>32</v>
      </c>
      <c r="G192" s="88" t="s">
        <v>61</v>
      </c>
      <c r="H192" s="88" t="s">
        <v>66</v>
      </c>
      <c r="I192" s="88" t="s">
        <v>2917</v>
      </c>
      <c r="J192" s="88" t="s">
        <v>62</v>
      </c>
      <c r="K192" s="88" t="s">
        <v>126</v>
      </c>
      <c r="L192" s="88" t="s">
        <v>97</v>
      </c>
      <c r="M192" s="88" t="s">
        <v>97</v>
      </c>
      <c r="N192" s="88" t="s">
        <v>1731</v>
      </c>
      <c r="O192" s="88" t="s">
        <v>64</v>
      </c>
      <c r="P192" s="88" t="s">
        <v>98</v>
      </c>
      <c r="Q192" s="88" t="s">
        <v>2374</v>
      </c>
      <c r="R192" s="89" t="s">
        <v>3614</v>
      </c>
      <c r="S192" s="90">
        <v>0.28999999999999998</v>
      </c>
      <c r="T192" s="88" t="s">
        <v>353</v>
      </c>
      <c r="U192" s="88"/>
      <c r="V192" s="88"/>
      <c r="W192" s="88"/>
      <c r="X192" s="89"/>
      <c r="Y192" s="89"/>
      <c r="Z192" s="88"/>
      <c r="AA192" s="88">
        <v>60</v>
      </c>
      <c r="AB192" s="88"/>
      <c r="AC192" s="88"/>
      <c r="AD192" s="88">
        <v>24</v>
      </c>
      <c r="AE192" s="91">
        <v>27.95</v>
      </c>
      <c r="AF192" s="88" t="s">
        <v>2992</v>
      </c>
      <c r="AG192" s="88" t="s">
        <v>2999</v>
      </c>
      <c r="AH192" s="88" t="s">
        <v>165</v>
      </c>
      <c r="AI192" s="89">
        <v>3</v>
      </c>
      <c r="AJ192" s="89">
        <v>3</v>
      </c>
      <c r="AK192" s="89" t="s">
        <v>3071</v>
      </c>
      <c r="AL192" s="88"/>
      <c r="AM192" s="88"/>
      <c r="AN192" s="88"/>
      <c r="AO192" s="88"/>
      <c r="AP192" s="88" t="s">
        <v>61</v>
      </c>
      <c r="AQ192" s="88" t="s">
        <v>44</v>
      </c>
      <c r="AR192" s="88" t="s">
        <v>45</v>
      </c>
      <c r="AS192" s="88" t="s">
        <v>44</v>
      </c>
      <c r="AT192" s="88" t="s">
        <v>61</v>
      </c>
      <c r="AU192" s="88" t="s">
        <v>3921</v>
      </c>
      <c r="AV192" s="88"/>
      <c r="AW192" s="88"/>
      <c r="AX192" s="88"/>
      <c r="AY192" s="88">
        <v>41.504100000000001</v>
      </c>
      <c r="AZ192" s="89">
        <v>150</v>
      </c>
      <c r="BA192" s="92">
        <v>0.97927461139896377</v>
      </c>
      <c r="BB192" s="93">
        <v>216</v>
      </c>
      <c r="BC192" s="94">
        <v>0.2</v>
      </c>
      <c r="BD192" s="89">
        <v>470</v>
      </c>
      <c r="BE192" s="89">
        <v>340</v>
      </c>
      <c r="BF192" s="96" t="s">
        <v>2594</v>
      </c>
      <c r="BG192" s="88" t="s">
        <v>68</v>
      </c>
      <c r="BH192" s="88" t="s">
        <v>97</v>
      </c>
    </row>
    <row r="193" spans="1:60" s="87" customFormat="1" ht="30.75" customHeight="1" x14ac:dyDescent="0.2">
      <c r="A193" s="87" t="s">
        <v>366</v>
      </c>
      <c r="B193" s="88" t="s">
        <v>1770</v>
      </c>
      <c r="C193" s="88" t="s">
        <v>366</v>
      </c>
      <c r="D193" s="88" t="s">
        <v>31</v>
      </c>
      <c r="E193" s="88" t="s">
        <v>32</v>
      </c>
      <c r="F193" s="88" t="s">
        <v>32</v>
      </c>
      <c r="G193" s="88" t="s">
        <v>61</v>
      </c>
      <c r="H193" s="88" t="s">
        <v>66</v>
      </c>
      <c r="I193" s="88" t="s">
        <v>2917</v>
      </c>
      <c r="J193" s="88" t="s">
        <v>62</v>
      </c>
      <c r="K193" s="88" t="s">
        <v>126</v>
      </c>
      <c r="L193" s="88" t="s">
        <v>97</v>
      </c>
      <c r="M193" s="88" t="s">
        <v>97</v>
      </c>
      <c r="N193" s="88" t="s">
        <v>1731</v>
      </c>
      <c r="O193" s="88" t="s">
        <v>64</v>
      </c>
      <c r="P193" s="88" t="s">
        <v>100</v>
      </c>
      <c r="Q193" s="88" t="s">
        <v>2374</v>
      </c>
      <c r="R193" s="89" t="s">
        <v>3614</v>
      </c>
      <c r="S193" s="90">
        <v>0.27</v>
      </c>
      <c r="T193" s="88" t="s">
        <v>354</v>
      </c>
      <c r="U193" s="88"/>
      <c r="V193" s="88"/>
      <c r="W193" s="88"/>
      <c r="X193" s="89"/>
      <c r="Y193" s="89"/>
      <c r="Z193" s="88"/>
      <c r="AA193" s="88">
        <v>60</v>
      </c>
      <c r="AB193" s="88"/>
      <c r="AC193" s="88"/>
      <c r="AD193" s="88">
        <v>24</v>
      </c>
      <c r="AE193" s="91">
        <v>27.95</v>
      </c>
      <c r="AF193" s="88" t="s">
        <v>2992</v>
      </c>
      <c r="AG193" s="88" t="s">
        <v>2999</v>
      </c>
      <c r="AH193" s="88" t="s">
        <v>165</v>
      </c>
      <c r="AI193" s="89">
        <v>3</v>
      </c>
      <c r="AJ193" s="89">
        <v>3</v>
      </c>
      <c r="AK193" s="89" t="s">
        <v>3071</v>
      </c>
      <c r="AL193" s="88"/>
      <c r="AM193" s="88"/>
      <c r="AN193" s="88"/>
      <c r="AO193" s="88"/>
      <c r="AP193" s="88" t="s">
        <v>61</v>
      </c>
      <c r="AQ193" s="88" t="s">
        <v>44</v>
      </c>
      <c r="AR193" s="88" t="s">
        <v>45</v>
      </c>
      <c r="AS193" s="88" t="s">
        <v>44</v>
      </c>
      <c r="AT193" s="88" t="s">
        <v>61</v>
      </c>
      <c r="AU193" s="88" t="s">
        <v>3921</v>
      </c>
      <c r="AV193" s="88"/>
      <c r="AW193" s="88"/>
      <c r="AX193" s="88"/>
      <c r="AY193" s="88">
        <v>41.504100000000001</v>
      </c>
      <c r="AZ193" s="89">
        <v>150</v>
      </c>
      <c r="BA193" s="92">
        <v>0.75129533678756477</v>
      </c>
      <c r="BB193" s="93">
        <v>216</v>
      </c>
      <c r="BC193" s="94">
        <v>0.2</v>
      </c>
      <c r="BD193" s="89">
        <v>470</v>
      </c>
      <c r="BE193" s="89">
        <v>340</v>
      </c>
      <c r="BF193" s="96" t="s">
        <v>2594</v>
      </c>
      <c r="BG193" s="88" t="s">
        <v>68</v>
      </c>
      <c r="BH193" s="88" t="s">
        <v>97</v>
      </c>
    </row>
    <row r="194" spans="1:60" s="87" customFormat="1" ht="30.75" customHeight="1" x14ac:dyDescent="0.2">
      <c r="A194" s="87" t="s">
        <v>367</v>
      </c>
      <c r="B194" s="88" t="s">
        <v>1770</v>
      </c>
      <c r="C194" s="88" t="s">
        <v>367</v>
      </c>
      <c r="D194" s="88" t="s">
        <v>31</v>
      </c>
      <c r="E194" s="88" t="s">
        <v>32</v>
      </c>
      <c r="F194" s="88" t="s">
        <v>32</v>
      </c>
      <c r="G194" s="88" t="s">
        <v>61</v>
      </c>
      <c r="H194" s="88" t="s">
        <v>66</v>
      </c>
      <c r="I194" s="88" t="s">
        <v>2917</v>
      </c>
      <c r="J194" s="88" t="s">
        <v>62</v>
      </c>
      <c r="K194" s="88" t="s">
        <v>126</v>
      </c>
      <c r="L194" s="88" t="s">
        <v>97</v>
      </c>
      <c r="M194" s="88" t="s">
        <v>97</v>
      </c>
      <c r="N194" s="88" t="s">
        <v>1731</v>
      </c>
      <c r="O194" s="88" t="s">
        <v>64</v>
      </c>
      <c r="P194" s="88" t="s">
        <v>104</v>
      </c>
      <c r="Q194" s="88" t="s">
        <v>2374</v>
      </c>
      <c r="R194" s="89" t="s">
        <v>3614</v>
      </c>
      <c r="S194" s="90">
        <v>0.34499999999999997</v>
      </c>
      <c r="T194" s="88" t="s">
        <v>355</v>
      </c>
      <c r="U194" s="88"/>
      <c r="V194" s="88"/>
      <c r="W194" s="88"/>
      <c r="X194" s="89"/>
      <c r="Y194" s="89"/>
      <c r="Z194" s="88"/>
      <c r="AA194" s="88">
        <v>60</v>
      </c>
      <c r="AB194" s="88"/>
      <c r="AC194" s="88"/>
      <c r="AD194" s="88">
        <v>24</v>
      </c>
      <c r="AE194" s="91">
        <v>27.95</v>
      </c>
      <c r="AF194" s="88" t="s">
        <v>2992</v>
      </c>
      <c r="AG194" s="88" t="s">
        <v>2999</v>
      </c>
      <c r="AH194" s="88" t="s">
        <v>165</v>
      </c>
      <c r="AI194" s="89">
        <v>3</v>
      </c>
      <c r="AJ194" s="89">
        <v>3</v>
      </c>
      <c r="AK194" s="89" t="s">
        <v>3071</v>
      </c>
      <c r="AL194" s="88"/>
      <c r="AM194" s="88"/>
      <c r="AN194" s="88"/>
      <c r="AO194" s="88"/>
      <c r="AP194" s="88" t="s">
        <v>61</v>
      </c>
      <c r="AQ194" s="88" t="s">
        <v>44</v>
      </c>
      <c r="AR194" s="88" t="s">
        <v>45</v>
      </c>
      <c r="AS194" s="88" t="s">
        <v>44</v>
      </c>
      <c r="AT194" s="88" t="s">
        <v>61</v>
      </c>
      <c r="AU194" s="88" t="s">
        <v>3921</v>
      </c>
      <c r="AV194" s="88"/>
      <c r="AW194" s="88"/>
      <c r="AX194" s="88"/>
      <c r="AY194" s="88">
        <v>41.504100000000001</v>
      </c>
      <c r="AZ194" s="89">
        <v>150</v>
      </c>
      <c r="BA194" s="92">
        <v>0.27461139896373055</v>
      </c>
      <c r="BB194" s="93">
        <v>144</v>
      </c>
      <c r="BC194" s="94">
        <v>0.2</v>
      </c>
      <c r="BD194" s="89">
        <v>470</v>
      </c>
      <c r="BE194" s="89">
        <v>340</v>
      </c>
      <c r="BF194" s="96" t="s">
        <v>2594</v>
      </c>
      <c r="BG194" s="88" t="s">
        <v>68</v>
      </c>
      <c r="BH194" s="88" t="s">
        <v>97</v>
      </c>
    </row>
    <row r="195" spans="1:60" s="87" customFormat="1" ht="30.75" customHeight="1" x14ac:dyDescent="0.2">
      <c r="A195" s="87" t="s">
        <v>368</v>
      </c>
      <c r="B195" s="88" t="s">
        <v>1770</v>
      </c>
      <c r="C195" s="88" t="s">
        <v>368</v>
      </c>
      <c r="D195" s="88" t="s">
        <v>31</v>
      </c>
      <c r="E195" s="88" t="s">
        <v>32</v>
      </c>
      <c r="F195" s="88" t="s">
        <v>32</v>
      </c>
      <c r="G195" s="88" t="s">
        <v>61</v>
      </c>
      <c r="H195" s="88" t="s">
        <v>66</v>
      </c>
      <c r="I195" s="88" t="s">
        <v>2917</v>
      </c>
      <c r="J195" s="88" t="s">
        <v>62</v>
      </c>
      <c r="K195" s="88" t="s">
        <v>126</v>
      </c>
      <c r="L195" s="88" t="s">
        <v>97</v>
      </c>
      <c r="M195" s="88" t="s">
        <v>97</v>
      </c>
      <c r="N195" s="88" t="s">
        <v>1731</v>
      </c>
      <c r="O195" s="88" t="s">
        <v>64</v>
      </c>
      <c r="P195" s="88" t="s">
        <v>107</v>
      </c>
      <c r="Q195" s="88" t="s">
        <v>2374</v>
      </c>
      <c r="R195" s="89" t="s">
        <v>3614</v>
      </c>
      <c r="S195" s="90">
        <v>0.37</v>
      </c>
      <c r="T195" s="88" t="s">
        <v>356</v>
      </c>
      <c r="U195" s="88"/>
      <c r="V195" s="88"/>
      <c r="W195" s="88"/>
      <c r="X195" s="89"/>
      <c r="Y195" s="89"/>
      <c r="Z195" s="88"/>
      <c r="AA195" s="88">
        <v>60</v>
      </c>
      <c r="AB195" s="88"/>
      <c r="AC195" s="88"/>
      <c r="AD195" s="88">
        <v>24</v>
      </c>
      <c r="AE195" s="91">
        <v>27.95</v>
      </c>
      <c r="AF195" s="88" t="s">
        <v>2992</v>
      </c>
      <c r="AG195" s="88" t="s">
        <v>2999</v>
      </c>
      <c r="AH195" s="88" t="s">
        <v>165</v>
      </c>
      <c r="AI195" s="89">
        <v>3</v>
      </c>
      <c r="AJ195" s="89">
        <v>3</v>
      </c>
      <c r="AK195" s="89" t="s">
        <v>3071</v>
      </c>
      <c r="AL195" s="88"/>
      <c r="AM195" s="88"/>
      <c r="AN195" s="88"/>
      <c r="AO195" s="88"/>
      <c r="AP195" s="88" t="s">
        <v>61</v>
      </c>
      <c r="AQ195" s="88" t="s">
        <v>44</v>
      </c>
      <c r="AR195" s="88" t="s">
        <v>45</v>
      </c>
      <c r="AS195" s="88" t="s">
        <v>44</v>
      </c>
      <c r="AT195" s="88" t="s">
        <v>61</v>
      </c>
      <c r="AU195" s="88" t="s">
        <v>3921</v>
      </c>
      <c r="AV195" s="88"/>
      <c r="AW195" s="88"/>
      <c r="AX195" s="88"/>
      <c r="AY195" s="88">
        <v>41.492989999999999</v>
      </c>
      <c r="AZ195" s="89">
        <v>150</v>
      </c>
      <c r="BA195" s="92">
        <v>4.6632124352331605E-2</v>
      </c>
      <c r="BB195" s="93">
        <v>144</v>
      </c>
      <c r="BC195" s="94">
        <v>0.2</v>
      </c>
      <c r="BD195" s="89">
        <v>470</v>
      </c>
      <c r="BE195" s="89">
        <v>340</v>
      </c>
      <c r="BF195" s="96" t="s">
        <v>2594</v>
      </c>
      <c r="BG195" s="88" t="s">
        <v>68</v>
      </c>
      <c r="BH195" s="88" t="s">
        <v>97</v>
      </c>
    </row>
    <row r="196" spans="1:60" s="87" customFormat="1" ht="30.75" customHeight="1" x14ac:dyDescent="0.2">
      <c r="A196" s="87" t="s">
        <v>2946</v>
      </c>
      <c r="B196" s="88" t="s">
        <v>2945</v>
      </c>
      <c r="C196" s="88" t="s">
        <v>2946</v>
      </c>
      <c r="D196" s="88" t="s">
        <v>31</v>
      </c>
      <c r="E196" s="88" t="s">
        <v>32</v>
      </c>
      <c r="F196" s="88" t="s">
        <v>32</v>
      </c>
      <c r="G196" s="88" t="s">
        <v>61</v>
      </c>
      <c r="H196" s="88" t="s">
        <v>66</v>
      </c>
      <c r="I196" s="88" t="s">
        <v>2918</v>
      </c>
      <c r="J196" s="88" t="s">
        <v>62</v>
      </c>
      <c r="K196" s="88" t="s">
        <v>126</v>
      </c>
      <c r="L196" s="88" t="s">
        <v>97</v>
      </c>
      <c r="M196" s="88" t="s">
        <v>97</v>
      </c>
      <c r="N196" s="88" t="s">
        <v>1730</v>
      </c>
      <c r="O196" s="88" t="s">
        <v>64</v>
      </c>
      <c r="P196" s="88" t="s">
        <v>175</v>
      </c>
      <c r="Q196" s="88" t="s">
        <v>2374</v>
      </c>
      <c r="R196" s="89" t="s">
        <v>3618</v>
      </c>
      <c r="S196" s="90">
        <v>0.32</v>
      </c>
      <c r="T196" s="88" t="s">
        <v>2952</v>
      </c>
      <c r="U196" s="88"/>
      <c r="V196" s="88"/>
      <c r="W196" s="88"/>
      <c r="X196" s="89"/>
      <c r="Y196" s="89"/>
      <c r="Z196" s="88" t="s">
        <v>3752</v>
      </c>
      <c r="AA196" s="88">
        <v>60</v>
      </c>
      <c r="AB196" s="88"/>
      <c r="AC196" s="88"/>
      <c r="AD196" s="88">
        <v>24</v>
      </c>
      <c r="AE196" s="91">
        <v>27.95</v>
      </c>
      <c r="AF196" s="88" t="s">
        <v>2992</v>
      </c>
      <c r="AG196" s="88" t="s">
        <v>3002</v>
      </c>
      <c r="AH196" s="88" t="s">
        <v>165</v>
      </c>
      <c r="AI196" s="89">
        <v>3</v>
      </c>
      <c r="AJ196" s="89">
        <v>3</v>
      </c>
      <c r="AK196" s="89" t="s">
        <v>3071</v>
      </c>
      <c r="AL196" s="88"/>
      <c r="AM196" s="88"/>
      <c r="AN196" s="88"/>
      <c r="AO196" s="88"/>
      <c r="AP196" s="88" t="s">
        <v>61</v>
      </c>
      <c r="AQ196" s="88" t="s">
        <v>44</v>
      </c>
      <c r="AR196" s="88" t="s">
        <v>45</v>
      </c>
      <c r="AS196" s="88" t="s">
        <v>44</v>
      </c>
      <c r="AT196" s="88" t="s">
        <v>61</v>
      </c>
      <c r="AU196" s="88"/>
      <c r="AV196" s="88"/>
      <c r="AW196" s="88"/>
      <c r="AX196" s="88" t="s">
        <v>3923</v>
      </c>
      <c r="AY196" s="88">
        <v>41.504100000000001</v>
      </c>
      <c r="AZ196" s="89">
        <v>150</v>
      </c>
      <c r="BA196" s="92">
        <v>1.5544041450777202E-2</v>
      </c>
      <c r="BB196" s="93">
        <v>72</v>
      </c>
      <c r="BC196" s="94">
        <v>0.2</v>
      </c>
      <c r="BD196" s="89">
        <v>470</v>
      </c>
      <c r="BE196" s="89">
        <v>340</v>
      </c>
      <c r="BF196" s="96" t="s">
        <v>2958</v>
      </c>
      <c r="BG196" s="88" t="s">
        <v>68</v>
      </c>
      <c r="BH196" s="88" t="s">
        <v>97</v>
      </c>
    </row>
    <row r="197" spans="1:60" s="87" customFormat="1" ht="30.75" customHeight="1" x14ac:dyDescent="0.2">
      <c r="A197" s="87" t="s">
        <v>2947</v>
      </c>
      <c r="B197" s="88" t="s">
        <v>2945</v>
      </c>
      <c r="C197" s="88" t="s">
        <v>2947</v>
      </c>
      <c r="D197" s="88" t="s">
        <v>31</v>
      </c>
      <c r="E197" s="88" t="s">
        <v>32</v>
      </c>
      <c r="F197" s="88" t="s">
        <v>32</v>
      </c>
      <c r="G197" s="88" t="s">
        <v>61</v>
      </c>
      <c r="H197" s="88" t="s">
        <v>66</v>
      </c>
      <c r="I197" s="88" t="s">
        <v>2918</v>
      </c>
      <c r="J197" s="88" t="s">
        <v>62</v>
      </c>
      <c r="K197" s="88" t="s">
        <v>126</v>
      </c>
      <c r="L197" s="88" t="s">
        <v>97</v>
      </c>
      <c r="M197" s="88" t="s">
        <v>97</v>
      </c>
      <c r="N197" s="88" t="s">
        <v>1730</v>
      </c>
      <c r="O197" s="88" t="s">
        <v>64</v>
      </c>
      <c r="P197" s="88" t="s">
        <v>176</v>
      </c>
      <c r="Q197" s="88" t="s">
        <v>2374</v>
      </c>
      <c r="R197" s="89" t="s">
        <v>3618</v>
      </c>
      <c r="S197" s="90">
        <v>0.30499999999999999</v>
      </c>
      <c r="T197" s="88" t="s">
        <v>2953</v>
      </c>
      <c r="U197" s="88"/>
      <c r="V197" s="88"/>
      <c r="W197" s="88"/>
      <c r="X197" s="89"/>
      <c r="Y197" s="89"/>
      <c r="Z197" s="88" t="s">
        <v>3753</v>
      </c>
      <c r="AA197" s="88">
        <v>60</v>
      </c>
      <c r="AB197" s="88"/>
      <c r="AC197" s="88"/>
      <c r="AD197" s="88">
        <v>24</v>
      </c>
      <c r="AE197" s="91">
        <v>27.95</v>
      </c>
      <c r="AF197" s="88" t="s">
        <v>2992</v>
      </c>
      <c r="AG197" s="88" t="s">
        <v>3002</v>
      </c>
      <c r="AH197" s="88" t="s">
        <v>165</v>
      </c>
      <c r="AI197" s="89">
        <v>3</v>
      </c>
      <c r="AJ197" s="89">
        <v>3</v>
      </c>
      <c r="AK197" s="89" t="s">
        <v>3071</v>
      </c>
      <c r="AL197" s="88"/>
      <c r="AM197" s="88"/>
      <c r="AN197" s="88"/>
      <c r="AO197" s="88"/>
      <c r="AP197" s="88" t="s">
        <v>61</v>
      </c>
      <c r="AQ197" s="88" t="s">
        <v>44</v>
      </c>
      <c r="AR197" s="88" t="s">
        <v>45</v>
      </c>
      <c r="AS197" s="88" t="s">
        <v>44</v>
      </c>
      <c r="AT197" s="88" t="s">
        <v>61</v>
      </c>
      <c r="AU197" s="88"/>
      <c r="AV197" s="88"/>
      <c r="AW197" s="88"/>
      <c r="AX197" s="88" t="s">
        <v>3923</v>
      </c>
      <c r="AY197" s="88">
        <v>41.504100000000001</v>
      </c>
      <c r="AZ197" s="89">
        <v>150</v>
      </c>
      <c r="BA197" s="92">
        <v>5.1813471502590676E-3</v>
      </c>
      <c r="BB197" s="93">
        <v>108</v>
      </c>
      <c r="BC197" s="94">
        <v>0.2</v>
      </c>
      <c r="BD197" s="89">
        <v>470</v>
      </c>
      <c r="BE197" s="89">
        <v>340</v>
      </c>
      <c r="BF197" s="96" t="s">
        <v>2958</v>
      </c>
      <c r="BG197" s="88" t="s">
        <v>68</v>
      </c>
      <c r="BH197" s="88" t="s">
        <v>97</v>
      </c>
    </row>
    <row r="198" spans="1:60" s="87" customFormat="1" ht="30.75" customHeight="1" x14ac:dyDescent="0.2">
      <c r="A198" s="87" t="s">
        <v>2948</v>
      </c>
      <c r="B198" s="88" t="s">
        <v>2945</v>
      </c>
      <c r="C198" s="88" t="s">
        <v>2948</v>
      </c>
      <c r="D198" s="88" t="s">
        <v>31</v>
      </c>
      <c r="E198" s="88" t="s">
        <v>32</v>
      </c>
      <c r="F198" s="88" t="s">
        <v>32</v>
      </c>
      <c r="G198" s="88" t="s">
        <v>61</v>
      </c>
      <c r="H198" s="88" t="s">
        <v>66</v>
      </c>
      <c r="I198" s="88" t="s">
        <v>2918</v>
      </c>
      <c r="J198" s="88" t="s">
        <v>62</v>
      </c>
      <c r="K198" s="88" t="s">
        <v>126</v>
      </c>
      <c r="L198" s="88" t="s">
        <v>97</v>
      </c>
      <c r="M198" s="88" t="s">
        <v>97</v>
      </c>
      <c r="N198" s="88" t="s">
        <v>1730</v>
      </c>
      <c r="O198" s="88" t="s">
        <v>64</v>
      </c>
      <c r="P198" s="88" t="s">
        <v>98</v>
      </c>
      <c r="Q198" s="88" t="s">
        <v>2374</v>
      </c>
      <c r="R198" s="89" t="s">
        <v>3618</v>
      </c>
      <c r="S198" s="90">
        <v>0.28999999999999998</v>
      </c>
      <c r="T198" s="88" t="s">
        <v>2954</v>
      </c>
      <c r="U198" s="88"/>
      <c r="V198" s="88"/>
      <c r="W198" s="88"/>
      <c r="X198" s="89"/>
      <c r="Y198" s="89"/>
      <c r="Z198" s="88" t="s">
        <v>3754</v>
      </c>
      <c r="AA198" s="88">
        <v>60</v>
      </c>
      <c r="AB198" s="88"/>
      <c r="AC198" s="88"/>
      <c r="AD198" s="88">
        <v>24</v>
      </c>
      <c r="AE198" s="91">
        <v>27.95</v>
      </c>
      <c r="AF198" s="88" t="s">
        <v>2992</v>
      </c>
      <c r="AG198" s="88" t="s">
        <v>3002</v>
      </c>
      <c r="AH198" s="88" t="s">
        <v>165</v>
      </c>
      <c r="AI198" s="89">
        <v>3</v>
      </c>
      <c r="AJ198" s="89">
        <v>3</v>
      </c>
      <c r="AK198" s="89" t="s">
        <v>3071</v>
      </c>
      <c r="AL198" s="88"/>
      <c r="AM198" s="88"/>
      <c r="AN198" s="88"/>
      <c r="AO198" s="88"/>
      <c r="AP198" s="88" t="s">
        <v>61</v>
      </c>
      <c r="AQ198" s="88" t="s">
        <v>44</v>
      </c>
      <c r="AR198" s="88" t="s">
        <v>45</v>
      </c>
      <c r="AS198" s="88" t="s">
        <v>44</v>
      </c>
      <c r="AT198" s="88" t="s">
        <v>61</v>
      </c>
      <c r="AU198" s="88"/>
      <c r="AV198" s="88"/>
      <c r="AW198" s="88"/>
      <c r="AX198" s="88" t="s">
        <v>3923</v>
      </c>
      <c r="AY198" s="88">
        <v>41.504100000000001</v>
      </c>
      <c r="AZ198" s="89">
        <v>150</v>
      </c>
      <c r="BA198" s="92">
        <v>5.1813471502590676E-3</v>
      </c>
      <c r="BB198" s="93">
        <v>108</v>
      </c>
      <c r="BC198" s="94">
        <v>0.2</v>
      </c>
      <c r="BD198" s="89">
        <v>470</v>
      </c>
      <c r="BE198" s="89">
        <v>340</v>
      </c>
      <c r="BF198" s="96" t="s">
        <v>2958</v>
      </c>
      <c r="BG198" s="88" t="s">
        <v>68</v>
      </c>
      <c r="BH198" s="88" t="s">
        <v>97</v>
      </c>
    </row>
    <row r="199" spans="1:60" s="87" customFormat="1" ht="30.75" customHeight="1" x14ac:dyDescent="0.2">
      <c r="A199" s="87" t="s">
        <v>2949</v>
      </c>
      <c r="B199" s="88" t="s">
        <v>2945</v>
      </c>
      <c r="C199" s="88" t="s">
        <v>2949</v>
      </c>
      <c r="D199" s="88" t="s">
        <v>31</v>
      </c>
      <c r="E199" s="88" t="s">
        <v>32</v>
      </c>
      <c r="F199" s="88" t="s">
        <v>32</v>
      </c>
      <c r="G199" s="88" t="s">
        <v>61</v>
      </c>
      <c r="H199" s="88" t="s">
        <v>66</v>
      </c>
      <c r="I199" s="88" t="s">
        <v>2918</v>
      </c>
      <c r="J199" s="88" t="s">
        <v>62</v>
      </c>
      <c r="K199" s="88" t="s">
        <v>126</v>
      </c>
      <c r="L199" s="88" t="s">
        <v>97</v>
      </c>
      <c r="M199" s="88" t="s">
        <v>97</v>
      </c>
      <c r="N199" s="88" t="s">
        <v>1730</v>
      </c>
      <c r="O199" s="88" t="s">
        <v>64</v>
      </c>
      <c r="P199" s="88" t="s">
        <v>100</v>
      </c>
      <c r="Q199" s="88" t="s">
        <v>2374</v>
      </c>
      <c r="R199" s="89" t="s">
        <v>3618</v>
      </c>
      <c r="S199" s="90">
        <v>0.27</v>
      </c>
      <c r="T199" s="88" t="s">
        <v>2955</v>
      </c>
      <c r="U199" s="88"/>
      <c r="V199" s="88"/>
      <c r="W199" s="88"/>
      <c r="X199" s="89"/>
      <c r="Y199" s="89"/>
      <c r="Z199" s="88" t="s">
        <v>3755</v>
      </c>
      <c r="AA199" s="88">
        <v>60</v>
      </c>
      <c r="AB199" s="88"/>
      <c r="AC199" s="88"/>
      <c r="AD199" s="88">
        <v>24</v>
      </c>
      <c r="AE199" s="91">
        <v>27.95</v>
      </c>
      <c r="AF199" s="88" t="s">
        <v>2992</v>
      </c>
      <c r="AG199" s="88" t="s">
        <v>3002</v>
      </c>
      <c r="AH199" s="88" t="s">
        <v>165</v>
      </c>
      <c r="AI199" s="89">
        <v>3</v>
      </c>
      <c r="AJ199" s="89">
        <v>3</v>
      </c>
      <c r="AK199" s="89" t="s">
        <v>3071</v>
      </c>
      <c r="AL199" s="88"/>
      <c r="AM199" s="88"/>
      <c r="AN199" s="88"/>
      <c r="AO199" s="88"/>
      <c r="AP199" s="88" t="s">
        <v>61</v>
      </c>
      <c r="AQ199" s="88" t="s">
        <v>44</v>
      </c>
      <c r="AR199" s="88" t="s">
        <v>45</v>
      </c>
      <c r="AS199" s="88" t="s">
        <v>44</v>
      </c>
      <c r="AT199" s="88" t="s">
        <v>61</v>
      </c>
      <c r="AU199" s="88"/>
      <c r="AV199" s="88"/>
      <c r="AW199" s="88"/>
      <c r="AX199" s="88" t="s">
        <v>3923</v>
      </c>
      <c r="AY199" s="88">
        <v>41.504100000000001</v>
      </c>
      <c r="AZ199" s="89">
        <v>150</v>
      </c>
      <c r="BA199" s="92">
        <v>5.1813471502590676E-3</v>
      </c>
      <c r="BB199" s="93">
        <v>108</v>
      </c>
      <c r="BC199" s="94">
        <v>0.2</v>
      </c>
      <c r="BD199" s="89">
        <v>470</v>
      </c>
      <c r="BE199" s="89">
        <v>340</v>
      </c>
      <c r="BF199" s="96" t="s">
        <v>2958</v>
      </c>
      <c r="BG199" s="88" t="s">
        <v>68</v>
      </c>
      <c r="BH199" s="88" t="s">
        <v>97</v>
      </c>
    </row>
    <row r="200" spans="1:60" s="87" customFormat="1" ht="30.75" customHeight="1" x14ac:dyDescent="0.2">
      <c r="A200" s="87" t="s">
        <v>2950</v>
      </c>
      <c r="B200" s="88" t="s">
        <v>2945</v>
      </c>
      <c r="C200" s="88" t="s">
        <v>2950</v>
      </c>
      <c r="D200" s="88" t="s">
        <v>31</v>
      </c>
      <c r="E200" s="88" t="s">
        <v>32</v>
      </c>
      <c r="F200" s="88" t="s">
        <v>32</v>
      </c>
      <c r="G200" s="88" t="s">
        <v>61</v>
      </c>
      <c r="H200" s="88" t="s">
        <v>66</v>
      </c>
      <c r="I200" s="88" t="s">
        <v>2918</v>
      </c>
      <c r="J200" s="88" t="s">
        <v>62</v>
      </c>
      <c r="K200" s="88" t="s">
        <v>126</v>
      </c>
      <c r="L200" s="88" t="s">
        <v>97</v>
      </c>
      <c r="M200" s="88" t="s">
        <v>97</v>
      </c>
      <c r="N200" s="88" t="s">
        <v>1730</v>
      </c>
      <c r="O200" s="88" t="s">
        <v>64</v>
      </c>
      <c r="P200" s="88" t="s">
        <v>104</v>
      </c>
      <c r="Q200" s="88" t="s">
        <v>2374</v>
      </c>
      <c r="R200" s="89" t="s">
        <v>3618</v>
      </c>
      <c r="S200" s="90">
        <v>0.34499999999999997</v>
      </c>
      <c r="T200" s="88" t="s">
        <v>2956</v>
      </c>
      <c r="U200" s="88"/>
      <c r="V200" s="88"/>
      <c r="W200" s="88"/>
      <c r="X200" s="89"/>
      <c r="Y200" s="89"/>
      <c r="Z200" s="88" t="s">
        <v>3756</v>
      </c>
      <c r="AA200" s="88">
        <v>60</v>
      </c>
      <c r="AB200" s="88"/>
      <c r="AC200" s="88"/>
      <c r="AD200" s="88">
        <v>24</v>
      </c>
      <c r="AE200" s="91">
        <v>27.95</v>
      </c>
      <c r="AF200" s="88" t="s">
        <v>2992</v>
      </c>
      <c r="AG200" s="88" t="s">
        <v>3002</v>
      </c>
      <c r="AH200" s="88" t="s">
        <v>165</v>
      </c>
      <c r="AI200" s="89">
        <v>3</v>
      </c>
      <c r="AJ200" s="89">
        <v>3</v>
      </c>
      <c r="AK200" s="89" t="s">
        <v>3071</v>
      </c>
      <c r="AL200" s="88"/>
      <c r="AM200" s="88"/>
      <c r="AN200" s="88"/>
      <c r="AO200" s="88"/>
      <c r="AP200" s="88" t="s">
        <v>61</v>
      </c>
      <c r="AQ200" s="88" t="s">
        <v>44</v>
      </c>
      <c r="AR200" s="88" t="s">
        <v>45</v>
      </c>
      <c r="AS200" s="88" t="s">
        <v>44</v>
      </c>
      <c r="AT200" s="88" t="s">
        <v>61</v>
      </c>
      <c r="AU200" s="88"/>
      <c r="AV200" s="88"/>
      <c r="AW200" s="88"/>
      <c r="AX200" s="88" t="s">
        <v>3923</v>
      </c>
      <c r="AY200" s="88">
        <v>41.504100000000001</v>
      </c>
      <c r="AZ200" s="89">
        <v>150</v>
      </c>
      <c r="BA200" s="92"/>
      <c r="BB200" s="93">
        <v>72</v>
      </c>
      <c r="BC200" s="94">
        <v>0.2</v>
      </c>
      <c r="BD200" s="89">
        <v>470</v>
      </c>
      <c r="BE200" s="89">
        <v>340</v>
      </c>
      <c r="BF200" s="96" t="s">
        <v>2958</v>
      </c>
      <c r="BG200" s="88" t="s">
        <v>68</v>
      </c>
      <c r="BH200" s="88" t="s">
        <v>97</v>
      </c>
    </row>
    <row r="201" spans="1:60" s="87" customFormat="1" ht="30.75" customHeight="1" x14ac:dyDescent="0.2">
      <c r="A201" s="87" t="s">
        <v>2951</v>
      </c>
      <c r="B201" s="88" t="s">
        <v>2945</v>
      </c>
      <c r="C201" s="88" t="s">
        <v>2951</v>
      </c>
      <c r="D201" s="88" t="s">
        <v>31</v>
      </c>
      <c r="E201" s="88" t="s">
        <v>32</v>
      </c>
      <c r="F201" s="88" t="s">
        <v>32</v>
      </c>
      <c r="G201" s="88" t="s">
        <v>61</v>
      </c>
      <c r="H201" s="88" t="s">
        <v>66</v>
      </c>
      <c r="I201" s="88" t="s">
        <v>2918</v>
      </c>
      <c r="J201" s="88" t="s">
        <v>62</v>
      </c>
      <c r="K201" s="88" t="s">
        <v>126</v>
      </c>
      <c r="L201" s="88" t="s">
        <v>97</v>
      </c>
      <c r="M201" s="88" t="s">
        <v>97</v>
      </c>
      <c r="N201" s="88" t="s">
        <v>1730</v>
      </c>
      <c r="O201" s="88" t="s">
        <v>64</v>
      </c>
      <c r="P201" s="88" t="s">
        <v>107</v>
      </c>
      <c r="Q201" s="88" t="s">
        <v>2374</v>
      </c>
      <c r="R201" s="89" t="s">
        <v>3618</v>
      </c>
      <c r="S201" s="90">
        <v>0.37</v>
      </c>
      <c r="T201" s="88" t="s">
        <v>2957</v>
      </c>
      <c r="U201" s="88"/>
      <c r="V201" s="88"/>
      <c r="W201" s="88"/>
      <c r="X201" s="89"/>
      <c r="Y201" s="89"/>
      <c r="Z201" s="88" t="s">
        <v>3757</v>
      </c>
      <c r="AA201" s="88">
        <v>60</v>
      </c>
      <c r="AB201" s="88"/>
      <c r="AC201" s="88"/>
      <c r="AD201" s="88">
        <v>24</v>
      </c>
      <c r="AE201" s="91">
        <v>27.95</v>
      </c>
      <c r="AF201" s="88" t="s">
        <v>2992</v>
      </c>
      <c r="AG201" s="88" t="s">
        <v>3002</v>
      </c>
      <c r="AH201" s="88" t="s">
        <v>165</v>
      </c>
      <c r="AI201" s="89">
        <v>3</v>
      </c>
      <c r="AJ201" s="89">
        <v>3</v>
      </c>
      <c r="AK201" s="89" t="s">
        <v>3071</v>
      </c>
      <c r="AL201" s="88"/>
      <c r="AM201" s="88"/>
      <c r="AN201" s="88"/>
      <c r="AO201" s="88"/>
      <c r="AP201" s="88" t="s">
        <v>61</v>
      </c>
      <c r="AQ201" s="88" t="s">
        <v>44</v>
      </c>
      <c r="AR201" s="88" t="s">
        <v>45</v>
      </c>
      <c r="AS201" s="88" t="s">
        <v>44</v>
      </c>
      <c r="AT201" s="88" t="s">
        <v>61</v>
      </c>
      <c r="AU201" s="88"/>
      <c r="AV201" s="88"/>
      <c r="AW201" s="88"/>
      <c r="AX201" s="88" t="s">
        <v>3923</v>
      </c>
      <c r="AY201" s="88">
        <v>41.492989999999999</v>
      </c>
      <c r="AZ201" s="89">
        <v>150</v>
      </c>
      <c r="BA201" s="92"/>
      <c r="BB201" s="93">
        <v>72</v>
      </c>
      <c r="BC201" s="94">
        <v>0.2</v>
      </c>
      <c r="BD201" s="89">
        <v>470</v>
      </c>
      <c r="BE201" s="89">
        <v>340</v>
      </c>
      <c r="BF201" s="96" t="s">
        <v>2958</v>
      </c>
      <c r="BG201" s="88" t="s">
        <v>68</v>
      </c>
      <c r="BH201" s="88" t="s">
        <v>97</v>
      </c>
    </row>
    <row r="202" spans="1:60" s="87" customFormat="1" ht="30.75" customHeight="1" x14ac:dyDescent="0.2">
      <c r="A202" s="87" t="s">
        <v>4250</v>
      </c>
      <c r="B202" s="88" t="s">
        <v>4530</v>
      </c>
      <c r="C202" s="88" t="s">
        <v>4250</v>
      </c>
      <c r="D202" s="88" t="s">
        <v>31</v>
      </c>
      <c r="E202" s="88" t="s">
        <v>32</v>
      </c>
      <c r="F202" s="88" t="s">
        <v>32</v>
      </c>
      <c r="G202" s="88" t="s">
        <v>61</v>
      </c>
      <c r="H202" s="88" t="s">
        <v>66</v>
      </c>
      <c r="I202" s="88" t="s">
        <v>2918</v>
      </c>
      <c r="J202" s="88" t="s">
        <v>62</v>
      </c>
      <c r="K202" s="88" t="s">
        <v>126</v>
      </c>
      <c r="L202" s="88" t="s">
        <v>97</v>
      </c>
      <c r="M202" s="88" t="s">
        <v>97</v>
      </c>
      <c r="N202" s="88" t="s">
        <v>4203</v>
      </c>
      <c r="O202" s="88" t="s">
        <v>64</v>
      </c>
      <c r="P202" s="88" t="s">
        <v>175</v>
      </c>
      <c r="Q202" s="88" t="s">
        <v>2374</v>
      </c>
      <c r="R202" s="89" t="s">
        <v>4204</v>
      </c>
      <c r="S202" s="90">
        <v>0.32</v>
      </c>
      <c r="T202" s="88" t="s">
        <v>4260</v>
      </c>
      <c r="U202" s="88"/>
      <c r="V202" s="88"/>
      <c r="W202" s="88"/>
      <c r="X202" s="89"/>
      <c r="Y202" s="89"/>
      <c r="Z202" s="88"/>
      <c r="AA202" s="88">
        <v>60</v>
      </c>
      <c r="AB202" s="88"/>
      <c r="AC202" s="88"/>
      <c r="AD202" s="88">
        <v>24</v>
      </c>
      <c r="AE202" s="91">
        <v>27.95</v>
      </c>
      <c r="AF202" s="88" t="s">
        <v>2992</v>
      </c>
      <c r="AG202" s="88" t="s">
        <v>3002</v>
      </c>
      <c r="AH202" s="88" t="s">
        <v>165</v>
      </c>
      <c r="AI202" s="89">
        <v>3</v>
      </c>
      <c r="AJ202" s="89">
        <v>3</v>
      </c>
      <c r="AK202" s="89" t="s">
        <v>3071</v>
      </c>
      <c r="AL202" s="88"/>
      <c r="AM202" s="88"/>
      <c r="AN202" s="88"/>
      <c r="AO202" s="88"/>
      <c r="AP202" s="88" t="s">
        <v>61</v>
      </c>
      <c r="AQ202" s="88" t="s">
        <v>44</v>
      </c>
      <c r="AR202" s="88" t="s">
        <v>45</v>
      </c>
      <c r="AS202" s="88" t="s">
        <v>44</v>
      </c>
      <c r="AT202" s="88" t="s">
        <v>61</v>
      </c>
      <c r="AU202" s="88"/>
      <c r="AV202" s="88"/>
      <c r="AW202" s="88"/>
      <c r="AX202" s="88" t="s">
        <v>3923</v>
      </c>
      <c r="AY202" s="88">
        <v>41.504100000000001</v>
      </c>
      <c r="AZ202" s="89">
        <v>150</v>
      </c>
      <c r="BA202" s="92"/>
      <c r="BB202" s="93">
        <v>72</v>
      </c>
      <c r="BC202" s="94">
        <v>0.2</v>
      </c>
      <c r="BD202" s="89">
        <v>470</v>
      </c>
      <c r="BE202" s="89">
        <v>340</v>
      </c>
      <c r="BF202" s="96" t="s">
        <v>2958</v>
      </c>
      <c r="BG202" s="88" t="s">
        <v>68</v>
      </c>
      <c r="BH202" s="88" t="s">
        <v>97</v>
      </c>
    </row>
    <row r="203" spans="1:60" s="87" customFormat="1" ht="30.75" customHeight="1" x14ac:dyDescent="0.2">
      <c r="A203" s="87" t="s">
        <v>4251</v>
      </c>
      <c r="B203" s="88" t="s">
        <v>4530</v>
      </c>
      <c r="C203" s="88" t="s">
        <v>4251</v>
      </c>
      <c r="D203" s="88" t="s">
        <v>31</v>
      </c>
      <c r="E203" s="88" t="s">
        <v>32</v>
      </c>
      <c r="F203" s="88" t="s">
        <v>32</v>
      </c>
      <c r="G203" s="88" t="s">
        <v>61</v>
      </c>
      <c r="H203" s="88" t="s">
        <v>66</v>
      </c>
      <c r="I203" s="88" t="s">
        <v>2918</v>
      </c>
      <c r="J203" s="88" t="s">
        <v>62</v>
      </c>
      <c r="K203" s="88" t="s">
        <v>126</v>
      </c>
      <c r="L203" s="88" t="s">
        <v>97</v>
      </c>
      <c r="M203" s="88" t="s">
        <v>97</v>
      </c>
      <c r="N203" s="88" t="s">
        <v>4203</v>
      </c>
      <c r="O203" s="88" t="s">
        <v>64</v>
      </c>
      <c r="P203" s="88" t="s">
        <v>176</v>
      </c>
      <c r="Q203" s="88" t="s">
        <v>2374</v>
      </c>
      <c r="R203" s="89" t="s">
        <v>4204</v>
      </c>
      <c r="S203" s="90">
        <v>0.30499999999999999</v>
      </c>
      <c r="T203" s="88" t="s">
        <v>4261</v>
      </c>
      <c r="U203" s="88"/>
      <c r="V203" s="88"/>
      <c r="W203" s="88"/>
      <c r="X203" s="89"/>
      <c r="Y203" s="89"/>
      <c r="Z203" s="88"/>
      <c r="AA203" s="88">
        <v>60</v>
      </c>
      <c r="AB203" s="88"/>
      <c r="AC203" s="88"/>
      <c r="AD203" s="88">
        <v>24</v>
      </c>
      <c r="AE203" s="91">
        <v>27.95</v>
      </c>
      <c r="AF203" s="88" t="s">
        <v>2992</v>
      </c>
      <c r="AG203" s="88" t="s">
        <v>3002</v>
      </c>
      <c r="AH203" s="88" t="s">
        <v>165</v>
      </c>
      <c r="AI203" s="89">
        <v>3</v>
      </c>
      <c r="AJ203" s="89">
        <v>3</v>
      </c>
      <c r="AK203" s="89" t="s">
        <v>3071</v>
      </c>
      <c r="AL203" s="88"/>
      <c r="AM203" s="88"/>
      <c r="AN203" s="88"/>
      <c r="AO203" s="88"/>
      <c r="AP203" s="88" t="s">
        <v>61</v>
      </c>
      <c r="AQ203" s="88" t="s">
        <v>44</v>
      </c>
      <c r="AR203" s="88" t="s">
        <v>45</v>
      </c>
      <c r="AS203" s="88" t="s">
        <v>44</v>
      </c>
      <c r="AT203" s="88" t="s">
        <v>61</v>
      </c>
      <c r="AU203" s="88"/>
      <c r="AV203" s="88"/>
      <c r="AW203" s="88"/>
      <c r="AX203" s="88" t="s">
        <v>3923</v>
      </c>
      <c r="AY203" s="88">
        <v>41.504100000000001</v>
      </c>
      <c r="AZ203" s="89">
        <v>150</v>
      </c>
      <c r="BA203" s="92"/>
      <c r="BB203" s="93">
        <v>72</v>
      </c>
      <c r="BC203" s="94">
        <v>0.2</v>
      </c>
      <c r="BD203" s="89">
        <v>470</v>
      </c>
      <c r="BE203" s="89">
        <v>340</v>
      </c>
      <c r="BF203" s="96" t="s">
        <v>2958</v>
      </c>
      <c r="BG203" s="88" t="s">
        <v>68</v>
      </c>
      <c r="BH203" s="88" t="s">
        <v>97</v>
      </c>
    </row>
    <row r="204" spans="1:60" s="87" customFormat="1" ht="30.75" customHeight="1" x14ac:dyDescent="0.2">
      <c r="A204" s="87" t="s">
        <v>4252</v>
      </c>
      <c r="B204" s="88" t="s">
        <v>4530</v>
      </c>
      <c r="C204" s="88" t="s">
        <v>4252</v>
      </c>
      <c r="D204" s="88" t="s">
        <v>31</v>
      </c>
      <c r="E204" s="88" t="s">
        <v>32</v>
      </c>
      <c r="F204" s="88" t="s">
        <v>32</v>
      </c>
      <c r="G204" s="88" t="s">
        <v>61</v>
      </c>
      <c r="H204" s="88" t="s">
        <v>66</v>
      </c>
      <c r="I204" s="88" t="s">
        <v>2918</v>
      </c>
      <c r="J204" s="88" t="s">
        <v>62</v>
      </c>
      <c r="K204" s="88" t="s">
        <v>126</v>
      </c>
      <c r="L204" s="88" t="s">
        <v>97</v>
      </c>
      <c r="M204" s="88" t="s">
        <v>97</v>
      </c>
      <c r="N204" s="88" t="s">
        <v>4203</v>
      </c>
      <c r="O204" s="88" t="s">
        <v>64</v>
      </c>
      <c r="P204" s="88" t="s">
        <v>98</v>
      </c>
      <c r="Q204" s="88" t="s">
        <v>2374</v>
      </c>
      <c r="R204" s="89" t="s">
        <v>4204</v>
      </c>
      <c r="S204" s="90">
        <v>0.28999999999999998</v>
      </c>
      <c r="T204" s="88" t="s">
        <v>4262</v>
      </c>
      <c r="U204" s="88"/>
      <c r="V204" s="88"/>
      <c r="W204" s="88"/>
      <c r="X204" s="89"/>
      <c r="Y204" s="89"/>
      <c r="Z204" s="88"/>
      <c r="AA204" s="88">
        <v>60</v>
      </c>
      <c r="AB204" s="88"/>
      <c r="AC204" s="88"/>
      <c r="AD204" s="88">
        <v>24</v>
      </c>
      <c r="AE204" s="91">
        <v>27.95</v>
      </c>
      <c r="AF204" s="88" t="s">
        <v>2992</v>
      </c>
      <c r="AG204" s="88" t="s">
        <v>3002</v>
      </c>
      <c r="AH204" s="88" t="s">
        <v>165</v>
      </c>
      <c r="AI204" s="89">
        <v>3</v>
      </c>
      <c r="AJ204" s="89">
        <v>3</v>
      </c>
      <c r="AK204" s="89" t="s">
        <v>3071</v>
      </c>
      <c r="AL204" s="88"/>
      <c r="AM204" s="88"/>
      <c r="AN204" s="88"/>
      <c r="AO204" s="88"/>
      <c r="AP204" s="88" t="s">
        <v>61</v>
      </c>
      <c r="AQ204" s="88" t="s">
        <v>44</v>
      </c>
      <c r="AR204" s="88" t="s">
        <v>45</v>
      </c>
      <c r="AS204" s="88" t="s">
        <v>44</v>
      </c>
      <c r="AT204" s="88" t="s">
        <v>61</v>
      </c>
      <c r="AU204" s="88"/>
      <c r="AV204" s="88"/>
      <c r="AW204" s="88"/>
      <c r="AX204" s="88" t="s">
        <v>3923</v>
      </c>
      <c r="AY204" s="88">
        <v>41.504100000000001</v>
      </c>
      <c r="AZ204" s="89">
        <v>150</v>
      </c>
      <c r="BA204" s="92"/>
      <c r="BB204" s="93">
        <v>72</v>
      </c>
      <c r="BC204" s="94">
        <v>0.2</v>
      </c>
      <c r="BD204" s="89">
        <v>470</v>
      </c>
      <c r="BE204" s="89">
        <v>340</v>
      </c>
      <c r="BF204" s="96" t="s">
        <v>2958</v>
      </c>
      <c r="BG204" s="88" t="s">
        <v>68</v>
      </c>
      <c r="BH204" s="88" t="s">
        <v>97</v>
      </c>
    </row>
    <row r="205" spans="1:60" s="87" customFormat="1" ht="30.75" customHeight="1" x14ac:dyDescent="0.2">
      <c r="A205" s="87" t="s">
        <v>4253</v>
      </c>
      <c r="B205" s="88" t="s">
        <v>4530</v>
      </c>
      <c r="C205" s="88" t="s">
        <v>4253</v>
      </c>
      <c r="D205" s="88" t="s">
        <v>31</v>
      </c>
      <c r="E205" s="88" t="s">
        <v>32</v>
      </c>
      <c r="F205" s="88" t="s">
        <v>32</v>
      </c>
      <c r="G205" s="88" t="s">
        <v>61</v>
      </c>
      <c r="H205" s="88" t="s">
        <v>66</v>
      </c>
      <c r="I205" s="88" t="s">
        <v>2918</v>
      </c>
      <c r="J205" s="88" t="s">
        <v>62</v>
      </c>
      <c r="K205" s="88" t="s">
        <v>126</v>
      </c>
      <c r="L205" s="88" t="s">
        <v>97</v>
      </c>
      <c r="M205" s="88" t="s">
        <v>97</v>
      </c>
      <c r="N205" s="88" t="s">
        <v>4203</v>
      </c>
      <c r="O205" s="88" t="s">
        <v>64</v>
      </c>
      <c r="P205" s="88" t="s">
        <v>100</v>
      </c>
      <c r="Q205" s="88" t="s">
        <v>2374</v>
      </c>
      <c r="R205" s="89" t="s">
        <v>4204</v>
      </c>
      <c r="S205" s="90">
        <v>0.27</v>
      </c>
      <c r="T205" s="88" t="s">
        <v>4263</v>
      </c>
      <c r="U205" s="88"/>
      <c r="V205" s="88"/>
      <c r="W205" s="88"/>
      <c r="X205" s="89"/>
      <c r="Y205" s="89"/>
      <c r="Z205" s="88"/>
      <c r="AA205" s="88">
        <v>60</v>
      </c>
      <c r="AB205" s="88"/>
      <c r="AC205" s="88"/>
      <c r="AD205" s="88">
        <v>24</v>
      </c>
      <c r="AE205" s="91">
        <v>27.95</v>
      </c>
      <c r="AF205" s="88" t="s">
        <v>2992</v>
      </c>
      <c r="AG205" s="88" t="s">
        <v>3002</v>
      </c>
      <c r="AH205" s="88" t="s">
        <v>165</v>
      </c>
      <c r="AI205" s="89">
        <v>3</v>
      </c>
      <c r="AJ205" s="89">
        <v>3</v>
      </c>
      <c r="AK205" s="89" t="s">
        <v>3071</v>
      </c>
      <c r="AL205" s="88"/>
      <c r="AM205" s="88"/>
      <c r="AN205" s="88"/>
      <c r="AO205" s="88"/>
      <c r="AP205" s="88" t="s">
        <v>61</v>
      </c>
      <c r="AQ205" s="88" t="s">
        <v>44</v>
      </c>
      <c r="AR205" s="88" t="s">
        <v>45</v>
      </c>
      <c r="AS205" s="88" t="s">
        <v>44</v>
      </c>
      <c r="AT205" s="88" t="s">
        <v>61</v>
      </c>
      <c r="AU205" s="88"/>
      <c r="AV205" s="88"/>
      <c r="AW205" s="88"/>
      <c r="AX205" s="88" t="s">
        <v>3923</v>
      </c>
      <c r="AY205" s="88">
        <v>41.504100000000001</v>
      </c>
      <c r="AZ205" s="89">
        <v>150</v>
      </c>
      <c r="BA205" s="92"/>
      <c r="BB205" s="93">
        <v>72</v>
      </c>
      <c r="BC205" s="94">
        <v>0.2</v>
      </c>
      <c r="BD205" s="89">
        <v>470</v>
      </c>
      <c r="BE205" s="89">
        <v>340</v>
      </c>
      <c r="BF205" s="96" t="s">
        <v>2958</v>
      </c>
      <c r="BG205" s="88" t="s">
        <v>68</v>
      </c>
      <c r="BH205" s="88" t="s">
        <v>97</v>
      </c>
    </row>
    <row r="206" spans="1:60" s="87" customFormat="1" ht="30.75" customHeight="1" x14ac:dyDescent="0.2">
      <c r="A206" s="87" t="s">
        <v>4254</v>
      </c>
      <c r="B206" s="88" t="s">
        <v>4530</v>
      </c>
      <c r="C206" s="88" t="s">
        <v>4254</v>
      </c>
      <c r="D206" s="88" t="s">
        <v>31</v>
      </c>
      <c r="E206" s="88" t="s">
        <v>32</v>
      </c>
      <c r="F206" s="88" t="s">
        <v>32</v>
      </c>
      <c r="G206" s="88" t="s">
        <v>61</v>
      </c>
      <c r="H206" s="88" t="s">
        <v>66</v>
      </c>
      <c r="I206" s="88" t="s">
        <v>2918</v>
      </c>
      <c r="J206" s="88" t="s">
        <v>62</v>
      </c>
      <c r="K206" s="88" t="s">
        <v>126</v>
      </c>
      <c r="L206" s="88" t="s">
        <v>97</v>
      </c>
      <c r="M206" s="88" t="s">
        <v>97</v>
      </c>
      <c r="N206" s="88" t="s">
        <v>4203</v>
      </c>
      <c r="O206" s="88" t="s">
        <v>64</v>
      </c>
      <c r="P206" s="88" t="s">
        <v>104</v>
      </c>
      <c r="Q206" s="88" t="s">
        <v>2374</v>
      </c>
      <c r="R206" s="89" t="s">
        <v>4204</v>
      </c>
      <c r="S206" s="90">
        <v>0.34499999999999997</v>
      </c>
      <c r="T206" s="88" t="s">
        <v>4264</v>
      </c>
      <c r="U206" s="88"/>
      <c r="V206" s="88"/>
      <c r="W206" s="88"/>
      <c r="X206" s="89"/>
      <c r="Y206" s="89"/>
      <c r="Z206" s="88"/>
      <c r="AA206" s="88">
        <v>60</v>
      </c>
      <c r="AB206" s="88"/>
      <c r="AC206" s="88"/>
      <c r="AD206" s="88">
        <v>24</v>
      </c>
      <c r="AE206" s="91">
        <v>27.95</v>
      </c>
      <c r="AF206" s="88" t="s">
        <v>2992</v>
      </c>
      <c r="AG206" s="88" t="s">
        <v>3002</v>
      </c>
      <c r="AH206" s="88" t="s">
        <v>165</v>
      </c>
      <c r="AI206" s="89">
        <v>3</v>
      </c>
      <c r="AJ206" s="89">
        <v>3</v>
      </c>
      <c r="AK206" s="89" t="s">
        <v>3071</v>
      </c>
      <c r="AL206" s="88"/>
      <c r="AM206" s="88"/>
      <c r="AN206" s="88"/>
      <c r="AO206" s="88"/>
      <c r="AP206" s="88" t="s">
        <v>61</v>
      </c>
      <c r="AQ206" s="88" t="s">
        <v>44</v>
      </c>
      <c r="AR206" s="88" t="s">
        <v>45</v>
      </c>
      <c r="AS206" s="88" t="s">
        <v>44</v>
      </c>
      <c r="AT206" s="88" t="s">
        <v>61</v>
      </c>
      <c r="AU206" s="88"/>
      <c r="AV206" s="88"/>
      <c r="AW206" s="88"/>
      <c r="AX206" s="88" t="s">
        <v>3923</v>
      </c>
      <c r="AY206" s="88">
        <v>41.504100000000001</v>
      </c>
      <c r="AZ206" s="89">
        <v>150</v>
      </c>
      <c r="BA206" s="92"/>
      <c r="BB206" s="93">
        <v>72</v>
      </c>
      <c r="BC206" s="94">
        <v>0.2</v>
      </c>
      <c r="BD206" s="89">
        <v>470</v>
      </c>
      <c r="BE206" s="89">
        <v>340</v>
      </c>
      <c r="BF206" s="96" t="s">
        <v>2958</v>
      </c>
      <c r="BG206" s="88" t="s">
        <v>68</v>
      </c>
      <c r="BH206" s="88" t="s">
        <v>97</v>
      </c>
    </row>
    <row r="207" spans="1:60" s="87" customFormat="1" ht="30.75" customHeight="1" x14ac:dyDescent="0.2">
      <c r="A207" s="87" t="s">
        <v>4255</v>
      </c>
      <c r="B207" s="88" t="s">
        <v>4531</v>
      </c>
      <c r="C207" s="88" t="s">
        <v>4255</v>
      </c>
      <c r="D207" s="88" t="s">
        <v>31</v>
      </c>
      <c r="E207" s="88" t="s">
        <v>32</v>
      </c>
      <c r="F207" s="88" t="s">
        <v>32</v>
      </c>
      <c r="G207" s="88" t="s">
        <v>61</v>
      </c>
      <c r="H207" s="88" t="s">
        <v>66</v>
      </c>
      <c r="I207" s="88" t="s">
        <v>2918</v>
      </c>
      <c r="J207" s="88" t="s">
        <v>62</v>
      </c>
      <c r="K207" s="88" t="s">
        <v>126</v>
      </c>
      <c r="L207" s="88" t="s">
        <v>97</v>
      </c>
      <c r="M207" s="88" t="s">
        <v>97</v>
      </c>
      <c r="N207" s="88" t="s">
        <v>4238</v>
      </c>
      <c r="O207" s="88" t="s">
        <v>64</v>
      </c>
      <c r="P207" s="88" t="s">
        <v>175</v>
      </c>
      <c r="Q207" s="88" t="s">
        <v>2374</v>
      </c>
      <c r="R207" s="89" t="s">
        <v>4239</v>
      </c>
      <c r="S207" s="90">
        <v>0.32</v>
      </c>
      <c r="T207" s="88" t="s">
        <v>4265</v>
      </c>
      <c r="U207" s="88"/>
      <c r="V207" s="88"/>
      <c r="W207" s="88"/>
      <c r="X207" s="89"/>
      <c r="Y207" s="89"/>
      <c r="Z207" s="88"/>
      <c r="AA207" s="88">
        <v>60</v>
      </c>
      <c r="AB207" s="88"/>
      <c r="AC207" s="88"/>
      <c r="AD207" s="88">
        <v>24</v>
      </c>
      <c r="AE207" s="91">
        <v>27.95</v>
      </c>
      <c r="AF207" s="88" t="s">
        <v>2992</v>
      </c>
      <c r="AG207" s="88" t="s">
        <v>3002</v>
      </c>
      <c r="AH207" s="88" t="s">
        <v>165</v>
      </c>
      <c r="AI207" s="89">
        <v>3</v>
      </c>
      <c r="AJ207" s="89">
        <v>3</v>
      </c>
      <c r="AK207" s="89" t="s">
        <v>3071</v>
      </c>
      <c r="AL207" s="88"/>
      <c r="AM207" s="88"/>
      <c r="AN207" s="88"/>
      <c r="AO207" s="88"/>
      <c r="AP207" s="88" t="s">
        <v>61</v>
      </c>
      <c r="AQ207" s="88" t="s">
        <v>44</v>
      </c>
      <c r="AR207" s="88" t="s">
        <v>45</v>
      </c>
      <c r="AS207" s="88" t="s">
        <v>44</v>
      </c>
      <c r="AT207" s="88" t="s">
        <v>61</v>
      </c>
      <c r="AU207" s="88"/>
      <c r="AV207" s="88"/>
      <c r="AW207" s="88"/>
      <c r="AX207" s="88" t="s">
        <v>3923</v>
      </c>
      <c r="AY207" s="88">
        <v>41.504100000000001</v>
      </c>
      <c r="AZ207" s="89">
        <v>150</v>
      </c>
      <c r="BA207" s="92"/>
      <c r="BB207" s="93">
        <v>72</v>
      </c>
      <c r="BC207" s="94">
        <v>0.2</v>
      </c>
      <c r="BD207" s="89">
        <v>470</v>
      </c>
      <c r="BE207" s="89">
        <v>340</v>
      </c>
      <c r="BF207" s="96" t="s">
        <v>2958</v>
      </c>
      <c r="BG207" s="88" t="s">
        <v>68</v>
      </c>
      <c r="BH207" s="88" t="s">
        <v>97</v>
      </c>
    </row>
    <row r="208" spans="1:60" s="87" customFormat="1" ht="30.75" customHeight="1" x14ac:dyDescent="0.2">
      <c r="A208" s="87" t="s">
        <v>4256</v>
      </c>
      <c r="B208" s="88" t="s">
        <v>4531</v>
      </c>
      <c r="C208" s="88" t="s">
        <v>4256</v>
      </c>
      <c r="D208" s="88" t="s">
        <v>31</v>
      </c>
      <c r="E208" s="88" t="s">
        <v>32</v>
      </c>
      <c r="F208" s="88" t="s">
        <v>32</v>
      </c>
      <c r="G208" s="88" t="s">
        <v>61</v>
      </c>
      <c r="H208" s="88" t="s">
        <v>66</v>
      </c>
      <c r="I208" s="88" t="s">
        <v>2918</v>
      </c>
      <c r="J208" s="88" t="s">
        <v>62</v>
      </c>
      <c r="K208" s="88" t="s">
        <v>126</v>
      </c>
      <c r="L208" s="88" t="s">
        <v>97</v>
      </c>
      <c r="M208" s="88" t="s">
        <v>97</v>
      </c>
      <c r="N208" s="88" t="s">
        <v>4238</v>
      </c>
      <c r="O208" s="88" t="s">
        <v>64</v>
      </c>
      <c r="P208" s="88" t="s">
        <v>176</v>
      </c>
      <c r="Q208" s="88" t="s">
        <v>2374</v>
      </c>
      <c r="R208" s="89" t="s">
        <v>4239</v>
      </c>
      <c r="S208" s="90">
        <v>0.30499999999999999</v>
      </c>
      <c r="T208" s="88" t="s">
        <v>4266</v>
      </c>
      <c r="U208" s="88"/>
      <c r="V208" s="88"/>
      <c r="W208" s="88"/>
      <c r="X208" s="89"/>
      <c r="Y208" s="89"/>
      <c r="Z208" s="88"/>
      <c r="AA208" s="88">
        <v>60</v>
      </c>
      <c r="AB208" s="88"/>
      <c r="AC208" s="88"/>
      <c r="AD208" s="88">
        <v>24</v>
      </c>
      <c r="AE208" s="91">
        <v>27.95</v>
      </c>
      <c r="AF208" s="88" t="s">
        <v>2992</v>
      </c>
      <c r="AG208" s="88" t="s">
        <v>3002</v>
      </c>
      <c r="AH208" s="88" t="s">
        <v>165</v>
      </c>
      <c r="AI208" s="89">
        <v>3</v>
      </c>
      <c r="AJ208" s="89">
        <v>3</v>
      </c>
      <c r="AK208" s="89" t="s">
        <v>3071</v>
      </c>
      <c r="AL208" s="88"/>
      <c r="AM208" s="88"/>
      <c r="AN208" s="88"/>
      <c r="AO208" s="88"/>
      <c r="AP208" s="88" t="s">
        <v>61</v>
      </c>
      <c r="AQ208" s="88" t="s">
        <v>44</v>
      </c>
      <c r="AR208" s="88" t="s">
        <v>45</v>
      </c>
      <c r="AS208" s="88" t="s">
        <v>44</v>
      </c>
      <c r="AT208" s="88" t="s">
        <v>61</v>
      </c>
      <c r="AU208" s="88"/>
      <c r="AV208" s="88"/>
      <c r="AW208" s="88"/>
      <c r="AX208" s="88" t="s">
        <v>3923</v>
      </c>
      <c r="AY208" s="88">
        <v>41.504100000000001</v>
      </c>
      <c r="AZ208" s="89">
        <v>150</v>
      </c>
      <c r="BA208" s="92"/>
      <c r="BB208" s="93">
        <v>72</v>
      </c>
      <c r="BC208" s="94">
        <v>0.2</v>
      </c>
      <c r="BD208" s="89">
        <v>470</v>
      </c>
      <c r="BE208" s="89">
        <v>340</v>
      </c>
      <c r="BF208" s="96" t="s">
        <v>2958</v>
      </c>
      <c r="BG208" s="88" t="s">
        <v>68</v>
      </c>
      <c r="BH208" s="88" t="s">
        <v>97</v>
      </c>
    </row>
    <row r="209" spans="1:60" s="87" customFormat="1" ht="30.75" customHeight="1" x14ac:dyDescent="0.2">
      <c r="A209" s="87" t="s">
        <v>4257</v>
      </c>
      <c r="B209" s="88" t="s">
        <v>4531</v>
      </c>
      <c r="C209" s="88" t="s">
        <v>4257</v>
      </c>
      <c r="D209" s="88" t="s">
        <v>31</v>
      </c>
      <c r="E209" s="88" t="s">
        <v>32</v>
      </c>
      <c r="F209" s="88" t="s">
        <v>32</v>
      </c>
      <c r="G209" s="88" t="s">
        <v>61</v>
      </c>
      <c r="H209" s="88" t="s">
        <v>66</v>
      </c>
      <c r="I209" s="88" t="s">
        <v>2918</v>
      </c>
      <c r="J209" s="88" t="s">
        <v>62</v>
      </c>
      <c r="K209" s="88" t="s">
        <v>126</v>
      </c>
      <c r="L209" s="88" t="s">
        <v>97</v>
      </c>
      <c r="M209" s="88" t="s">
        <v>97</v>
      </c>
      <c r="N209" s="88" t="s">
        <v>4238</v>
      </c>
      <c r="O209" s="88" t="s">
        <v>64</v>
      </c>
      <c r="P209" s="88" t="s">
        <v>98</v>
      </c>
      <c r="Q209" s="88" t="s">
        <v>2374</v>
      </c>
      <c r="R209" s="89" t="s">
        <v>4239</v>
      </c>
      <c r="S209" s="90">
        <v>0.28999999999999998</v>
      </c>
      <c r="T209" s="88" t="s">
        <v>4267</v>
      </c>
      <c r="U209" s="88"/>
      <c r="V209" s="88"/>
      <c r="W209" s="88"/>
      <c r="X209" s="89"/>
      <c r="Y209" s="89"/>
      <c r="Z209" s="88"/>
      <c r="AA209" s="88">
        <v>60</v>
      </c>
      <c r="AB209" s="88"/>
      <c r="AC209" s="88"/>
      <c r="AD209" s="88">
        <v>24</v>
      </c>
      <c r="AE209" s="91">
        <v>27.95</v>
      </c>
      <c r="AF209" s="88" t="s">
        <v>2992</v>
      </c>
      <c r="AG209" s="88" t="s">
        <v>3002</v>
      </c>
      <c r="AH209" s="88" t="s">
        <v>165</v>
      </c>
      <c r="AI209" s="89">
        <v>3</v>
      </c>
      <c r="AJ209" s="89">
        <v>3</v>
      </c>
      <c r="AK209" s="89" t="s">
        <v>3071</v>
      </c>
      <c r="AL209" s="88"/>
      <c r="AM209" s="88"/>
      <c r="AN209" s="88"/>
      <c r="AO209" s="88"/>
      <c r="AP209" s="88" t="s">
        <v>61</v>
      </c>
      <c r="AQ209" s="88" t="s">
        <v>44</v>
      </c>
      <c r="AR209" s="88" t="s">
        <v>45</v>
      </c>
      <c r="AS209" s="88" t="s">
        <v>44</v>
      </c>
      <c r="AT209" s="88" t="s">
        <v>61</v>
      </c>
      <c r="AU209" s="88"/>
      <c r="AV209" s="88"/>
      <c r="AW209" s="88"/>
      <c r="AX209" s="88" t="s">
        <v>3923</v>
      </c>
      <c r="AY209" s="88">
        <v>41.504100000000001</v>
      </c>
      <c r="AZ209" s="89">
        <v>150</v>
      </c>
      <c r="BA209" s="92"/>
      <c r="BB209" s="93">
        <v>72</v>
      </c>
      <c r="BC209" s="94">
        <v>0.2</v>
      </c>
      <c r="BD209" s="89">
        <v>470</v>
      </c>
      <c r="BE209" s="89">
        <v>340</v>
      </c>
      <c r="BF209" s="96" t="s">
        <v>2958</v>
      </c>
      <c r="BG209" s="88" t="s">
        <v>68</v>
      </c>
      <c r="BH209" s="88" t="s">
        <v>97</v>
      </c>
    </row>
    <row r="210" spans="1:60" s="87" customFormat="1" ht="30.75" customHeight="1" x14ac:dyDescent="0.2">
      <c r="A210" s="87" t="s">
        <v>4258</v>
      </c>
      <c r="B210" s="88" t="s">
        <v>4531</v>
      </c>
      <c r="C210" s="88" t="s">
        <v>4258</v>
      </c>
      <c r="D210" s="88" t="s">
        <v>31</v>
      </c>
      <c r="E210" s="88" t="s">
        <v>32</v>
      </c>
      <c r="F210" s="88" t="s">
        <v>32</v>
      </c>
      <c r="G210" s="88" t="s">
        <v>61</v>
      </c>
      <c r="H210" s="88" t="s">
        <v>66</v>
      </c>
      <c r="I210" s="88" t="s">
        <v>2918</v>
      </c>
      <c r="J210" s="88" t="s">
        <v>62</v>
      </c>
      <c r="K210" s="88" t="s">
        <v>126</v>
      </c>
      <c r="L210" s="88" t="s">
        <v>97</v>
      </c>
      <c r="M210" s="88" t="s">
        <v>97</v>
      </c>
      <c r="N210" s="88" t="s">
        <v>4238</v>
      </c>
      <c r="O210" s="88" t="s">
        <v>64</v>
      </c>
      <c r="P210" s="88" t="s">
        <v>100</v>
      </c>
      <c r="Q210" s="88" t="s">
        <v>2374</v>
      </c>
      <c r="R210" s="89" t="s">
        <v>4239</v>
      </c>
      <c r="S210" s="90">
        <v>0.27</v>
      </c>
      <c r="T210" s="88" t="s">
        <v>4268</v>
      </c>
      <c r="U210" s="88"/>
      <c r="V210" s="88"/>
      <c r="W210" s="88"/>
      <c r="X210" s="89"/>
      <c r="Y210" s="89"/>
      <c r="Z210" s="88"/>
      <c r="AA210" s="88">
        <v>60</v>
      </c>
      <c r="AB210" s="88"/>
      <c r="AC210" s="88"/>
      <c r="AD210" s="88">
        <v>24</v>
      </c>
      <c r="AE210" s="91">
        <v>27.95</v>
      </c>
      <c r="AF210" s="88" t="s">
        <v>2992</v>
      </c>
      <c r="AG210" s="88" t="s">
        <v>3002</v>
      </c>
      <c r="AH210" s="88" t="s">
        <v>165</v>
      </c>
      <c r="AI210" s="89">
        <v>3</v>
      </c>
      <c r="AJ210" s="89">
        <v>3</v>
      </c>
      <c r="AK210" s="89" t="s">
        <v>3071</v>
      </c>
      <c r="AL210" s="88"/>
      <c r="AM210" s="88"/>
      <c r="AN210" s="88"/>
      <c r="AO210" s="88"/>
      <c r="AP210" s="88" t="s">
        <v>61</v>
      </c>
      <c r="AQ210" s="88" t="s">
        <v>44</v>
      </c>
      <c r="AR210" s="88" t="s">
        <v>45</v>
      </c>
      <c r="AS210" s="88" t="s">
        <v>44</v>
      </c>
      <c r="AT210" s="88" t="s">
        <v>61</v>
      </c>
      <c r="AU210" s="88"/>
      <c r="AV210" s="88"/>
      <c r="AW210" s="88"/>
      <c r="AX210" s="88" t="s">
        <v>3923</v>
      </c>
      <c r="AY210" s="88">
        <v>41.504100000000001</v>
      </c>
      <c r="AZ210" s="89">
        <v>150</v>
      </c>
      <c r="BA210" s="92"/>
      <c r="BB210" s="93">
        <v>72</v>
      </c>
      <c r="BC210" s="94">
        <v>0.2</v>
      </c>
      <c r="BD210" s="89">
        <v>470</v>
      </c>
      <c r="BE210" s="89">
        <v>340</v>
      </c>
      <c r="BF210" s="96" t="s">
        <v>2958</v>
      </c>
      <c r="BG210" s="88" t="s">
        <v>68</v>
      </c>
      <c r="BH210" s="88" t="s">
        <v>97</v>
      </c>
    </row>
    <row r="211" spans="1:60" s="87" customFormat="1" ht="30.75" customHeight="1" x14ac:dyDescent="0.2">
      <c r="A211" s="87" t="s">
        <v>4259</v>
      </c>
      <c r="B211" s="88" t="s">
        <v>4531</v>
      </c>
      <c r="C211" s="88" t="s">
        <v>4259</v>
      </c>
      <c r="D211" s="88" t="s">
        <v>31</v>
      </c>
      <c r="E211" s="88" t="s">
        <v>32</v>
      </c>
      <c r="F211" s="88" t="s">
        <v>32</v>
      </c>
      <c r="G211" s="88" t="s">
        <v>61</v>
      </c>
      <c r="H211" s="88" t="s">
        <v>66</v>
      </c>
      <c r="I211" s="88" t="s">
        <v>2918</v>
      </c>
      <c r="J211" s="88" t="s">
        <v>62</v>
      </c>
      <c r="K211" s="88" t="s">
        <v>126</v>
      </c>
      <c r="L211" s="88" t="s">
        <v>97</v>
      </c>
      <c r="M211" s="88" t="s">
        <v>97</v>
      </c>
      <c r="N211" s="88" t="s">
        <v>4238</v>
      </c>
      <c r="O211" s="88" t="s">
        <v>64</v>
      </c>
      <c r="P211" s="88" t="s">
        <v>104</v>
      </c>
      <c r="Q211" s="88" t="s">
        <v>2374</v>
      </c>
      <c r="R211" s="89" t="s">
        <v>4239</v>
      </c>
      <c r="S211" s="90">
        <v>0.34499999999999997</v>
      </c>
      <c r="T211" s="88" t="s">
        <v>4269</v>
      </c>
      <c r="U211" s="88"/>
      <c r="V211" s="88"/>
      <c r="W211" s="88"/>
      <c r="X211" s="89"/>
      <c r="Y211" s="89"/>
      <c r="Z211" s="88"/>
      <c r="AA211" s="88">
        <v>60</v>
      </c>
      <c r="AB211" s="88"/>
      <c r="AC211" s="88"/>
      <c r="AD211" s="88">
        <v>24</v>
      </c>
      <c r="AE211" s="91">
        <v>27.95</v>
      </c>
      <c r="AF211" s="88" t="s">
        <v>2992</v>
      </c>
      <c r="AG211" s="88" t="s">
        <v>3002</v>
      </c>
      <c r="AH211" s="88" t="s">
        <v>165</v>
      </c>
      <c r="AI211" s="89">
        <v>3</v>
      </c>
      <c r="AJ211" s="89">
        <v>3</v>
      </c>
      <c r="AK211" s="89" t="s">
        <v>3071</v>
      </c>
      <c r="AL211" s="88"/>
      <c r="AM211" s="88"/>
      <c r="AN211" s="88"/>
      <c r="AO211" s="88"/>
      <c r="AP211" s="88" t="s">
        <v>61</v>
      </c>
      <c r="AQ211" s="88" t="s">
        <v>44</v>
      </c>
      <c r="AR211" s="88" t="s">
        <v>45</v>
      </c>
      <c r="AS211" s="88" t="s">
        <v>44</v>
      </c>
      <c r="AT211" s="88" t="s">
        <v>61</v>
      </c>
      <c r="AU211" s="88"/>
      <c r="AV211" s="88"/>
      <c r="AW211" s="88"/>
      <c r="AX211" s="88" t="s">
        <v>3923</v>
      </c>
      <c r="AY211" s="88">
        <v>41.504100000000001</v>
      </c>
      <c r="AZ211" s="89">
        <v>150</v>
      </c>
      <c r="BA211" s="92"/>
      <c r="BB211" s="93">
        <v>72</v>
      </c>
      <c r="BC211" s="94">
        <v>0.2</v>
      </c>
      <c r="BD211" s="89">
        <v>470</v>
      </c>
      <c r="BE211" s="89">
        <v>340</v>
      </c>
      <c r="BF211" s="96" t="s">
        <v>2958</v>
      </c>
      <c r="BG211" s="88" t="s">
        <v>68</v>
      </c>
      <c r="BH211" s="88" t="s">
        <v>97</v>
      </c>
    </row>
    <row r="212" spans="1:60" s="87" customFormat="1" ht="30.75" customHeight="1" x14ac:dyDescent="0.2">
      <c r="A212" s="87" t="s">
        <v>1993</v>
      </c>
      <c r="B212" s="88" t="s">
        <v>1771</v>
      </c>
      <c r="C212" s="87" t="s">
        <v>1993</v>
      </c>
      <c r="D212" s="88" t="s">
        <v>31</v>
      </c>
      <c r="E212" s="88" t="s">
        <v>32</v>
      </c>
      <c r="F212" s="88" t="s">
        <v>32</v>
      </c>
      <c r="G212" s="88" t="s">
        <v>61</v>
      </c>
      <c r="H212" s="88" t="s">
        <v>66</v>
      </c>
      <c r="I212" s="88" t="s">
        <v>2918</v>
      </c>
      <c r="J212" s="88" t="s">
        <v>62</v>
      </c>
      <c r="K212" s="88" t="s">
        <v>165</v>
      </c>
      <c r="L212" s="88" t="s">
        <v>97</v>
      </c>
      <c r="M212" s="88" t="s">
        <v>97</v>
      </c>
      <c r="N212" s="88" t="s">
        <v>156</v>
      </c>
      <c r="O212" s="88" t="s">
        <v>64</v>
      </c>
      <c r="P212" s="88" t="s">
        <v>175</v>
      </c>
      <c r="Q212" s="88" t="s">
        <v>2374</v>
      </c>
      <c r="R212" s="89" t="s">
        <v>3615</v>
      </c>
      <c r="S212" s="90">
        <v>0.28000000000000003</v>
      </c>
      <c r="T212" s="88" t="s">
        <v>369</v>
      </c>
      <c r="U212" s="88"/>
      <c r="V212" s="88"/>
      <c r="W212" s="88"/>
      <c r="X212" s="89"/>
      <c r="Y212" s="89"/>
      <c r="Z212" s="88" t="s">
        <v>3826</v>
      </c>
      <c r="AA212" s="88">
        <v>61</v>
      </c>
      <c r="AB212" s="88"/>
      <c r="AC212" s="88"/>
      <c r="AD212" s="88">
        <v>24</v>
      </c>
      <c r="AE212" s="91">
        <v>26.3</v>
      </c>
      <c r="AF212" s="88" t="s">
        <v>2992</v>
      </c>
      <c r="AG212" s="88" t="s">
        <v>2999</v>
      </c>
      <c r="AH212" s="88" t="s">
        <v>126</v>
      </c>
      <c r="AI212" s="89">
        <v>3</v>
      </c>
      <c r="AJ212" s="89">
        <v>1</v>
      </c>
      <c r="AK212" s="89" t="s">
        <v>3071</v>
      </c>
      <c r="AL212" s="88"/>
      <c r="AM212" s="88"/>
      <c r="AN212" s="88"/>
      <c r="AO212" s="88"/>
      <c r="AP212" s="88" t="s">
        <v>61</v>
      </c>
      <c r="AQ212" s="88" t="s">
        <v>44</v>
      </c>
      <c r="AR212" s="88" t="s">
        <v>45</v>
      </c>
      <c r="AS212" s="88" t="s">
        <v>44</v>
      </c>
      <c r="AT212" s="88" t="s">
        <v>61</v>
      </c>
      <c r="AU212" s="88"/>
      <c r="AV212" s="88"/>
      <c r="AW212" s="88"/>
      <c r="AX212" s="88" t="s">
        <v>3923</v>
      </c>
      <c r="AY212" s="88">
        <v>42.976393999999999</v>
      </c>
      <c r="AZ212" s="89">
        <v>150</v>
      </c>
      <c r="BA212" s="92">
        <v>0.97409326424870468</v>
      </c>
      <c r="BB212" s="93">
        <v>144</v>
      </c>
      <c r="BC212" s="94">
        <v>0.2</v>
      </c>
      <c r="BD212" s="89">
        <v>470</v>
      </c>
      <c r="BE212" s="89">
        <v>340</v>
      </c>
      <c r="BF212" s="96" t="s">
        <v>2598</v>
      </c>
      <c r="BG212" s="88" t="s">
        <v>68</v>
      </c>
      <c r="BH212" s="88" t="s">
        <v>97</v>
      </c>
    </row>
    <row r="213" spans="1:60" s="87" customFormat="1" ht="30.75" customHeight="1" x14ac:dyDescent="0.2">
      <c r="A213" s="87" t="s">
        <v>1994</v>
      </c>
      <c r="B213" s="88" t="s">
        <v>1771</v>
      </c>
      <c r="C213" s="87" t="s">
        <v>1994</v>
      </c>
      <c r="D213" s="88" t="s">
        <v>31</v>
      </c>
      <c r="E213" s="88" t="s">
        <v>32</v>
      </c>
      <c r="F213" s="88" t="s">
        <v>32</v>
      </c>
      <c r="G213" s="88" t="s">
        <v>61</v>
      </c>
      <c r="H213" s="88" t="s">
        <v>66</v>
      </c>
      <c r="I213" s="88" t="s">
        <v>2918</v>
      </c>
      <c r="J213" s="88" t="s">
        <v>62</v>
      </c>
      <c r="K213" s="88" t="s">
        <v>165</v>
      </c>
      <c r="L213" s="88" t="s">
        <v>97</v>
      </c>
      <c r="M213" s="88" t="s">
        <v>97</v>
      </c>
      <c r="N213" s="88" t="s">
        <v>156</v>
      </c>
      <c r="O213" s="88" t="s">
        <v>64</v>
      </c>
      <c r="P213" s="88" t="s">
        <v>176</v>
      </c>
      <c r="Q213" s="88" t="s">
        <v>2374</v>
      </c>
      <c r="R213" s="89" t="s">
        <v>3615</v>
      </c>
      <c r="S213" s="90">
        <v>0.26</v>
      </c>
      <c r="T213" s="88" t="s">
        <v>370</v>
      </c>
      <c r="U213" s="88"/>
      <c r="V213" s="88"/>
      <c r="W213" s="88"/>
      <c r="X213" s="89"/>
      <c r="Y213" s="89"/>
      <c r="Z213" s="88" t="s">
        <v>3827</v>
      </c>
      <c r="AA213" s="88">
        <v>61</v>
      </c>
      <c r="AB213" s="88"/>
      <c r="AC213" s="88"/>
      <c r="AD213" s="88">
        <v>24</v>
      </c>
      <c r="AE213" s="91">
        <v>26.3</v>
      </c>
      <c r="AF213" s="88" t="s">
        <v>2992</v>
      </c>
      <c r="AG213" s="88" t="s">
        <v>2999</v>
      </c>
      <c r="AH213" s="88" t="s">
        <v>126</v>
      </c>
      <c r="AI213" s="89">
        <v>3</v>
      </c>
      <c r="AJ213" s="89">
        <v>1</v>
      </c>
      <c r="AK213" s="89" t="s">
        <v>3071</v>
      </c>
      <c r="AL213" s="88"/>
      <c r="AM213" s="88"/>
      <c r="AN213" s="88"/>
      <c r="AO213" s="88"/>
      <c r="AP213" s="88" t="s">
        <v>61</v>
      </c>
      <c r="AQ213" s="88" t="s">
        <v>44</v>
      </c>
      <c r="AR213" s="88" t="s">
        <v>45</v>
      </c>
      <c r="AS213" s="88" t="s">
        <v>44</v>
      </c>
      <c r="AT213" s="88" t="s">
        <v>61</v>
      </c>
      <c r="AU213" s="88"/>
      <c r="AV213" s="88"/>
      <c r="AW213" s="88"/>
      <c r="AX213" s="88" t="s">
        <v>3923</v>
      </c>
      <c r="AY213" s="88">
        <v>42.892569999999999</v>
      </c>
      <c r="AZ213" s="89">
        <v>150</v>
      </c>
      <c r="BA213" s="92">
        <v>1.471502590673575</v>
      </c>
      <c r="BB213" s="93">
        <v>216</v>
      </c>
      <c r="BC213" s="94">
        <v>0.2</v>
      </c>
      <c r="BD213" s="89">
        <v>470</v>
      </c>
      <c r="BE213" s="89">
        <v>340</v>
      </c>
      <c r="BF213" s="96" t="s">
        <v>2598</v>
      </c>
      <c r="BG213" s="88" t="s">
        <v>68</v>
      </c>
      <c r="BH213" s="88" t="s">
        <v>97</v>
      </c>
    </row>
    <row r="214" spans="1:60" s="87" customFormat="1" ht="30.75" customHeight="1" x14ac:dyDescent="0.2">
      <c r="A214" s="87" t="s">
        <v>162</v>
      </c>
      <c r="B214" s="88" t="s">
        <v>1771</v>
      </c>
      <c r="C214" s="87" t="s">
        <v>162</v>
      </c>
      <c r="D214" s="88" t="s">
        <v>31</v>
      </c>
      <c r="E214" s="88" t="s">
        <v>32</v>
      </c>
      <c r="F214" s="88" t="s">
        <v>32</v>
      </c>
      <c r="G214" s="88" t="s">
        <v>61</v>
      </c>
      <c r="H214" s="88" t="s">
        <v>66</v>
      </c>
      <c r="I214" s="88" t="s">
        <v>2918</v>
      </c>
      <c r="J214" s="88" t="s">
        <v>62</v>
      </c>
      <c r="K214" s="88" t="s">
        <v>165</v>
      </c>
      <c r="L214" s="88" t="s">
        <v>97</v>
      </c>
      <c r="M214" s="88" t="s">
        <v>97</v>
      </c>
      <c r="N214" s="88" t="s">
        <v>156</v>
      </c>
      <c r="O214" s="88" t="s">
        <v>64</v>
      </c>
      <c r="P214" s="88" t="s">
        <v>98</v>
      </c>
      <c r="Q214" s="88" t="s">
        <v>2374</v>
      </c>
      <c r="R214" s="89" t="s">
        <v>3615</v>
      </c>
      <c r="S214" s="90">
        <v>0.25</v>
      </c>
      <c r="T214" s="88" t="s">
        <v>167</v>
      </c>
      <c r="U214" s="88"/>
      <c r="V214" s="88"/>
      <c r="W214" s="88"/>
      <c r="X214" s="89"/>
      <c r="Y214" s="89"/>
      <c r="Z214" s="88" t="s">
        <v>3828</v>
      </c>
      <c r="AA214" s="88">
        <v>61</v>
      </c>
      <c r="AB214" s="88"/>
      <c r="AC214" s="88"/>
      <c r="AD214" s="88">
        <v>24</v>
      </c>
      <c r="AE214" s="91">
        <v>26.3</v>
      </c>
      <c r="AF214" s="88" t="s">
        <v>2992</v>
      </c>
      <c r="AG214" s="88" t="s">
        <v>3000</v>
      </c>
      <c r="AH214" s="88" t="s">
        <v>126</v>
      </c>
      <c r="AI214" s="89">
        <v>3</v>
      </c>
      <c r="AJ214" s="89">
        <v>1</v>
      </c>
      <c r="AK214" s="89" t="s">
        <v>3071</v>
      </c>
      <c r="AL214" s="88"/>
      <c r="AM214" s="88"/>
      <c r="AN214" s="88"/>
      <c r="AO214" s="88"/>
      <c r="AP214" s="88" t="s">
        <v>61</v>
      </c>
      <c r="AQ214" s="88" t="s">
        <v>44</v>
      </c>
      <c r="AR214" s="88" t="s">
        <v>45</v>
      </c>
      <c r="AS214" s="88" t="s">
        <v>44</v>
      </c>
      <c r="AT214" s="88" t="s">
        <v>61</v>
      </c>
      <c r="AU214" s="88"/>
      <c r="AV214" s="88"/>
      <c r="AW214" s="88"/>
      <c r="AX214" s="88" t="s">
        <v>3923</v>
      </c>
      <c r="AY214" s="88">
        <v>42.983325999999998</v>
      </c>
      <c r="AZ214" s="89">
        <v>150</v>
      </c>
      <c r="BA214" s="92">
        <v>1.7927461139896372</v>
      </c>
      <c r="BB214" s="93">
        <v>216</v>
      </c>
      <c r="BC214" s="94">
        <v>0.2</v>
      </c>
      <c r="BD214" s="89">
        <v>470</v>
      </c>
      <c r="BE214" s="89">
        <v>340</v>
      </c>
      <c r="BF214" s="96" t="s">
        <v>2598</v>
      </c>
      <c r="BG214" s="88" t="s">
        <v>68</v>
      </c>
      <c r="BH214" s="88" t="s">
        <v>97</v>
      </c>
    </row>
    <row r="215" spans="1:60" s="87" customFormat="1" ht="30.75" customHeight="1" x14ac:dyDescent="0.2">
      <c r="A215" s="87" t="s">
        <v>161</v>
      </c>
      <c r="B215" s="88" t="s">
        <v>1771</v>
      </c>
      <c r="C215" s="87" t="s">
        <v>161</v>
      </c>
      <c r="D215" s="88" t="s">
        <v>31</v>
      </c>
      <c r="E215" s="88" t="s">
        <v>32</v>
      </c>
      <c r="F215" s="88" t="s">
        <v>32</v>
      </c>
      <c r="G215" s="88" t="s">
        <v>61</v>
      </c>
      <c r="H215" s="88" t="s">
        <v>66</v>
      </c>
      <c r="I215" s="88" t="s">
        <v>2918</v>
      </c>
      <c r="J215" s="88" t="s">
        <v>62</v>
      </c>
      <c r="K215" s="88" t="s">
        <v>165</v>
      </c>
      <c r="L215" s="88" t="s">
        <v>97</v>
      </c>
      <c r="M215" s="88" t="s">
        <v>97</v>
      </c>
      <c r="N215" s="88" t="s">
        <v>156</v>
      </c>
      <c r="O215" s="88" t="s">
        <v>64</v>
      </c>
      <c r="P215" s="88" t="s">
        <v>100</v>
      </c>
      <c r="Q215" s="88" t="s">
        <v>2374</v>
      </c>
      <c r="R215" s="89" t="s">
        <v>3615</v>
      </c>
      <c r="S215" s="90">
        <v>0.24</v>
      </c>
      <c r="T215" s="88" t="s">
        <v>166</v>
      </c>
      <c r="U215" s="88"/>
      <c r="V215" s="88"/>
      <c r="W215" s="88"/>
      <c r="X215" s="89"/>
      <c r="Y215" s="89"/>
      <c r="Z215" s="88" t="s">
        <v>3829</v>
      </c>
      <c r="AA215" s="88">
        <v>61</v>
      </c>
      <c r="AB215" s="88"/>
      <c r="AC215" s="88"/>
      <c r="AD215" s="88">
        <v>24</v>
      </c>
      <c r="AE215" s="91">
        <v>26.3</v>
      </c>
      <c r="AF215" s="88" t="s">
        <v>2992</v>
      </c>
      <c r="AG215" s="88" t="s">
        <v>2999</v>
      </c>
      <c r="AH215" s="88" t="s">
        <v>126</v>
      </c>
      <c r="AI215" s="89">
        <v>3</v>
      </c>
      <c r="AJ215" s="89">
        <v>1</v>
      </c>
      <c r="AK215" s="89" t="s">
        <v>3071</v>
      </c>
      <c r="AL215" s="88"/>
      <c r="AM215" s="88"/>
      <c r="AN215" s="88"/>
      <c r="AO215" s="88"/>
      <c r="AP215" s="88" t="s">
        <v>61</v>
      </c>
      <c r="AQ215" s="88" t="s">
        <v>44</v>
      </c>
      <c r="AR215" s="88" t="s">
        <v>45</v>
      </c>
      <c r="AS215" s="88" t="s">
        <v>44</v>
      </c>
      <c r="AT215" s="88" t="s">
        <v>61</v>
      </c>
      <c r="AU215" s="88"/>
      <c r="AV215" s="88"/>
      <c r="AW215" s="88"/>
      <c r="AX215" s="88" t="s">
        <v>3923</v>
      </c>
      <c r="AY215" s="88">
        <v>42.904338000000003</v>
      </c>
      <c r="AZ215" s="89">
        <v>150</v>
      </c>
      <c r="BA215" s="92">
        <v>1.3678756476683938</v>
      </c>
      <c r="BB215" s="93">
        <v>216</v>
      </c>
      <c r="BC215" s="94">
        <v>0.2</v>
      </c>
      <c r="BD215" s="89">
        <v>470</v>
      </c>
      <c r="BE215" s="89">
        <v>340</v>
      </c>
      <c r="BF215" s="96" t="s">
        <v>2598</v>
      </c>
      <c r="BG215" s="88" t="s">
        <v>68</v>
      </c>
      <c r="BH215" s="88" t="s">
        <v>97</v>
      </c>
    </row>
    <row r="216" spans="1:60" s="87" customFormat="1" ht="30.75" customHeight="1" x14ac:dyDescent="0.2">
      <c r="A216" s="87" t="s">
        <v>163</v>
      </c>
      <c r="B216" s="88" t="s">
        <v>1771</v>
      </c>
      <c r="C216" s="87" t="s">
        <v>163</v>
      </c>
      <c r="D216" s="88" t="s">
        <v>31</v>
      </c>
      <c r="E216" s="88" t="s">
        <v>32</v>
      </c>
      <c r="F216" s="88" t="s">
        <v>32</v>
      </c>
      <c r="G216" s="88" t="s">
        <v>61</v>
      </c>
      <c r="H216" s="88" t="s">
        <v>66</v>
      </c>
      <c r="I216" s="88" t="s">
        <v>2918</v>
      </c>
      <c r="J216" s="88" t="s">
        <v>62</v>
      </c>
      <c r="K216" s="88" t="s">
        <v>165</v>
      </c>
      <c r="L216" s="88" t="s">
        <v>97</v>
      </c>
      <c r="M216" s="88" t="s">
        <v>97</v>
      </c>
      <c r="N216" s="88" t="s">
        <v>156</v>
      </c>
      <c r="O216" s="88" t="s">
        <v>64</v>
      </c>
      <c r="P216" s="88" t="s">
        <v>104</v>
      </c>
      <c r="Q216" s="88" t="s">
        <v>2374</v>
      </c>
      <c r="R216" s="89" t="s">
        <v>3615</v>
      </c>
      <c r="S216" s="90">
        <v>0.30499999999999999</v>
      </c>
      <c r="T216" s="88" t="s">
        <v>168</v>
      </c>
      <c r="U216" s="88"/>
      <c r="V216" s="88"/>
      <c r="W216" s="88"/>
      <c r="X216" s="89"/>
      <c r="Y216" s="89"/>
      <c r="Z216" s="88" t="s">
        <v>3830</v>
      </c>
      <c r="AA216" s="88">
        <v>61</v>
      </c>
      <c r="AB216" s="88"/>
      <c r="AC216" s="88"/>
      <c r="AD216" s="88">
        <v>24</v>
      </c>
      <c r="AE216" s="91">
        <v>26.3</v>
      </c>
      <c r="AF216" s="88" t="s">
        <v>2992</v>
      </c>
      <c r="AG216" s="88" t="s">
        <v>2999</v>
      </c>
      <c r="AH216" s="88" t="s">
        <v>126</v>
      </c>
      <c r="AI216" s="89">
        <v>3</v>
      </c>
      <c r="AJ216" s="89">
        <v>1</v>
      </c>
      <c r="AK216" s="89" t="s">
        <v>3071</v>
      </c>
      <c r="AL216" s="88"/>
      <c r="AM216" s="88"/>
      <c r="AN216" s="88"/>
      <c r="AO216" s="88"/>
      <c r="AP216" s="88" t="s">
        <v>61</v>
      </c>
      <c r="AQ216" s="88" t="s">
        <v>44</v>
      </c>
      <c r="AR216" s="88" t="s">
        <v>45</v>
      </c>
      <c r="AS216" s="88" t="s">
        <v>44</v>
      </c>
      <c r="AT216" s="88" t="s">
        <v>61</v>
      </c>
      <c r="AU216" s="88"/>
      <c r="AV216" s="88"/>
      <c r="AW216" s="88"/>
      <c r="AX216" s="88" t="s">
        <v>3923</v>
      </c>
      <c r="AY216" s="88">
        <v>42.888204999999999</v>
      </c>
      <c r="AZ216" s="89">
        <v>150</v>
      </c>
      <c r="BA216" s="92">
        <v>0.29015544041450775</v>
      </c>
      <c r="BB216" s="93">
        <v>144</v>
      </c>
      <c r="BC216" s="94">
        <v>0.2</v>
      </c>
      <c r="BD216" s="89">
        <v>470</v>
      </c>
      <c r="BE216" s="89">
        <v>340</v>
      </c>
      <c r="BF216" s="96" t="s">
        <v>2598</v>
      </c>
      <c r="BG216" s="88" t="s">
        <v>68</v>
      </c>
      <c r="BH216" s="88" t="s">
        <v>97</v>
      </c>
    </row>
    <row r="217" spans="1:60" s="87" customFormat="1" ht="30.75" customHeight="1" x14ac:dyDescent="0.2">
      <c r="A217" s="87" t="s">
        <v>164</v>
      </c>
      <c r="B217" s="88" t="s">
        <v>1771</v>
      </c>
      <c r="C217" s="87" t="s">
        <v>164</v>
      </c>
      <c r="D217" s="88" t="s">
        <v>31</v>
      </c>
      <c r="E217" s="88" t="s">
        <v>32</v>
      </c>
      <c r="F217" s="88" t="s">
        <v>32</v>
      </c>
      <c r="G217" s="88" t="s">
        <v>61</v>
      </c>
      <c r="H217" s="88" t="s">
        <v>66</v>
      </c>
      <c r="I217" s="88" t="s">
        <v>2918</v>
      </c>
      <c r="J217" s="88" t="s">
        <v>62</v>
      </c>
      <c r="K217" s="88" t="s">
        <v>165</v>
      </c>
      <c r="L217" s="88" t="s">
        <v>97</v>
      </c>
      <c r="M217" s="88" t="s">
        <v>97</v>
      </c>
      <c r="N217" s="88" t="s">
        <v>156</v>
      </c>
      <c r="O217" s="88" t="s">
        <v>64</v>
      </c>
      <c r="P217" s="88" t="s">
        <v>107</v>
      </c>
      <c r="Q217" s="88" t="s">
        <v>2374</v>
      </c>
      <c r="R217" s="89" t="s">
        <v>3615</v>
      </c>
      <c r="S217" s="90">
        <v>0.32500000000000001</v>
      </c>
      <c r="T217" s="88" t="s">
        <v>169</v>
      </c>
      <c r="U217" s="88"/>
      <c r="V217" s="88"/>
      <c r="W217" s="88"/>
      <c r="X217" s="89"/>
      <c r="Y217" s="89"/>
      <c r="Z217" s="88" t="s">
        <v>3831</v>
      </c>
      <c r="AA217" s="88">
        <v>61</v>
      </c>
      <c r="AB217" s="88"/>
      <c r="AC217" s="88"/>
      <c r="AD217" s="88">
        <v>24</v>
      </c>
      <c r="AE217" s="91">
        <v>26.3</v>
      </c>
      <c r="AF217" s="88" t="s">
        <v>2992</v>
      </c>
      <c r="AG217" s="88" t="s">
        <v>2999</v>
      </c>
      <c r="AH217" s="88" t="s">
        <v>126</v>
      </c>
      <c r="AI217" s="89">
        <v>3</v>
      </c>
      <c r="AJ217" s="89">
        <v>1</v>
      </c>
      <c r="AK217" s="89" t="s">
        <v>3071</v>
      </c>
      <c r="AL217" s="88"/>
      <c r="AM217" s="88"/>
      <c r="AN217" s="88"/>
      <c r="AO217" s="88"/>
      <c r="AP217" s="88" t="s">
        <v>61</v>
      </c>
      <c r="AQ217" s="88" t="s">
        <v>44</v>
      </c>
      <c r="AR217" s="88" t="s">
        <v>45</v>
      </c>
      <c r="AS217" s="88" t="s">
        <v>44</v>
      </c>
      <c r="AT217" s="88" t="s">
        <v>61</v>
      </c>
      <c r="AU217" s="88"/>
      <c r="AV217" s="88"/>
      <c r="AW217" s="88"/>
      <c r="AX217" s="88" t="s">
        <v>3923</v>
      </c>
      <c r="AY217" s="88">
        <v>42.992057000000003</v>
      </c>
      <c r="AZ217" s="89">
        <v>150</v>
      </c>
      <c r="BA217" s="92">
        <v>0.15544041450777202</v>
      </c>
      <c r="BB217" s="93">
        <v>144</v>
      </c>
      <c r="BC217" s="94">
        <v>0.2</v>
      </c>
      <c r="BD217" s="89">
        <v>470</v>
      </c>
      <c r="BE217" s="89">
        <v>340</v>
      </c>
      <c r="BF217" s="96" t="s">
        <v>2598</v>
      </c>
      <c r="BG217" s="88" t="s">
        <v>68</v>
      </c>
      <c r="BH217" s="88" t="s">
        <v>97</v>
      </c>
    </row>
    <row r="218" spans="1:60" s="87" customFormat="1" ht="30.75" customHeight="1" x14ac:dyDescent="0.2">
      <c r="A218" s="87" t="s">
        <v>1995</v>
      </c>
      <c r="B218" s="88" t="s">
        <v>1772</v>
      </c>
      <c r="C218" s="87" t="s">
        <v>1995</v>
      </c>
      <c r="D218" s="88" t="s">
        <v>31</v>
      </c>
      <c r="E218" s="88" t="s">
        <v>32</v>
      </c>
      <c r="F218" s="88" t="s">
        <v>32</v>
      </c>
      <c r="G218" s="88" t="s">
        <v>61</v>
      </c>
      <c r="H218" s="88" t="s">
        <v>66</v>
      </c>
      <c r="I218" s="88" t="s">
        <v>2916</v>
      </c>
      <c r="J218" s="88" t="s">
        <v>62</v>
      </c>
      <c r="K218" s="88" t="s">
        <v>165</v>
      </c>
      <c r="L218" s="88" t="s">
        <v>97</v>
      </c>
      <c r="M218" s="88" t="s">
        <v>97</v>
      </c>
      <c r="N218" s="88" t="s">
        <v>1738</v>
      </c>
      <c r="O218" s="88" t="s">
        <v>64</v>
      </c>
      <c r="P218" s="88" t="s">
        <v>175</v>
      </c>
      <c r="Q218" s="88" t="s">
        <v>2374</v>
      </c>
      <c r="R218" s="89" t="s">
        <v>3629</v>
      </c>
      <c r="S218" s="90">
        <v>0.28000000000000003</v>
      </c>
      <c r="T218" s="88" t="s">
        <v>371</v>
      </c>
      <c r="U218" s="88"/>
      <c r="V218" s="88"/>
      <c r="W218" s="88"/>
      <c r="X218" s="89"/>
      <c r="Y218" s="89"/>
      <c r="Z218" s="88"/>
      <c r="AA218" s="88">
        <v>61</v>
      </c>
      <c r="AB218" s="88"/>
      <c r="AC218" s="88"/>
      <c r="AD218" s="88">
        <v>24</v>
      </c>
      <c r="AE218" s="91">
        <v>26.3</v>
      </c>
      <c r="AF218" s="88" t="s">
        <v>2993</v>
      </c>
      <c r="AG218" s="88"/>
      <c r="AH218" s="88" t="s">
        <v>126</v>
      </c>
      <c r="AI218" s="89">
        <v>3</v>
      </c>
      <c r="AJ218" s="89">
        <v>1</v>
      </c>
      <c r="AK218" s="89" t="s">
        <v>3071</v>
      </c>
      <c r="AL218" s="88"/>
      <c r="AM218" s="88"/>
      <c r="AN218" s="88"/>
      <c r="AO218" s="88"/>
      <c r="AP218" s="88" t="s">
        <v>61</v>
      </c>
      <c r="AQ218" s="88" t="s">
        <v>44</v>
      </c>
      <c r="AR218" s="88" t="s">
        <v>45</v>
      </c>
      <c r="AS218" s="88" t="s">
        <v>44</v>
      </c>
      <c r="AT218" s="88" t="s">
        <v>61</v>
      </c>
      <c r="AU218" s="88" t="s">
        <v>3921</v>
      </c>
      <c r="AV218" s="88"/>
      <c r="AW218" s="88"/>
      <c r="AX218" s="88"/>
      <c r="AY218" s="88">
        <v>42.933402000000001</v>
      </c>
      <c r="AZ218" s="89">
        <v>150</v>
      </c>
      <c r="BA218" s="92">
        <v>0.41450777202072536</v>
      </c>
      <c r="BB218" s="93">
        <v>144</v>
      </c>
      <c r="BC218" s="94">
        <v>0.2</v>
      </c>
      <c r="BD218" s="89">
        <v>470</v>
      </c>
      <c r="BE218" s="89">
        <v>340</v>
      </c>
      <c r="BF218" s="96" t="s">
        <v>2596</v>
      </c>
      <c r="BG218" s="88" t="s">
        <v>68</v>
      </c>
      <c r="BH218" s="88" t="s">
        <v>97</v>
      </c>
    </row>
    <row r="219" spans="1:60" s="87" customFormat="1" ht="30.75" customHeight="1" x14ac:dyDescent="0.2">
      <c r="A219" s="87" t="s">
        <v>1996</v>
      </c>
      <c r="B219" s="88" t="s">
        <v>1772</v>
      </c>
      <c r="C219" s="87" t="s">
        <v>1996</v>
      </c>
      <c r="D219" s="88" t="s">
        <v>31</v>
      </c>
      <c r="E219" s="88" t="s">
        <v>32</v>
      </c>
      <c r="F219" s="88" t="s">
        <v>32</v>
      </c>
      <c r="G219" s="88" t="s">
        <v>61</v>
      </c>
      <c r="H219" s="88" t="s">
        <v>66</v>
      </c>
      <c r="I219" s="88" t="s">
        <v>2916</v>
      </c>
      <c r="J219" s="88" t="s">
        <v>62</v>
      </c>
      <c r="K219" s="88" t="s">
        <v>165</v>
      </c>
      <c r="L219" s="88" t="s">
        <v>97</v>
      </c>
      <c r="M219" s="88" t="s">
        <v>97</v>
      </c>
      <c r="N219" s="88" t="s">
        <v>1738</v>
      </c>
      <c r="O219" s="88" t="s">
        <v>64</v>
      </c>
      <c r="P219" s="88" t="s">
        <v>176</v>
      </c>
      <c r="Q219" s="88" t="s">
        <v>2374</v>
      </c>
      <c r="R219" s="89" t="s">
        <v>3629</v>
      </c>
      <c r="S219" s="90">
        <v>0.26</v>
      </c>
      <c r="T219" s="88" t="s">
        <v>372</v>
      </c>
      <c r="U219" s="88"/>
      <c r="V219" s="88"/>
      <c r="W219" s="88"/>
      <c r="X219" s="89"/>
      <c r="Y219" s="89"/>
      <c r="Z219" s="88"/>
      <c r="AA219" s="88">
        <v>61</v>
      </c>
      <c r="AB219" s="88"/>
      <c r="AC219" s="88"/>
      <c r="AD219" s="88">
        <v>24</v>
      </c>
      <c r="AE219" s="91">
        <v>26.3</v>
      </c>
      <c r="AF219" s="88" t="s">
        <v>2993</v>
      </c>
      <c r="AG219" s="88"/>
      <c r="AH219" s="88" t="s">
        <v>126</v>
      </c>
      <c r="AI219" s="89">
        <v>3</v>
      </c>
      <c r="AJ219" s="89">
        <v>1</v>
      </c>
      <c r="AK219" s="89" t="s">
        <v>3071</v>
      </c>
      <c r="AL219" s="88"/>
      <c r="AM219" s="88"/>
      <c r="AN219" s="88"/>
      <c r="AO219" s="88"/>
      <c r="AP219" s="88" t="s">
        <v>61</v>
      </c>
      <c r="AQ219" s="88" t="s">
        <v>44</v>
      </c>
      <c r="AR219" s="88" t="s">
        <v>45</v>
      </c>
      <c r="AS219" s="88" t="s">
        <v>44</v>
      </c>
      <c r="AT219" s="88" t="s">
        <v>61</v>
      </c>
      <c r="AU219" s="88" t="s">
        <v>3921</v>
      </c>
      <c r="AV219" s="88"/>
      <c r="AW219" s="88"/>
      <c r="AX219" s="88"/>
      <c r="AY219" s="88">
        <v>42.455399</v>
      </c>
      <c r="AZ219" s="89">
        <v>150</v>
      </c>
      <c r="BA219" s="92">
        <v>0.88082901554404147</v>
      </c>
      <c r="BB219" s="93">
        <v>216</v>
      </c>
      <c r="BC219" s="94">
        <v>0.2</v>
      </c>
      <c r="BD219" s="89">
        <v>470</v>
      </c>
      <c r="BE219" s="89">
        <v>340</v>
      </c>
      <c r="BF219" s="96" t="s">
        <v>2596</v>
      </c>
      <c r="BG219" s="88" t="s">
        <v>68</v>
      </c>
      <c r="BH219" s="88" t="s">
        <v>97</v>
      </c>
    </row>
    <row r="220" spans="1:60" s="87" customFormat="1" ht="30.75" customHeight="1" x14ac:dyDescent="0.2">
      <c r="A220" s="87" t="s">
        <v>394</v>
      </c>
      <c r="B220" s="88" t="s">
        <v>1772</v>
      </c>
      <c r="C220" s="87" t="s">
        <v>394</v>
      </c>
      <c r="D220" s="88" t="s">
        <v>31</v>
      </c>
      <c r="E220" s="88" t="s">
        <v>32</v>
      </c>
      <c r="F220" s="88" t="s">
        <v>32</v>
      </c>
      <c r="G220" s="88" t="s">
        <v>61</v>
      </c>
      <c r="H220" s="88" t="s">
        <v>66</v>
      </c>
      <c r="I220" s="88" t="s">
        <v>2916</v>
      </c>
      <c r="J220" s="88" t="s">
        <v>62</v>
      </c>
      <c r="K220" s="88" t="s">
        <v>165</v>
      </c>
      <c r="L220" s="88" t="s">
        <v>97</v>
      </c>
      <c r="M220" s="88" t="s">
        <v>97</v>
      </c>
      <c r="N220" s="88" t="s">
        <v>1738</v>
      </c>
      <c r="O220" s="88" t="s">
        <v>64</v>
      </c>
      <c r="P220" s="88" t="s">
        <v>98</v>
      </c>
      <c r="Q220" s="88" t="s">
        <v>2374</v>
      </c>
      <c r="R220" s="89" t="s">
        <v>3629</v>
      </c>
      <c r="S220" s="90">
        <v>0.25</v>
      </c>
      <c r="T220" s="88" t="s">
        <v>373</v>
      </c>
      <c r="U220" s="88"/>
      <c r="V220" s="88"/>
      <c r="W220" s="88"/>
      <c r="X220" s="89"/>
      <c r="Y220" s="89"/>
      <c r="Z220" s="88"/>
      <c r="AA220" s="88">
        <v>61</v>
      </c>
      <c r="AB220" s="88"/>
      <c r="AC220" s="88"/>
      <c r="AD220" s="88">
        <v>24</v>
      </c>
      <c r="AE220" s="91">
        <v>26.3</v>
      </c>
      <c r="AF220" s="88" t="s">
        <v>2993</v>
      </c>
      <c r="AG220" s="88"/>
      <c r="AH220" s="88" t="s">
        <v>126</v>
      </c>
      <c r="AI220" s="89">
        <v>3</v>
      </c>
      <c r="AJ220" s="89">
        <v>1</v>
      </c>
      <c r="AK220" s="89" t="s">
        <v>3071</v>
      </c>
      <c r="AL220" s="88"/>
      <c r="AM220" s="88"/>
      <c r="AN220" s="88"/>
      <c r="AO220" s="88"/>
      <c r="AP220" s="88" t="s">
        <v>61</v>
      </c>
      <c r="AQ220" s="88" t="s">
        <v>44</v>
      </c>
      <c r="AR220" s="88" t="s">
        <v>45</v>
      </c>
      <c r="AS220" s="88" t="s">
        <v>44</v>
      </c>
      <c r="AT220" s="88" t="s">
        <v>61</v>
      </c>
      <c r="AU220" s="88" t="s">
        <v>3921</v>
      </c>
      <c r="AV220" s="88"/>
      <c r="AW220" s="88"/>
      <c r="AX220" s="88"/>
      <c r="AY220" s="88">
        <v>42.933402000000001</v>
      </c>
      <c r="AZ220" s="89">
        <v>150</v>
      </c>
      <c r="BA220" s="92">
        <v>1.0569948186528497</v>
      </c>
      <c r="BB220" s="93">
        <v>216</v>
      </c>
      <c r="BC220" s="94">
        <v>0.2</v>
      </c>
      <c r="BD220" s="89">
        <v>470</v>
      </c>
      <c r="BE220" s="89">
        <v>340</v>
      </c>
      <c r="BF220" s="96" t="s">
        <v>2596</v>
      </c>
      <c r="BG220" s="88" t="s">
        <v>68</v>
      </c>
      <c r="BH220" s="88" t="s">
        <v>97</v>
      </c>
    </row>
    <row r="221" spans="1:60" s="87" customFormat="1" ht="30.75" customHeight="1" x14ac:dyDescent="0.2">
      <c r="A221" s="87" t="s">
        <v>395</v>
      </c>
      <c r="B221" s="88" t="s">
        <v>1772</v>
      </c>
      <c r="C221" s="87" t="s">
        <v>395</v>
      </c>
      <c r="D221" s="88" t="s">
        <v>31</v>
      </c>
      <c r="E221" s="88" t="s">
        <v>32</v>
      </c>
      <c r="F221" s="88" t="s">
        <v>32</v>
      </c>
      <c r="G221" s="88" t="s">
        <v>61</v>
      </c>
      <c r="H221" s="88" t="s">
        <v>66</v>
      </c>
      <c r="I221" s="88" t="s">
        <v>2916</v>
      </c>
      <c r="J221" s="88" t="s">
        <v>62</v>
      </c>
      <c r="K221" s="88" t="s">
        <v>165</v>
      </c>
      <c r="L221" s="88" t="s">
        <v>97</v>
      </c>
      <c r="M221" s="88" t="s">
        <v>97</v>
      </c>
      <c r="N221" s="88" t="s">
        <v>1738</v>
      </c>
      <c r="O221" s="88" t="s">
        <v>64</v>
      </c>
      <c r="P221" s="88" t="s">
        <v>100</v>
      </c>
      <c r="Q221" s="88" t="s">
        <v>2374</v>
      </c>
      <c r="R221" s="89" t="s">
        <v>3629</v>
      </c>
      <c r="S221" s="90">
        <v>0.24</v>
      </c>
      <c r="T221" s="88" t="s">
        <v>374</v>
      </c>
      <c r="U221" s="88"/>
      <c r="V221" s="88"/>
      <c r="W221" s="88"/>
      <c r="X221" s="89"/>
      <c r="Y221" s="89"/>
      <c r="Z221" s="88"/>
      <c r="AA221" s="88">
        <v>61</v>
      </c>
      <c r="AB221" s="88"/>
      <c r="AC221" s="88"/>
      <c r="AD221" s="88">
        <v>24</v>
      </c>
      <c r="AE221" s="91">
        <v>26.3</v>
      </c>
      <c r="AF221" s="88" t="s">
        <v>2993</v>
      </c>
      <c r="AG221" s="88"/>
      <c r="AH221" s="88" t="s">
        <v>126</v>
      </c>
      <c r="AI221" s="89">
        <v>3</v>
      </c>
      <c r="AJ221" s="89">
        <v>1</v>
      </c>
      <c r="AK221" s="89" t="s">
        <v>3071</v>
      </c>
      <c r="AL221" s="88"/>
      <c r="AM221" s="88"/>
      <c r="AN221" s="88"/>
      <c r="AO221" s="88"/>
      <c r="AP221" s="88" t="s">
        <v>61</v>
      </c>
      <c r="AQ221" s="88" t="s">
        <v>44</v>
      </c>
      <c r="AR221" s="88" t="s">
        <v>45</v>
      </c>
      <c r="AS221" s="88" t="s">
        <v>44</v>
      </c>
      <c r="AT221" s="88" t="s">
        <v>61</v>
      </c>
      <c r="AU221" s="88" t="s">
        <v>3921</v>
      </c>
      <c r="AV221" s="88"/>
      <c r="AW221" s="88"/>
      <c r="AX221" s="88"/>
      <c r="AY221" s="88">
        <v>42.933402000000001</v>
      </c>
      <c r="AZ221" s="89">
        <v>150</v>
      </c>
      <c r="BA221" s="92">
        <v>0.72020725388601037</v>
      </c>
      <c r="BB221" s="93">
        <v>216</v>
      </c>
      <c r="BC221" s="94">
        <v>0.2</v>
      </c>
      <c r="BD221" s="89">
        <v>470</v>
      </c>
      <c r="BE221" s="89">
        <v>340</v>
      </c>
      <c r="BF221" s="96" t="s">
        <v>2596</v>
      </c>
      <c r="BG221" s="88" t="s">
        <v>68</v>
      </c>
      <c r="BH221" s="88" t="s">
        <v>97</v>
      </c>
    </row>
    <row r="222" spans="1:60" s="87" customFormat="1" ht="30.75" customHeight="1" x14ac:dyDescent="0.2">
      <c r="A222" s="87" t="s">
        <v>396</v>
      </c>
      <c r="B222" s="88" t="s">
        <v>1772</v>
      </c>
      <c r="C222" s="87" t="s">
        <v>396</v>
      </c>
      <c r="D222" s="88" t="s">
        <v>31</v>
      </c>
      <c r="E222" s="88" t="s">
        <v>32</v>
      </c>
      <c r="F222" s="88" t="s">
        <v>32</v>
      </c>
      <c r="G222" s="88" t="s">
        <v>61</v>
      </c>
      <c r="H222" s="88" t="s">
        <v>66</v>
      </c>
      <c r="I222" s="88" t="s">
        <v>2916</v>
      </c>
      <c r="J222" s="88" t="s">
        <v>62</v>
      </c>
      <c r="K222" s="88" t="s">
        <v>165</v>
      </c>
      <c r="L222" s="88" t="s">
        <v>97</v>
      </c>
      <c r="M222" s="88" t="s">
        <v>97</v>
      </c>
      <c r="N222" s="88" t="s">
        <v>1738</v>
      </c>
      <c r="O222" s="88" t="s">
        <v>64</v>
      </c>
      <c r="P222" s="88" t="s">
        <v>104</v>
      </c>
      <c r="Q222" s="88" t="s">
        <v>2374</v>
      </c>
      <c r="R222" s="89" t="s">
        <v>3629</v>
      </c>
      <c r="S222" s="90">
        <v>0.30499999999999999</v>
      </c>
      <c r="T222" s="88" t="s">
        <v>375</v>
      </c>
      <c r="U222" s="88"/>
      <c r="V222" s="88"/>
      <c r="W222" s="88"/>
      <c r="X222" s="89"/>
      <c r="Y222" s="89"/>
      <c r="Z222" s="88"/>
      <c r="AA222" s="88">
        <v>61</v>
      </c>
      <c r="AB222" s="88"/>
      <c r="AC222" s="88"/>
      <c r="AD222" s="88">
        <v>24</v>
      </c>
      <c r="AE222" s="91">
        <v>26.3</v>
      </c>
      <c r="AF222" s="88" t="s">
        <v>2993</v>
      </c>
      <c r="AG222" s="88"/>
      <c r="AH222" s="88" t="s">
        <v>126</v>
      </c>
      <c r="AI222" s="89">
        <v>3</v>
      </c>
      <c r="AJ222" s="89">
        <v>1</v>
      </c>
      <c r="AK222" s="89" t="s">
        <v>3071</v>
      </c>
      <c r="AL222" s="88"/>
      <c r="AM222" s="88"/>
      <c r="AN222" s="88"/>
      <c r="AO222" s="88"/>
      <c r="AP222" s="88" t="s">
        <v>61</v>
      </c>
      <c r="AQ222" s="88" t="s">
        <v>44</v>
      </c>
      <c r="AR222" s="88" t="s">
        <v>45</v>
      </c>
      <c r="AS222" s="88" t="s">
        <v>44</v>
      </c>
      <c r="AT222" s="88" t="s">
        <v>61</v>
      </c>
      <c r="AU222" s="88" t="s">
        <v>3921</v>
      </c>
      <c r="AV222" s="88"/>
      <c r="AW222" s="88"/>
      <c r="AX222" s="88"/>
      <c r="AY222" s="88">
        <v>42.933402000000001</v>
      </c>
      <c r="AZ222" s="89">
        <v>150</v>
      </c>
      <c r="BA222" s="92">
        <v>0.10362694300518134</v>
      </c>
      <c r="BB222" s="93">
        <v>144</v>
      </c>
      <c r="BC222" s="94">
        <v>0.2</v>
      </c>
      <c r="BD222" s="89">
        <v>470</v>
      </c>
      <c r="BE222" s="89">
        <v>340</v>
      </c>
      <c r="BF222" s="96" t="s">
        <v>2596</v>
      </c>
      <c r="BG222" s="88" t="s">
        <v>68</v>
      </c>
      <c r="BH222" s="88" t="s">
        <v>97</v>
      </c>
    </row>
    <row r="223" spans="1:60" s="87" customFormat="1" ht="30.75" customHeight="1" x14ac:dyDescent="0.2">
      <c r="A223" s="87" t="s">
        <v>397</v>
      </c>
      <c r="B223" s="88" t="s">
        <v>1772</v>
      </c>
      <c r="C223" s="87" t="s">
        <v>397</v>
      </c>
      <c r="D223" s="88" t="s">
        <v>31</v>
      </c>
      <c r="E223" s="88" t="s">
        <v>32</v>
      </c>
      <c r="F223" s="88" t="s">
        <v>32</v>
      </c>
      <c r="G223" s="88" t="s">
        <v>61</v>
      </c>
      <c r="H223" s="88" t="s">
        <v>66</v>
      </c>
      <c r="I223" s="88" t="s">
        <v>2916</v>
      </c>
      <c r="J223" s="88" t="s">
        <v>62</v>
      </c>
      <c r="K223" s="88" t="s">
        <v>165</v>
      </c>
      <c r="L223" s="88" t="s">
        <v>97</v>
      </c>
      <c r="M223" s="88" t="s">
        <v>97</v>
      </c>
      <c r="N223" s="88" t="s">
        <v>1738</v>
      </c>
      <c r="O223" s="88" t="s">
        <v>64</v>
      </c>
      <c r="P223" s="88" t="s">
        <v>107</v>
      </c>
      <c r="Q223" s="88" t="s">
        <v>2374</v>
      </c>
      <c r="R223" s="89" t="s">
        <v>3629</v>
      </c>
      <c r="S223" s="90">
        <v>0.32500000000000001</v>
      </c>
      <c r="T223" s="88" t="s">
        <v>376</v>
      </c>
      <c r="U223" s="88"/>
      <c r="V223" s="88"/>
      <c r="W223" s="88"/>
      <c r="X223" s="89"/>
      <c r="Y223" s="89"/>
      <c r="Z223" s="88"/>
      <c r="AA223" s="88">
        <v>61</v>
      </c>
      <c r="AB223" s="88"/>
      <c r="AC223" s="88"/>
      <c r="AD223" s="88">
        <v>24</v>
      </c>
      <c r="AE223" s="91">
        <v>26.3</v>
      </c>
      <c r="AF223" s="88" t="s">
        <v>2993</v>
      </c>
      <c r="AG223" s="88"/>
      <c r="AH223" s="88" t="s">
        <v>126</v>
      </c>
      <c r="AI223" s="89">
        <v>3</v>
      </c>
      <c r="AJ223" s="89">
        <v>1</v>
      </c>
      <c r="AK223" s="89" t="s">
        <v>3071</v>
      </c>
      <c r="AL223" s="88"/>
      <c r="AM223" s="88"/>
      <c r="AN223" s="88"/>
      <c r="AO223" s="88"/>
      <c r="AP223" s="88" t="s">
        <v>61</v>
      </c>
      <c r="AQ223" s="88" t="s">
        <v>44</v>
      </c>
      <c r="AR223" s="88" t="s">
        <v>45</v>
      </c>
      <c r="AS223" s="88" t="s">
        <v>44</v>
      </c>
      <c r="AT223" s="88" t="s">
        <v>61</v>
      </c>
      <c r="AU223" s="88" t="s">
        <v>3921</v>
      </c>
      <c r="AV223" s="88"/>
      <c r="AW223" s="88"/>
      <c r="AX223" s="88"/>
      <c r="AY223" s="88">
        <v>42.933402000000001</v>
      </c>
      <c r="AZ223" s="89">
        <v>150</v>
      </c>
      <c r="BA223" s="92">
        <v>5.181347150259067E-2</v>
      </c>
      <c r="BB223" s="93">
        <v>144</v>
      </c>
      <c r="BC223" s="94">
        <v>0.2</v>
      </c>
      <c r="BD223" s="89">
        <v>470</v>
      </c>
      <c r="BE223" s="89">
        <v>340</v>
      </c>
      <c r="BF223" s="96" t="s">
        <v>2596</v>
      </c>
      <c r="BG223" s="88" t="s">
        <v>68</v>
      </c>
      <c r="BH223" s="88" t="s">
        <v>97</v>
      </c>
    </row>
    <row r="224" spans="1:60" s="87" customFormat="1" ht="30.75" customHeight="1" x14ac:dyDescent="0.2">
      <c r="A224" s="87" t="s">
        <v>1997</v>
      </c>
      <c r="B224" s="88" t="s">
        <v>1763</v>
      </c>
      <c r="C224" s="87" t="s">
        <v>1997</v>
      </c>
      <c r="D224" s="88" t="s">
        <v>31</v>
      </c>
      <c r="E224" s="88" t="s">
        <v>32</v>
      </c>
      <c r="F224" s="88" t="s">
        <v>32</v>
      </c>
      <c r="G224" s="88" t="s">
        <v>61</v>
      </c>
      <c r="H224" s="88" t="s">
        <v>66</v>
      </c>
      <c r="I224" s="88" t="s">
        <v>2918</v>
      </c>
      <c r="J224" s="88" t="s">
        <v>62</v>
      </c>
      <c r="K224" s="88" t="s">
        <v>165</v>
      </c>
      <c r="L224" s="88" t="s">
        <v>97</v>
      </c>
      <c r="M224" s="88" t="s">
        <v>97</v>
      </c>
      <c r="N224" s="88" t="s">
        <v>1734</v>
      </c>
      <c r="O224" s="88" t="s">
        <v>64</v>
      </c>
      <c r="P224" s="88" t="s">
        <v>175</v>
      </c>
      <c r="Q224" s="88" t="s">
        <v>2374</v>
      </c>
      <c r="R224" s="89" t="s">
        <v>3619</v>
      </c>
      <c r="S224" s="90">
        <v>0.28000000000000003</v>
      </c>
      <c r="T224" s="88" t="s">
        <v>377</v>
      </c>
      <c r="U224" s="88"/>
      <c r="V224" s="88"/>
      <c r="W224" s="88"/>
      <c r="X224" s="89"/>
      <c r="Y224" s="89"/>
      <c r="Z224" s="88" t="s">
        <v>3842</v>
      </c>
      <c r="AA224" s="88">
        <v>61</v>
      </c>
      <c r="AB224" s="88"/>
      <c r="AC224" s="88"/>
      <c r="AD224" s="88">
        <v>24</v>
      </c>
      <c r="AE224" s="91">
        <v>26.3</v>
      </c>
      <c r="AF224" s="88" t="s">
        <v>2992</v>
      </c>
      <c r="AG224" s="88" t="s">
        <v>2999</v>
      </c>
      <c r="AH224" s="88" t="s">
        <v>126</v>
      </c>
      <c r="AI224" s="89">
        <v>3</v>
      </c>
      <c r="AJ224" s="89">
        <v>1</v>
      </c>
      <c r="AK224" s="89" t="s">
        <v>3071</v>
      </c>
      <c r="AL224" s="88"/>
      <c r="AM224" s="88"/>
      <c r="AN224" s="88"/>
      <c r="AO224" s="88"/>
      <c r="AP224" s="88" t="s">
        <v>61</v>
      </c>
      <c r="AQ224" s="88" t="s">
        <v>44</v>
      </c>
      <c r="AR224" s="88" t="s">
        <v>45</v>
      </c>
      <c r="AS224" s="88" t="s">
        <v>44</v>
      </c>
      <c r="AT224" s="88" t="s">
        <v>61</v>
      </c>
      <c r="AU224" s="88"/>
      <c r="AV224" s="88"/>
      <c r="AW224" s="88"/>
      <c r="AX224" s="88" t="s">
        <v>3923</v>
      </c>
      <c r="AY224" s="88">
        <v>42.909970999999999</v>
      </c>
      <c r="AZ224" s="89">
        <v>150</v>
      </c>
      <c r="BA224" s="92">
        <v>0.40932642487046633</v>
      </c>
      <c r="BB224" s="93">
        <v>144</v>
      </c>
      <c r="BC224" s="94">
        <v>0.2</v>
      </c>
      <c r="BD224" s="89">
        <v>470</v>
      </c>
      <c r="BE224" s="89">
        <v>340</v>
      </c>
      <c r="BF224" s="96" t="s">
        <v>2592</v>
      </c>
      <c r="BG224" s="88" t="s">
        <v>68</v>
      </c>
      <c r="BH224" s="88" t="s">
        <v>97</v>
      </c>
    </row>
    <row r="225" spans="1:60" s="87" customFormat="1" ht="30.75" customHeight="1" x14ac:dyDescent="0.2">
      <c r="A225" s="87" t="s">
        <v>1998</v>
      </c>
      <c r="B225" s="88" t="s">
        <v>1763</v>
      </c>
      <c r="C225" s="87" t="s">
        <v>1998</v>
      </c>
      <c r="D225" s="88" t="s">
        <v>31</v>
      </c>
      <c r="E225" s="88" t="s">
        <v>32</v>
      </c>
      <c r="F225" s="88" t="s">
        <v>32</v>
      </c>
      <c r="G225" s="88" t="s">
        <v>61</v>
      </c>
      <c r="H225" s="88" t="s">
        <v>66</v>
      </c>
      <c r="I225" s="88" t="s">
        <v>2918</v>
      </c>
      <c r="J225" s="88" t="s">
        <v>62</v>
      </c>
      <c r="K225" s="88" t="s">
        <v>165</v>
      </c>
      <c r="L225" s="88" t="s">
        <v>97</v>
      </c>
      <c r="M225" s="88" t="s">
        <v>97</v>
      </c>
      <c r="N225" s="88" t="s">
        <v>1734</v>
      </c>
      <c r="O225" s="88" t="s">
        <v>64</v>
      </c>
      <c r="P225" s="88" t="s">
        <v>176</v>
      </c>
      <c r="Q225" s="88" t="s">
        <v>2374</v>
      </c>
      <c r="R225" s="89" t="s">
        <v>3619</v>
      </c>
      <c r="S225" s="90">
        <v>0.26</v>
      </c>
      <c r="T225" s="88" t="s">
        <v>378</v>
      </c>
      <c r="U225" s="88"/>
      <c r="V225" s="88"/>
      <c r="W225" s="88"/>
      <c r="X225" s="89"/>
      <c r="Y225" s="89"/>
      <c r="Z225" s="88" t="s">
        <v>3843</v>
      </c>
      <c r="AA225" s="88">
        <v>61</v>
      </c>
      <c r="AB225" s="88"/>
      <c r="AC225" s="88"/>
      <c r="AD225" s="88">
        <v>24</v>
      </c>
      <c r="AE225" s="91">
        <v>26.3</v>
      </c>
      <c r="AF225" s="88" t="s">
        <v>2992</v>
      </c>
      <c r="AG225" s="88" t="s">
        <v>3000</v>
      </c>
      <c r="AH225" s="88" t="s">
        <v>126</v>
      </c>
      <c r="AI225" s="89">
        <v>3</v>
      </c>
      <c r="AJ225" s="89">
        <v>1</v>
      </c>
      <c r="AK225" s="89" t="s">
        <v>3071</v>
      </c>
      <c r="AL225" s="88"/>
      <c r="AM225" s="88"/>
      <c r="AN225" s="88"/>
      <c r="AO225" s="88"/>
      <c r="AP225" s="88" t="s">
        <v>61</v>
      </c>
      <c r="AQ225" s="88" t="s">
        <v>44</v>
      </c>
      <c r="AR225" s="88" t="s">
        <v>45</v>
      </c>
      <c r="AS225" s="88" t="s">
        <v>44</v>
      </c>
      <c r="AT225" s="88" t="s">
        <v>61</v>
      </c>
      <c r="AU225" s="88"/>
      <c r="AV225" s="88"/>
      <c r="AW225" s="88"/>
      <c r="AX225" s="88" t="s">
        <v>3923</v>
      </c>
      <c r="AY225" s="88">
        <v>42.918261000000001</v>
      </c>
      <c r="AZ225" s="89">
        <v>150</v>
      </c>
      <c r="BA225" s="92">
        <v>0.75647668393782386</v>
      </c>
      <c r="BB225" s="93">
        <v>216</v>
      </c>
      <c r="BC225" s="94">
        <v>0.2</v>
      </c>
      <c r="BD225" s="89">
        <v>470</v>
      </c>
      <c r="BE225" s="89">
        <v>340</v>
      </c>
      <c r="BF225" s="96" t="s">
        <v>2592</v>
      </c>
      <c r="BG225" s="88" t="s">
        <v>68</v>
      </c>
      <c r="BH225" s="88" t="s">
        <v>97</v>
      </c>
    </row>
    <row r="226" spans="1:60" s="87" customFormat="1" ht="30.75" customHeight="1" x14ac:dyDescent="0.2">
      <c r="A226" s="87" t="s">
        <v>398</v>
      </c>
      <c r="B226" s="88" t="s">
        <v>1763</v>
      </c>
      <c r="C226" s="87" t="s">
        <v>398</v>
      </c>
      <c r="D226" s="88" t="s">
        <v>31</v>
      </c>
      <c r="E226" s="88" t="s">
        <v>32</v>
      </c>
      <c r="F226" s="88" t="s">
        <v>32</v>
      </c>
      <c r="G226" s="88" t="s">
        <v>61</v>
      </c>
      <c r="H226" s="88" t="s">
        <v>66</v>
      </c>
      <c r="I226" s="88" t="s">
        <v>2918</v>
      </c>
      <c r="J226" s="88" t="s">
        <v>62</v>
      </c>
      <c r="K226" s="88" t="s">
        <v>165</v>
      </c>
      <c r="L226" s="88" t="s">
        <v>97</v>
      </c>
      <c r="M226" s="88" t="s">
        <v>97</v>
      </c>
      <c r="N226" s="88" t="s">
        <v>1734</v>
      </c>
      <c r="O226" s="88" t="s">
        <v>64</v>
      </c>
      <c r="P226" s="88" t="s">
        <v>98</v>
      </c>
      <c r="Q226" s="88" t="s">
        <v>2374</v>
      </c>
      <c r="R226" s="89" t="s">
        <v>3619</v>
      </c>
      <c r="S226" s="90">
        <v>0.25</v>
      </c>
      <c r="T226" s="88" t="s">
        <v>379</v>
      </c>
      <c r="U226" s="88"/>
      <c r="V226" s="88"/>
      <c r="W226" s="88"/>
      <c r="X226" s="89"/>
      <c r="Y226" s="89"/>
      <c r="Z226" s="88" t="s">
        <v>3844</v>
      </c>
      <c r="AA226" s="88">
        <v>61</v>
      </c>
      <c r="AB226" s="88"/>
      <c r="AC226" s="88"/>
      <c r="AD226" s="88">
        <v>24</v>
      </c>
      <c r="AE226" s="91">
        <v>26.3</v>
      </c>
      <c r="AF226" s="88" t="s">
        <v>2992</v>
      </c>
      <c r="AG226" s="88" t="s">
        <v>3000</v>
      </c>
      <c r="AH226" s="88" t="s">
        <v>126</v>
      </c>
      <c r="AI226" s="89">
        <v>3</v>
      </c>
      <c r="AJ226" s="89">
        <v>1</v>
      </c>
      <c r="AK226" s="89" t="s">
        <v>3071</v>
      </c>
      <c r="AL226" s="88"/>
      <c r="AM226" s="88"/>
      <c r="AN226" s="88"/>
      <c r="AO226" s="88"/>
      <c r="AP226" s="88" t="s">
        <v>61</v>
      </c>
      <c r="AQ226" s="88" t="s">
        <v>44</v>
      </c>
      <c r="AR226" s="88" t="s">
        <v>45</v>
      </c>
      <c r="AS226" s="88" t="s">
        <v>44</v>
      </c>
      <c r="AT226" s="88" t="s">
        <v>61</v>
      </c>
      <c r="AU226" s="88"/>
      <c r="AV226" s="88"/>
      <c r="AW226" s="88"/>
      <c r="AX226" s="88" t="s">
        <v>3923</v>
      </c>
      <c r="AY226" s="88">
        <v>42.921211999999997</v>
      </c>
      <c r="AZ226" s="89">
        <v>150</v>
      </c>
      <c r="BA226" s="92">
        <v>1.0259067357512954</v>
      </c>
      <c r="BB226" s="93">
        <v>216</v>
      </c>
      <c r="BC226" s="94">
        <v>0.2</v>
      </c>
      <c r="BD226" s="89">
        <v>470</v>
      </c>
      <c r="BE226" s="89">
        <v>340</v>
      </c>
      <c r="BF226" s="96" t="s">
        <v>2592</v>
      </c>
      <c r="BG226" s="88" t="s">
        <v>68</v>
      </c>
      <c r="BH226" s="88" t="s">
        <v>97</v>
      </c>
    </row>
    <row r="227" spans="1:60" s="87" customFormat="1" ht="30.75" customHeight="1" x14ac:dyDescent="0.2">
      <c r="A227" s="87" t="s">
        <v>399</v>
      </c>
      <c r="B227" s="88" t="s">
        <v>1763</v>
      </c>
      <c r="C227" s="87" t="s">
        <v>399</v>
      </c>
      <c r="D227" s="88" t="s">
        <v>31</v>
      </c>
      <c r="E227" s="88" t="s">
        <v>32</v>
      </c>
      <c r="F227" s="88" t="s">
        <v>32</v>
      </c>
      <c r="G227" s="88" t="s">
        <v>61</v>
      </c>
      <c r="H227" s="88" t="s">
        <v>66</v>
      </c>
      <c r="I227" s="88" t="s">
        <v>2918</v>
      </c>
      <c r="J227" s="88" t="s">
        <v>62</v>
      </c>
      <c r="K227" s="88" t="s">
        <v>165</v>
      </c>
      <c r="L227" s="88" t="s">
        <v>97</v>
      </c>
      <c r="M227" s="88" t="s">
        <v>97</v>
      </c>
      <c r="N227" s="88" t="s">
        <v>1734</v>
      </c>
      <c r="O227" s="88" t="s">
        <v>64</v>
      </c>
      <c r="P227" s="88" t="s">
        <v>100</v>
      </c>
      <c r="Q227" s="88" t="s">
        <v>2374</v>
      </c>
      <c r="R227" s="89" t="s">
        <v>3619</v>
      </c>
      <c r="S227" s="90">
        <v>0.24</v>
      </c>
      <c r="T227" s="88" t="s">
        <v>380</v>
      </c>
      <c r="U227" s="88"/>
      <c r="V227" s="88"/>
      <c r="W227" s="88"/>
      <c r="X227" s="89"/>
      <c r="Y227" s="89"/>
      <c r="Z227" s="88" t="s">
        <v>3845</v>
      </c>
      <c r="AA227" s="88">
        <v>61</v>
      </c>
      <c r="AB227" s="88"/>
      <c r="AC227" s="88"/>
      <c r="AD227" s="88">
        <v>24</v>
      </c>
      <c r="AE227" s="91">
        <v>26.3</v>
      </c>
      <c r="AF227" s="88" t="s">
        <v>2992</v>
      </c>
      <c r="AG227" s="88" t="s">
        <v>3000</v>
      </c>
      <c r="AH227" s="88" t="s">
        <v>126</v>
      </c>
      <c r="AI227" s="89">
        <v>3</v>
      </c>
      <c r="AJ227" s="89">
        <v>1</v>
      </c>
      <c r="AK227" s="89" t="s">
        <v>3071</v>
      </c>
      <c r="AL227" s="88"/>
      <c r="AM227" s="88"/>
      <c r="AN227" s="88"/>
      <c r="AO227" s="88"/>
      <c r="AP227" s="88" t="s">
        <v>61</v>
      </c>
      <c r="AQ227" s="88" t="s">
        <v>44</v>
      </c>
      <c r="AR227" s="88" t="s">
        <v>45</v>
      </c>
      <c r="AS227" s="88" t="s">
        <v>44</v>
      </c>
      <c r="AT227" s="88" t="s">
        <v>61</v>
      </c>
      <c r="AU227" s="88"/>
      <c r="AV227" s="88"/>
      <c r="AW227" s="88"/>
      <c r="AX227" s="88" t="s">
        <v>3923</v>
      </c>
      <c r="AY227" s="88">
        <v>42.958796999999997</v>
      </c>
      <c r="AZ227" s="89">
        <v>150</v>
      </c>
      <c r="BA227" s="92">
        <v>0.72020725388601037</v>
      </c>
      <c r="BB227" s="93">
        <v>216</v>
      </c>
      <c r="BC227" s="94">
        <v>0.2</v>
      </c>
      <c r="BD227" s="89">
        <v>470</v>
      </c>
      <c r="BE227" s="89">
        <v>340</v>
      </c>
      <c r="BF227" s="96" t="s">
        <v>2592</v>
      </c>
      <c r="BG227" s="88" t="s">
        <v>68</v>
      </c>
      <c r="BH227" s="88" t="s">
        <v>97</v>
      </c>
    </row>
    <row r="228" spans="1:60" s="87" customFormat="1" ht="30.75" customHeight="1" x14ac:dyDescent="0.2">
      <c r="A228" s="87" t="s">
        <v>400</v>
      </c>
      <c r="B228" s="88" t="s">
        <v>1763</v>
      </c>
      <c r="C228" s="87" t="s">
        <v>400</v>
      </c>
      <c r="D228" s="88" t="s">
        <v>31</v>
      </c>
      <c r="E228" s="88" t="s">
        <v>32</v>
      </c>
      <c r="F228" s="88" t="s">
        <v>32</v>
      </c>
      <c r="G228" s="88" t="s">
        <v>61</v>
      </c>
      <c r="H228" s="88" t="s">
        <v>66</v>
      </c>
      <c r="I228" s="88" t="s">
        <v>2918</v>
      </c>
      <c r="J228" s="88" t="s">
        <v>62</v>
      </c>
      <c r="K228" s="88" t="s">
        <v>165</v>
      </c>
      <c r="L228" s="88" t="s">
        <v>97</v>
      </c>
      <c r="M228" s="88" t="s">
        <v>97</v>
      </c>
      <c r="N228" s="88" t="s">
        <v>1734</v>
      </c>
      <c r="O228" s="88" t="s">
        <v>64</v>
      </c>
      <c r="P228" s="88" t="s">
        <v>104</v>
      </c>
      <c r="Q228" s="88" t="s">
        <v>2374</v>
      </c>
      <c r="R228" s="89" t="s">
        <v>3619</v>
      </c>
      <c r="S228" s="90">
        <v>0.30499999999999999</v>
      </c>
      <c r="T228" s="88" t="s">
        <v>381</v>
      </c>
      <c r="U228" s="88"/>
      <c r="V228" s="88"/>
      <c r="W228" s="88"/>
      <c r="X228" s="89"/>
      <c r="Y228" s="89"/>
      <c r="Z228" s="88" t="s">
        <v>3846</v>
      </c>
      <c r="AA228" s="88">
        <v>61</v>
      </c>
      <c r="AB228" s="88"/>
      <c r="AC228" s="88"/>
      <c r="AD228" s="88">
        <v>24</v>
      </c>
      <c r="AE228" s="91">
        <v>26.3</v>
      </c>
      <c r="AF228" s="88" t="s">
        <v>2992</v>
      </c>
      <c r="AG228" s="88" t="s">
        <v>2999</v>
      </c>
      <c r="AH228" s="88" t="s">
        <v>126</v>
      </c>
      <c r="AI228" s="89">
        <v>3</v>
      </c>
      <c r="AJ228" s="89">
        <v>1</v>
      </c>
      <c r="AK228" s="89" t="s">
        <v>3071</v>
      </c>
      <c r="AL228" s="88"/>
      <c r="AM228" s="88"/>
      <c r="AN228" s="88"/>
      <c r="AO228" s="88"/>
      <c r="AP228" s="88" t="s">
        <v>61</v>
      </c>
      <c r="AQ228" s="88" t="s">
        <v>44</v>
      </c>
      <c r="AR228" s="88" t="s">
        <v>45</v>
      </c>
      <c r="AS228" s="88" t="s">
        <v>44</v>
      </c>
      <c r="AT228" s="88" t="s">
        <v>61</v>
      </c>
      <c r="AU228" s="88"/>
      <c r="AV228" s="88"/>
      <c r="AW228" s="88"/>
      <c r="AX228" s="88" t="s">
        <v>3923</v>
      </c>
      <c r="AY228" s="88">
        <v>42.889668999999998</v>
      </c>
      <c r="AZ228" s="89">
        <v>150</v>
      </c>
      <c r="BA228" s="92">
        <v>0.10880829015544041</v>
      </c>
      <c r="BB228" s="93">
        <v>144</v>
      </c>
      <c r="BC228" s="94">
        <v>0.2</v>
      </c>
      <c r="BD228" s="89">
        <v>470</v>
      </c>
      <c r="BE228" s="89">
        <v>340</v>
      </c>
      <c r="BF228" s="96" t="s">
        <v>2592</v>
      </c>
      <c r="BG228" s="88" t="s">
        <v>68</v>
      </c>
      <c r="BH228" s="88" t="s">
        <v>97</v>
      </c>
    </row>
    <row r="229" spans="1:60" s="87" customFormat="1" ht="30.75" customHeight="1" x14ac:dyDescent="0.2">
      <c r="A229" s="87" t="s">
        <v>1999</v>
      </c>
      <c r="B229" s="88" t="s">
        <v>1764</v>
      </c>
      <c r="C229" s="87" t="s">
        <v>1999</v>
      </c>
      <c r="D229" s="88" t="s">
        <v>31</v>
      </c>
      <c r="E229" s="88" t="s">
        <v>32</v>
      </c>
      <c r="F229" s="88" t="s">
        <v>32</v>
      </c>
      <c r="G229" s="88" t="s">
        <v>61</v>
      </c>
      <c r="H229" s="88" t="s">
        <v>66</v>
      </c>
      <c r="I229" s="88" t="s">
        <v>2917</v>
      </c>
      <c r="J229" s="88" t="s">
        <v>62</v>
      </c>
      <c r="K229" s="88" t="s">
        <v>165</v>
      </c>
      <c r="L229" s="88" t="s">
        <v>97</v>
      </c>
      <c r="M229" s="88" t="s">
        <v>97</v>
      </c>
      <c r="N229" s="88" t="s">
        <v>1732</v>
      </c>
      <c r="O229" s="88" t="s">
        <v>64</v>
      </c>
      <c r="P229" s="88" t="s">
        <v>175</v>
      </c>
      <c r="Q229" s="88" t="s">
        <v>2374</v>
      </c>
      <c r="R229" s="89" t="s">
        <v>3616</v>
      </c>
      <c r="S229" s="90">
        <v>0.28000000000000003</v>
      </c>
      <c r="T229" s="88" t="s">
        <v>382</v>
      </c>
      <c r="U229" s="88"/>
      <c r="V229" s="88"/>
      <c r="W229" s="88"/>
      <c r="X229" s="89"/>
      <c r="Y229" s="89"/>
      <c r="Z229" s="88"/>
      <c r="AA229" s="88">
        <v>61</v>
      </c>
      <c r="AB229" s="88"/>
      <c r="AC229" s="88"/>
      <c r="AD229" s="88">
        <v>24</v>
      </c>
      <c r="AE229" s="91">
        <v>26.3</v>
      </c>
      <c r="AF229" s="88" t="s">
        <v>2993</v>
      </c>
      <c r="AG229" s="88" t="s">
        <v>2999</v>
      </c>
      <c r="AH229" s="88" t="s">
        <v>126</v>
      </c>
      <c r="AI229" s="89">
        <v>3</v>
      </c>
      <c r="AJ229" s="89">
        <v>1</v>
      </c>
      <c r="AK229" s="89" t="s">
        <v>3071</v>
      </c>
      <c r="AL229" s="88"/>
      <c r="AM229" s="88"/>
      <c r="AN229" s="88"/>
      <c r="AO229" s="88"/>
      <c r="AP229" s="88" t="s">
        <v>61</v>
      </c>
      <c r="AQ229" s="88" t="s">
        <v>44</v>
      </c>
      <c r="AR229" s="88" t="s">
        <v>45</v>
      </c>
      <c r="AS229" s="88" t="s">
        <v>44</v>
      </c>
      <c r="AT229" s="88" t="s">
        <v>61</v>
      </c>
      <c r="AU229" s="88" t="s">
        <v>3921</v>
      </c>
      <c r="AV229" s="88"/>
      <c r="AW229" s="88"/>
      <c r="AX229" s="88"/>
      <c r="AY229" s="88">
        <v>41.834806999999998</v>
      </c>
      <c r="AZ229" s="89">
        <v>150</v>
      </c>
      <c r="BA229" s="92">
        <v>0.49740932642487046</v>
      </c>
      <c r="BB229" s="93">
        <v>144</v>
      </c>
      <c r="BC229" s="94">
        <v>0.2</v>
      </c>
      <c r="BD229" s="89">
        <v>470</v>
      </c>
      <c r="BE229" s="89">
        <v>340</v>
      </c>
      <c r="BF229" s="96" t="s">
        <v>2589</v>
      </c>
      <c r="BG229" s="88" t="s">
        <v>68</v>
      </c>
      <c r="BH229" s="88" t="s">
        <v>97</v>
      </c>
    </row>
    <row r="230" spans="1:60" s="87" customFormat="1" ht="30.75" customHeight="1" x14ac:dyDescent="0.2">
      <c r="A230" s="87" t="s">
        <v>2000</v>
      </c>
      <c r="B230" s="88" t="s">
        <v>1764</v>
      </c>
      <c r="C230" s="87" t="s">
        <v>2000</v>
      </c>
      <c r="D230" s="88" t="s">
        <v>31</v>
      </c>
      <c r="E230" s="88" t="s">
        <v>32</v>
      </c>
      <c r="F230" s="88" t="s">
        <v>32</v>
      </c>
      <c r="G230" s="88" t="s">
        <v>61</v>
      </c>
      <c r="H230" s="88" t="s">
        <v>66</v>
      </c>
      <c r="I230" s="88" t="s">
        <v>2917</v>
      </c>
      <c r="J230" s="88" t="s">
        <v>62</v>
      </c>
      <c r="K230" s="88" t="s">
        <v>165</v>
      </c>
      <c r="L230" s="88" t="s">
        <v>97</v>
      </c>
      <c r="M230" s="88" t="s">
        <v>97</v>
      </c>
      <c r="N230" s="88" t="s">
        <v>1732</v>
      </c>
      <c r="O230" s="88" t="s">
        <v>64</v>
      </c>
      <c r="P230" s="88" t="s">
        <v>176</v>
      </c>
      <c r="Q230" s="88" t="s">
        <v>2374</v>
      </c>
      <c r="R230" s="89" t="s">
        <v>3616</v>
      </c>
      <c r="S230" s="90">
        <v>0.26</v>
      </c>
      <c r="T230" s="88" t="s">
        <v>383</v>
      </c>
      <c r="U230" s="88"/>
      <c r="V230" s="88"/>
      <c r="W230" s="88"/>
      <c r="X230" s="89"/>
      <c r="Y230" s="89"/>
      <c r="Z230" s="88"/>
      <c r="AA230" s="88">
        <v>61</v>
      </c>
      <c r="AB230" s="88"/>
      <c r="AC230" s="88"/>
      <c r="AD230" s="88">
        <v>24</v>
      </c>
      <c r="AE230" s="91">
        <v>26.3</v>
      </c>
      <c r="AF230" s="88" t="s">
        <v>2993</v>
      </c>
      <c r="AG230" s="88" t="s">
        <v>2999</v>
      </c>
      <c r="AH230" s="88" t="s">
        <v>126</v>
      </c>
      <c r="AI230" s="89">
        <v>3</v>
      </c>
      <c r="AJ230" s="89">
        <v>1</v>
      </c>
      <c r="AK230" s="89" t="s">
        <v>3071</v>
      </c>
      <c r="AL230" s="88"/>
      <c r="AM230" s="88"/>
      <c r="AN230" s="88"/>
      <c r="AO230" s="88"/>
      <c r="AP230" s="88" t="s">
        <v>61</v>
      </c>
      <c r="AQ230" s="88" t="s">
        <v>44</v>
      </c>
      <c r="AR230" s="88" t="s">
        <v>45</v>
      </c>
      <c r="AS230" s="88" t="s">
        <v>44</v>
      </c>
      <c r="AT230" s="88" t="s">
        <v>61</v>
      </c>
      <c r="AU230" s="88" t="s">
        <v>3921</v>
      </c>
      <c r="AV230" s="88"/>
      <c r="AW230" s="88"/>
      <c r="AX230" s="88"/>
      <c r="AY230" s="88">
        <v>41.838337000000003</v>
      </c>
      <c r="AZ230" s="89">
        <v>150</v>
      </c>
      <c r="BA230" s="92">
        <v>0.80829015544041449</v>
      </c>
      <c r="BB230" s="93">
        <v>216</v>
      </c>
      <c r="BC230" s="94">
        <v>0.2</v>
      </c>
      <c r="BD230" s="89">
        <v>470</v>
      </c>
      <c r="BE230" s="89">
        <v>340</v>
      </c>
      <c r="BF230" s="96" t="s">
        <v>2589</v>
      </c>
      <c r="BG230" s="88" t="s">
        <v>68</v>
      </c>
      <c r="BH230" s="88" t="s">
        <v>97</v>
      </c>
    </row>
    <row r="231" spans="1:60" s="87" customFormat="1" ht="30.75" customHeight="1" x14ac:dyDescent="0.2">
      <c r="A231" s="87" t="s">
        <v>401</v>
      </c>
      <c r="B231" s="88" t="s">
        <v>1764</v>
      </c>
      <c r="C231" s="87" t="s">
        <v>401</v>
      </c>
      <c r="D231" s="88" t="s">
        <v>31</v>
      </c>
      <c r="E231" s="88" t="s">
        <v>32</v>
      </c>
      <c r="F231" s="88" t="s">
        <v>32</v>
      </c>
      <c r="G231" s="88" t="s">
        <v>61</v>
      </c>
      <c r="H231" s="88" t="s">
        <v>66</v>
      </c>
      <c r="I231" s="88" t="s">
        <v>2917</v>
      </c>
      <c r="J231" s="88" t="s">
        <v>62</v>
      </c>
      <c r="K231" s="88" t="s">
        <v>165</v>
      </c>
      <c r="L231" s="88" t="s">
        <v>97</v>
      </c>
      <c r="M231" s="88" t="s">
        <v>97</v>
      </c>
      <c r="N231" s="88" t="s">
        <v>1732</v>
      </c>
      <c r="O231" s="88" t="s">
        <v>64</v>
      </c>
      <c r="P231" s="88" t="s">
        <v>98</v>
      </c>
      <c r="Q231" s="88" t="s">
        <v>2374</v>
      </c>
      <c r="R231" s="89" t="s">
        <v>3616</v>
      </c>
      <c r="S231" s="90">
        <v>0.25</v>
      </c>
      <c r="T231" s="88" t="s">
        <v>384</v>
      </c>
      <c r="U231" s="88"/>
      <c r="V231" s="88"/>
      <c r="W231" s="88"/>
      <c r="X231" s="89"/>
      <c r="Y231" s="89"/>
      <c r="Z231" s="88"/>
      <c r="AA231" s="88">
        <v>61</v>
      </c>
      <c r="AB231" s="88"/>
      <c r="AC231" s="88"/>
      <c r="AD231" s="88">
        <v>24</v>
      </c>
      <c r="AE231" s="91">
        <v>26.3</v>
      </c>
      <c r="AF231" s="88" t="s">
        <v>2993</v>
      </c>
      <c r="AG231" s="88" t="s">
        <v>2999</v>
      </c>
      <c r="AH231" s="88" t="s">
        <v>126</v>
      </c>
      <c r="AI231" s="89">
        <v>3</v>
      </c>
      <c r="AJ231" s="89">
        <v>1</v>
      </c>
      <c r="AK231" s="89" t="s">
        <v>3071</v>
      </c>
      <c r="AL231" s="88"/>
      <c r="AM231" s="88"/>
      <c r="AN231" s="88"/>
      <c r="AO231" s="88"/>
      <c r="AP231" s="88" t="s">
        <v>61</v>
      </c>
      <c r="AQ231" s="88" t="s">
        <v>44</v>
      </c>
      <c r="AR231" s="88" t="s">
        <v>45</v>
      </c>
      <c r="AS231" s="88" t="s">
        <v>44</v>
      </c>
      <c r="AT231" s="88" t="s">
        <v>61</v>
      </c>
      <c r="AU231" s="88" t="s">
        <v>3921</v>
      </c>
      <c r="AV231" s="88"/>
      <c r="AW231" s="88"/>
      <c r="AX231" s="88"/>
      <c r="AY231" s="88">
        <v>41.848021000000003</v>
      </c>
      <c r="AZ231" s="89">
        <v>150</v>
      </c>
      <c r="BA231" s="92">
        <v>1.0155440414507773</v>
      </c>
      <c r="BB231" s="93">
        <v>216</v>
      </c>
      <c r="BC231" s="94">
        <v>0.2</v>
      </c>
      <c r="BD231" s="89">
        <v>470</v>
      </c>
      <c r="BE231" s="89">
        <v>340</v>
      </c>
      <c r="BF231" s="96" t="s">
        <v>2589</v>
      </c>
      <c r="BG231" s="88" t="s">
        <v>68</v>
      </c>
      <c r="BH231" s="88" t="s">
        <v>97</v>
      </c>
    </row>
    <row r="232" spans="1:60" s="87" customFormat="1" ht="30.75" customHeight="1" x14ac:dyDescent="0.2">
      <c r="A232" s="87" t="s">
        <v>402</v>
      </c>
      <c r="B232" s="88" t="s">
        <v>1764</v>
      </c>
      <c r="C232" s="87" t="s">
        <v>402</v>
      </c>
      <c r="D232" s="88" t="s">
        <v>31</v>
      </c>
      <c r="E232" s="88" t="s">
        <v>32</v>
      </c>
      <c r="F232" s="88" t="s">
        <v>32</v>
      </c>
      <c r="G232" s="88" t="s">
        <v>61</v>
      </c>
      <c r="H232" s="88" t="s">
        <v>66</v>
      </c>
      <c r="I232" s="88" t="s">
        <v>2917</v>
      </c>
      <c r="J232" s="88" t="s">
        <v>62</v>
      </c>
      <c r="K232" s="88" t="s">
        <v>165</v>
      </c>
      <c r="L232" s="88" t="s">
        <v>97</v>
      </c>
      <c r="M232" s="88" t="s">
        <v>97</v>
      </c>
      <c r="N232" s="88" t="s">
        <v>1732</v>
      </c>
      <c r="O232" s="88" t="s">
        <v>64</v>
      </c>
      <c r="P232" s="88" t="s">
        <v>100</v>
      </c>
      <c r="Q232" s="88" t="s">
        <v>2374</v>
      </c>
      <c r="R232" s="89" t="s">
        <v>3616</v>
      </c>
      <c r="S232" s="90">
        <v>0.24</v>
      </c>
      <c r="T232" s="88" t="s">
        <v>385</v>
      </c>
      <c r="U232" s="88"/>
      <c r="V232" s="88"/>
      <c r="W232" s="88"/>
      <c r="X232" s="89"/>
      <c r="Y232" s="89"/>
      <c r="Z232" s="88"/>
      <c r="AA232" s="88">
        <v>61</v>
      </c>
      <c r="AB232" s="88"/>
      <c r="AC232" s="88"/>
      <c r="AD232" s="88">
        <v>24</v>
      </c>
      <c r="AE232" s="91">
        <v>26.3</v>
      </c>
      <c r="AF232" s="88" t="s">
        <v>2993</v>
      </c>
      <c r="AG232" s="88" t="s">
        <v>2999</v>
      </c>
      <c r="AH232" s="88" t="s">
        <v>126</v>
      </c>
      <c r="AI232" s="89">
        <v>3</v>
      </c>
      <c r="AJ232" s="89">
        <v>1</v>
      </c>
      <c r="AK232" s="89" t="s">
        <v>3071</v>
      </c>
      <c r="AL232" s="88"/>
      <c r="AM232" s="88"/>
      <c r="AN232" s="88"/>
      <c r="AO232" s="88"/>
      <c r="AP232" s="88" t="s">
        <v>61</v>
      </c>
      <c r="AQ232" s="88" t="s">
        <v>44</v>
      </c>
      <c r="AR232" s="88" t="s">
        <v>45</v>
      </c>
      <c r="AS232" s="88" t="s">
        <v>44</v>
      </c>
      <c r="AT232" s="88" t="s">
        <v>61</v>
      </c>
      <c r="AU232" s="88" t="s">
        <v>3921</v>
      </c>
      <c r="AV232" s="88"/>
      <c r="AW232" s="88"/>
      <c r="AX232" s="88"/>
      <c r="AY232" s="88">
        <v>41.847099</v>
      </c>
      <c r="AZ232" s="89">
        <v>150</v>
      </c>
      <c r="BA232" s="92">
        <v>0.7409326424870466</v>
      </c>
      <c r="BB232" s="93">
        <v>216</v>
      </c>
      <c r="BC232" s="94">
        <v>0.2</v>
      </c>
      <c r="BD232" s="89">
        <v>470</v>
      </c>
      <c r="BE232" s="89">
        <v>340</v>
      </c>
      <c r="BF232" s="96" t="s">
        <v>2589</v>
      </c>
      <c r="BG232" s="88" t="s">
        <v>68</v>
      </c>
      <c r="BH232" s="88" t="s">
        <v>97</v>
      </c>
    </row>
    <row r="233" spans="1:60" s="87" customFormat="1" ht="30.75" customHeight="1" x14ac:dyDescent="0.2">
      <c r="A233" s="87" t="s">
        <v>403</v>
      </c>
      <c r="B233" s="88" t="s">
        <v>1764</v>
      </c>
      <c r="C233" s="87" t="s">
        <v>403</v>
      </c>
      <c r="D233" s="88" t="s">
        <v>31</v>
      </c>
      <c r="E233" s="88" t="s">
        <v>32</v>
      </c>
      <c r="F233" s="88" t="s">
        <v>32</v>
      </c>
      <c r="G233" s="88" t="s">
        <v>61</v>
      </c>
      <c r="H233" s="88" t="s">
        <v>66</v>
      </c>
      <c r="I233" s="88" t="s">
        <v>2917</v>
      </c>
      <c r="J233" s="88" t="s">
        <v>62</v>
      </c>
      <c r="K233" s="88" t="s">
        <v>165</v>
      </c>
      <c r="L233" s="88" t="s">
        <v>97</v>
      </c>
      <c r="M233" s="88" t="s">
        <v>97</v>
      </c>
      <c r="N233" s="88" t="s">
        <v>1732</v>
      </c>
      <c r="O233" s="88" t="s">
        <v>64</v>
      </c>
      <c r="P233" s="88" t="s">
        <v>104</v>
      </c>
      <c r="Q233" s="88" t="s">
        <v>2374</v>
      </c>
      <c r="R233" s="89" t="s">
        <v>3616</v>
      </c>
      <c r="S233" s="90">
        <v>0.30499999999999999</v>
      </c>
      <c r="T233" s="88" t="s">
        <v>386</v>
      </c>
      <c r="U233" s="88"/>
      <c r="V233" s="88"/>
      <c r="W233" s="88"/>
      <c r="X233" s="89"/>
      <c r="Y233" s="89"/>
      <c r="Z233" s="88"/>
      <c r="AA233" s="88">
        <v>61</v>
      </c>
      <c r="AB233" s="88"/>
      <c r="AC233" s="88"/>
      <c r="AD233" s="88">
        <v>24</v>
      </c>
      <c r="AE233" s="91">
        <v>26.3</v>
      </c>
      <c r="AF233" s="88" t="s">
        <v>2993</v>
      </c>
      <c r="AG233" s="88" t="s">
        <v>2999</v>
      </c>
      <c r="AH233" s="88" t="s">
        <v>126</v>
      </c>
      <c r="AI233" s="89">
        <v>3</v>
      </c>
      <c r="AJ233" s="89">
        <v>1</v>
      </c>
      <c r="AK233" s="89" t="s">
        <v>3071</v>
      </c>
      <c r="AL233" s="88"/>
      <c r="AM233" s="88"/>
      <c r="AN233" s="88"/>
      <c r="AO233" s="88"/>
      <c r="AP233" s="88" t="s">
        <v>61</v>
      </c>
      <c r="AQ233" s="88" t="s">
        <v>44</v>
      </c>
      <c r="AR233" s="88" t="s">
        <v>45</v>
      </c>
      <c r="AS233" s="88" t="s">
        <v>44</v>
      </c>
      <c r="AT233" s="88" t="s">
        <v>61</v>
      </c>
      <c r="AU233" s="88" t="s">
        <v>3921</v>
      </c>
      <c r="AV233" s="88"/>
      <c r="AW233" s="88"/>
      <c r="AX233" s="88"/>
      <c r="AY233" s="88">
        <v>41.867348</v>
      </c>
      <c r="AZ233" s="89">
        <v>150</v>
      </c>
      <c r="BA233" s="92">
        <v>0.16062176165803108</v>
      </c>
      <c r="BB233" s="93">
        <v>144</v>
      </c>
      <c r="BC233" s="94">
        <v>0.2</v>
      </c>
      <c r="BD233" s="89">
        <v>470</v>
      </c>
      <c r="BE233" s="89">
        <v>340</v>
      </c>
      <c r="BF233" s="96" t="s">
        <v>2589</v>
      </c>
      <c r="BG233" s="88" t="s">
        <v>68</v>
      </c>
      <c r="BH233" s="88" t="s">
        <v>97</v>
      </c>
    </row>
    <row r="234" spans="1:60" s="87" customFormat="1" ht="30.75" customHeight="1" x14ac:dyDescent="0.2">
      <c r="A234" s="87" t="s">
        <v>404</v>
      </c>
      <c r="B234" s="88" t="s">
        <v>1764</v>
      </c>
      <c r="C234" s="87" t="s">
        <v>404</v>
      </c>
      <c r="D234" s="88" t="s">
        <v>31</v>
      </c>
      <c r="E234" s="88" t="s">
        <v>32</v>
      </c>
      <c r="F234" s="88" t="s">
        <v>32</v>
      </c>
      <c r="G234" s="88" t="s">
        <v>61</v>
      </c>
      <c r="H234" s="88" t="s">
        <v>66</v>
      </c>
      <c r="I234" s="88" t="s">
        <v>2917</v>
      </c>
      <c r="J234" s="88" t="s">
        <v>62</v>
      </c>
      <c r="K234" s="88" t="s">
        <v>165</v>
      </c>
      <c r="L234" s="88" t="s">
        <v>97</v>
      </c>
      <c r="M234" s="88" t="s">
        <v>97</v>
      </c>
      <c r="N234" s="88" t="s">
        <v>1732</v>
      </c>
      <c r="O234" s="88" t="s">
        <v>64</v>
      </c>
      <c r="P234" s="88" t="s">
        <v>107</v>
      </c>
      <c r="Q234" s="88" t="s">
        <v>2374</v>
      </c>
      <c r="R234" s="89" t="s">
        <v>3616</v>
      </c>
      <c r="S234" s="90">
        <v>0.32500000000000001</v>
      </c>
      <c r="T234" s="88" t="s">
        <v>387</v>
      </c>
      <c r="U234" s="88"/>
      <c r="V234" s="88"/>
      <c r="W234" s="88"/>
      <c r="X234" s="89"/>
      <c r="Y234" s="89"/>
      <c r="Z234" s="88"/>
      <c r="AA234" s="88">
        <v>61</v>
      </c>
      <c r="AB234" s="88"/>
      <c r="AC234" s="88"/>
      <c r="AD234" s="88">
        <v>24</v>
      </c>
      <c r="AE234" s="91">
        <v>26.3</v>
      </c>
      <c r="AF234" s="88" t="s">
        <v>2993</v>
      </c>
      <c r="AG234" s="88" t="s">
        <v>2999</v>
      </c>
      <c r="AH234" s="88" t="s">
        <v>126</v>
      </c>
      <c r="AI234" s="89">
        <v>3</v>
      </c>
      <c r="AJ234" s="89">
        <v>1</v>
      </c>
      <c r="AK234" s="89" t="s">
        <v>3071</v>
      </c>
      <c r="AL234" s="88"/>
      <c r="AM234" s="88"/>
      <c r="AN234" s="88"/>
      <c r="AO234" s="88"/>
      <c r="AP234" s="88" t="s">
        <v>61</v>
      </c>
      <c r="AQ234" s="88" t="s">
        <v>44</v>
      </c>
      <c r="AR234" s="88" t="s">
        <v>45</v>
      </c>
      <c r="AS234" s="88" t="s">
        <v>44</v>
      </c>
      <c r="AT234" s="88" t="s">
        <v>61</v>
      </c>
      <c r="AU234" s="88" t="s">
        <v>3921</v>
      </c>
      <c r="AV234" s="88"/>
      <c r="AW234" s="88"/>
      <c r="AX234" s="88"/>
      <c r="AY234" s="88">
        <v>41.847906000000002</v>
      </c>
      <c r="AZ234" s="89">
        <v>150</v>
      </c>
      <c r="BA234" s="92">
        <v>5.6994818652849742E-2</v>
      </c>
      <c r="BB234" s="93">
        <v>144</v>
      </c>
      <c r="BC234" s="94">
        <v>0.2</v>
      </c>
      <c r="BD234" s="89">
        <v>470</v>
      </c>
      <c r="BE234" s="89">
        <v>340</v>
      </c>
      <c r="BF234" s="96" t="s">
        <v>2589</v>
      </c>
      <c r="BG234" s="88" t="s">
        <v>68</v>
      </c>
      <c r="BH234" s="88" t="s">
        <v>97</v>
      </c>
    </row>
    <row r="235" spans="1:60" s="87" customFormat="1" ht="30.75" customHeight="1" x14ac:dyDescent="0.2">
      <c r="A235" s="87" t="s">
        <v>2001</v>
      </c>
      <c r="B235" s="88" t="s">
        <v>1776</v>
      </c>
      <c r="C235" s="87" t="s">
        <v>2001</v>
      </c>
      <c r="D235" s="88" t="s">
        <v>31</v>
      </c>
      <c r="E235" s="88" t="s">
        <v>32</v>
      </c>
      <c r="F235" s="88" t="s">
        <v>32</v>
      </c>
      <c r="G235" s="88" t="s">
        <v>61</v>
      </c>
      <c r="H235" s="88" t="s">
        <v>66</v>
      </c>
      <c r="I235" s="88" t="s">
        <v>2917</v>
      </c>
      <c r="J235" s="88" t="s">
        <v>62</v>
      </c>
      <c r="K235" s="88" t="s">
        <v>165</v>
      </c>
      <c r="L235" s="88" t="s">
        <v>97</v>
      </c>
      <c r="M235" s="88" t="s">
        <v>97</v>
      </c>
      <c r="N235" s="88" t="s">
        <v>1736</v>
      </c>
      <c r="O235" s="88" t="s">
        <v>64</v>
      </c>
      <c r="P235" s="88" t="s">
        <v>175</v>
      </c>
      <c r="Q235" s="88" t="s">
        <v>2374</v>
      </c>
      <c r="R235" s="89" t="s">
        <v>3642</v>
      </c>
      <c r="S235" s="90">
        <v>0.28000000000000003</v>
      </c>
      <c r="T235" s="88" t="s">
        <v>388</v>
      </c>
      <c r="U235" s="88"/>
      <c r="V235" s="88"/>
      <c r="W235" s="88"/>
      <c r="X235" s="89"/>
      <c r="Y235" s="89"/>
      <c r="Z235" s="88"/>
      <c r="AA235" s="88">
        <v>61</v>
      </c>
      <c r="AB235" s="88"/>
      <c r="AC235" s="88"/>
      <c r="AD235" s="88">
        <v>24</v>
      </c>
      <c r="AE235" s="91">
        <v>26.3</v>
      </c>
      <c r="AF235" s="88" t="s">
        <v>2993</v>
      </c>
      <c r="AG235" s="88" t="s">
        <v>2999</v>
      </c>
      <c r="AH235" s="88" t="s">
        <v>126</v>
      </c>
      <c r="AI235" s="89">
        <v>3</v>
      </c>
      <c r="AJ235" s="89">
        <v>1</v>
      </c>
      <c r="AK235" s="89" t="s">
        <v>3071</v>
      </c>
      <c r="AL235" s="88"/>
      <c r="AM235" s="88"/>
      <c r="AN235" s="88"/>
      <c r="AO235" s="88"/>
      <c r="AP235" s="88" t="s">
        <v>61</v>
      </c>
      <c r="AQ235" s="88" t="s">
        <v>44</v>
      </c>
      <c r="AR235" s="88" t="s">
        <v>45</v>
      </c>
      <c r="AS235" s="88" t="s">
        <v>44</v>
      </c>
      <c r="AT235" s="88" t="s">
        <v>61</v>
      </c>
      <c r="AU235" s="88" t="s">
        <v>3921</v>
      </c>
      <c r="AV235" s="88"/>
      <c r="AW235" s="88"/>
      <c r="AX235" s="88"/>
      <c r="AY235" s="88">
        <v>39.853113999999998</v>
      </c>
      <c r="AZ235" s="89">
        <v>150</v>
      </c>
      <c r="BA235" s="92">
        <v>1.0362694300518135E-2</v>
      </c>
      <c r="BB235" s="93">
        <v>72</v>
      </c>
      <c r="BC235" s="94">
        <v>0.2</v>
      </c>
      <c r="BD235" s="89">
        <v>470</v>
      </c>
      <c r="BE235" s="89">
        <v>340</v>
      </c>
      <c r="BF235" s="96" t="s">
        <v>61</v>
      </c>
      <c r="BG235" s="88" t="s">
        <v>68</v>
      </c>
      <c r="BH235" s="88" t="s">
        <v>97</v>
      </c>
    </row>
    <row r="236" spans="1:60" s="87" customFormat="1" ht="30.75" customHeight="1" x14ac:dyDescent="0.2">
      <c r="A236" s="87" t="s">
        <v>2002</v>
      </c>
      <c r="B236" s="88" t="s">
        <v>1776</v>
      </c>
      <c r="C236" s="87" t="s">
        <v>2002</v>
      </c>
      <c r="D236" s="88" t="s">
        <v>31</v>
      </c>
      <c r="E236" s="88" t="s">
        <v>32</v>
      </c>
      <c r="F236" s="88" t="s">
        <v>32</v>
      </c>
      <c r="G236" s="88" t="s">
        <v>61</v>
      </c>
      <c r="H236" s="88" t="s">
        <v>66</v>
      </c>
      <c r="I236" s="88" t="s">
        <v>2917</v>
      </c>
      <c r="J236" s="88" t="s">
        <v>62</v>
      </c>
      <c r="K236" s="88" t="s">
        <v>165</v>
      </c>
      <c r="L236" s="88" t="s">
        <v>97</v>
      </c>
      <c r="M236" s="88" t="s">
        <v>97</v>
      </c>
      <c r="N236" s="88" t="s">
        <v>1736</v>
      </c>
      <c r="O236" s="88" t="s">
        <v>64</v>
      </c>
      <c r="P236" s="88" t="s">
        <v>176</v>
      </c>
      <c r="Q236" s="88" t="s">
        <v>2374</v>
      </c>
      <c r="R236" s="89" t="s">
        <v>3642</v>
      </c>
      <c r="S236" s="90">
        <v>0.26</v>
      </c>
      <c r="T236" s="88" t="s">
        <v>389</v>
      </c>
      <c r="U236" s="88"/>
      <c r="V236" s="88"/>
      <c r="W236" s="88"/>
      <c r="X236" s="89"/>
      <c r="Y236" s="89"/>
      <c r="Z236" s="88"/>
      <c r="AA236" s="88">
        <v>61</v>
      </c>
      <c r="AB236" s="88"/>
      <c r="AC236" s="88"/>
      <c r="AD236" s="88">
        <v>24</v>
      </c>
      <c r="AE236" s="91">
        <v>26.3</v>
      </c>
      <c r="AF236" s="88" t="s">
        <v>2993</v>
      </c>
      <c r="AG236" s="88" t="s">
        <v>2999</v>
      </c>
      <c r="AH236" s="88" t="s">
        <v>126</v>
      </c>
      <c r="AI236" s="89">
        <v>3</v>
      </c>
      <c r="AJ236" s="89">
        <v>1</v>
      </c>
      <c r="AK236" s="89" t="s">
        <v>3071</v>
      </c>
      <c r="AL236" s="88"/>
      <c r="AM236" s="88"/>
      <c r="AN236" s="88"/>
      <c r="AO236" s="88"/>
      <c r="AP236" s="88" t="s">
        <v>61</v>
      </c>
      <c r="AQ236" s="88" t="s">
        <v>44</v>
      </c>
      <c r="AR236" s="88" t="s">
        <v>45</v>
      </c>
      <c r="AS236" s="88" t="s">
        <v>44</v>
      </c>
      <c r="AT236" s="88" t="s">
        <v>61</v>
      </c>
      <c r="AU236" s="88" t="s">
        <v>3921</v>
      </c>
      <c r="AV236" s="88"/>
      <c r="AW236" s="88"/>
      <c r="AX236" s="88"/>
      <c r="AY236" s="88">
        <v>39.853113999999998</v>
      </c>
      <c r="AZ236" s="89">
        <v>150</v>
      </c>
      <c r="BA236" s="92">
        <v>1.0362694300518135E-2</v>
      </c>
      <c r="BB236" s="93">
        <v>108</v>
      </c>
      <c r="BC236" s="94">
        <v>0.2</v>
      </c>
      <c r="BD236" s="89">
        <v>470</v>
      </c>
      <c r="BE236" s="89">
        <v>340</v>
      </c>
      <c r="BF236" s="96" t="s">
        <v>61</v>
      </c>
      <c r="BG236" s="88" t="s">
        <v>68</v>
      </c>
      <c r="BH236" s="88" t="s">
        <v>97</v>
      </c>
    </row>
    <row r="237" spans="1:60" s="87" customFormat="1" ht="30.75" customHeight="1" x14ac:dyDescent="0.2">
      <c r="A237" s="87" t="s">
        <v>405</v>
      </c>
      <c r="B237" s="88" t="s">
        <v>1776</v>
      </c>
      <c r="C237" s="87" t="s">
        <v>405</v>
      </c>
      <c r="D237" s="88" t="s">
        <v>31</v>
      </c>
      <c r="E237" s="88" t="s">
        <v>32</v>
      </c>
      <c r="F237" s="88" t="s">
        <v>32</v>
      </c>
      <c r="G237" s="88" t="s">
        <v>61</v>
      </c>
      <c r="H237" s="88" t="s">
        <v>66</v>
      </c>
      <c r="I237" s="88" t="s">
        <v>2917</v>
      </c>
      <c r="J237" s="88" t="s">
        <v>62</v>
      </c>
      <c r="K237" s="88" t="s">
        <v>165</v>
      </c>
      <c r="L237" s="88" t="s">
        <v>97</v>
      </c>
      <c r="M237" s="88" t="s">
        <v>97</v>
      </c>
      <c r="N237" s="88" t="s">
        <v>1736</v>
      </c>
      <c r="O237" s="88" t="s">
        <v>64</v>
      </c>
      <c r="P237" s="88" t="s">
        <v>98</v>
      </c>
      <c r="Q237" s="88" t="s">
        <v>2374</v>
      </c>
      <c r="R237" s="89" t="s">
        <v>3642</v>
      </c>
      <c r="S237" s="90">
        <v>0.25</v>
      </c>
      <c r="T237" s="88" t="s">
        <v>390</v>
      </c>
      <c r="U237" s="88"/>
      <c r="V237" s="88"/>
      <c r="W237" s="88"/>
      <c r="X237" s="89"/>
      <c r="Y237" s="89"/>
      <c r="Z237" s="88"/>
      <c r="AA237" s="88">
        <v>61</v>
      </c>
      <c r="AB237" s="88"/>
      <c r="AC237" s="88"/>
      <c r="AD237" s="88">
        <v>24</v>
      </c>
      <c r="AE237" s="91">
        <v>26.3</v>
      </c>
      <c r="AF237" s="88" t="s">
        <v>2993</v>
      </c>
      <c r="AG237" s="88" t="s">
        <v>2999</v>
      </c>
      <c r="AH237" s="88" t="s">
        <v>126</v>
      </c>
      <c r="AI237" s="89">
        <v>3</v>
      </c>
      <c r="AJ237" s="89">
        <v>1</v>
      </c>
      <c r="AK237" s="89" t="s">
        <v>3071</v>
      </c>
      <c r="AL237" s="88"/>
      <c r="AM237" s="88"/>
      <c r="AN237" s="88"/>
      <c r="AO237" s="88"/>
      <c r="AP237" s="88" t="s">
        <v>61</v>
      </c>
      <c r="AQ237" s="88" t="s">
        <v>44</v>
      </c>
      <c r="AR237" s="88" t="s">
        <v>45</v>
      </c>
      <c r="AS237" s="88" t="s">
        <v>44</v>
      </c>
      <c r="AT237" s="88" t="s">
        <v>61</v>
      </c>
      <c r="AU237" s="88" t="s">
        <v>3921</v>
      </c>
      <c r="AV237" s="88"/>
      <c r="AW237" s="88"/>
      <c r="AX237" s="88"/>
      <c r="AY237" s="88">
        <v>42.570473</v>
      </c>
      <c r="AZ237" s="89">
        <v>150</v>
      </c>
      <c r="BA237" s="92">
        <v>1.0362694300518135E-2</v>
      </c>
      <c r="BB237" s="93">
        <v>108</v>
      </c>
      <c r="BC237" s="94">
        <v>0.2</v>
      </c>
      <c r="BD237" s="89">
        <v>470</v>
      </c>
      <c r="BE237" s="89">
        <v>340</v>
      </c>
      <c r="BF237" s="96" t="s">
        <v>61</v>
      </c>
      <c r="BG237" s="88" t="s">
        <v>68</v>
      </c>
      <c r="BH237" s="88" t="s">
        <v>97</v>
      </c>
    </row>
    <row r="238" spans="1:60" s="87" customFormat="1" ht="30.75" customHeight="1" x14ac:dyDescent="0.2">
      <c r="A238" s="87" t="s">
        <v>406</v>
      </c>
      <c r="B238" s="88" t="s">
        <v>1776</v>
      </c>
      <c r="C238" s="87" t="s">
        <v>406</v>
      </c>
      <c r="D238" s="88" t="s">
        <v>31</v>
      </c>
      <c r="E238" s="88" t="s">
        <v>32</v>
      </c>
      <c r="F238" s="88" t="s">
        <v>32</v>
      </c>
      <c r="G238" s="88" t="s">
        <v>61</v>
      </c>
      <c r="H238" s="88" t="s">
        <v>66</v>
      </c>
      <c r="I238" s="88" t="s">
        <v>2917</v>
      </c>
      <c r="J238" s="88" t="s">
        <v>62</v>
      </c>
      <c r="K238" s="88" t="s">
        <v>165</v>
      </c>
      <c r="L238" s="88" t="s">
        <v>97</v>
      </c>
      <c r="M238" s="88" t="s">
        <v>97</v>
      </c>
      <c r="N238" s="88" t="s">
        <v>1736</v>
      </c>
      <c r="O238" s="88" t="s">
        <v>64</v>
      </c>
      <c r="P238" s="88" t="s">
        <v>100</v>
      </c>
      <c r="Q238" s="88" t="s">
        <v>2374</v>
      </c>
      <c r="R238" s="89" t="s">
        <v>3642</v>
      </c>
      <c r="S238" s="90">
        <v>0.24</v>
      </c>
      <c r="T238" s="88" t="s">
        <v>391</v>
      </c>
      <c r="U238" s="88"/>
      <c r="V238" s="88"/>
      <c r="W238" s="88"/>
      <c r="X238" s="89"/>
      <c r="Y238" s="89"/>
      <c r="Z238" s="88"/>
      <c r="AA238" s="88">
        <v>61</v>
      </c>
      <c r="AB238" s="88"/>
      <c r="AC238" s="88"/>
      <c r="AD238" s="88">
        <v>24</v>
      </c>
      <c r="AE238" s="91">
        <v>26.3</v>
      </c>
      <c r="AF238" s="88" t="s">
        <v>2993</v>
      </c>
      <c r="AG238" s="88" t="s">
        <v>2999</v>
      </c>
      <c r="AH238" s="88" t="s">
        <v>126</v>
      </c>
      <c r="AI238" s="89">
        <v>3</v>
      </c>
      <c r="AJ238" s="89">
        <v>1</v>
      </c>
      <c r="AK238" s="89" t="s">
        <v>3071</v>
      </c>
      <c r="AL238" s="88"/>
      <c r="AM238" s="88"/>
      <c r="AN238" s="88"/>
      <c r="AO238" s="88"/>
      <c r="AP238" s="88" t="s">
        <v>61</v>
      </c>
      <c r="AQ238" s="88" t="s">
        <v>44</v>
      </c>
      <c r="AR238" s="88" t="s">
        <v>45</v>
      </c>
      <c r="AS238" s="88" t="s">
        <v>44</v>
      </c>
      <c r="AT238" s="88" t="s">
        <v>61</v>
      </c>
      <c r="AU238" s="88" t="s">
        <v>3921</v>
      </c>
      <c r="AV238" s="88"/>
      <c r="AW238" s="88"/>
      <c r="AX238" s="88"/>
      <c r="AY238" s="88">
        <v>39.853414000000001</v>
      </c>
      <c r="AZ238" s="89">
        <v>150</v>
      </c>
      <c r="BA238" s="92"/>
      <c r="BB238" s="93">
        <v>108</v>
      </c>
      <c r="BC238" s="94">
        <v>0.2</v>
      </c>
      <c r="BD238" s="89">
        <v>470</v>
      </c>
      <c r="BE238" s="89">
        <v>340</v>
      </c>
      <c r="BF238" s="96" t="s">
        <v>61</v>
      </c>
      <c r="BG238" s="88" t="s">
        <v>68</v>
      </c>
      <c r="BH238" s="88" t="s">
        <v>97</v>
      </c>
    </row>
    <row r="239" spans="1:60" s="87" customFormat="1" ht="30.75" customHeight="1" x14ac:dyDescent="0.2">
      <c r="A239" s="87" t="s">
        <v>407</v>
      </c>
      <c r="B239" s="88" t="s">
        <v>1776</v>
      </c>
      <c r="C239" s="87" t="s">
        <v>407</v>
      </c>
      <c r="D239" s="88" t="s">
        <v>31</v>
      </c>
      <c r="E239" s="88" t="s">
        <v>32</v>
      </c>
      <c r="F239" s="88" t="s">
        <v>32</v>
      </c>
      <c r="G239" s="88" t="s">
        <v>61</v>
      </c>
      <c r="H239" s="88" t="s">
        <v>66</v>
      </c>
      <c r="I239" s="88" t="s">
        <v>2917</v>
      </c>
      <c r="J239" s="88" t="s">
        <v>62</v>
      </c>
      <c r="K239" s="88" t="s">
        <v>165</v>
      </c>
      <c r="L239" s="88" t="s">
        <v>97</v>
      </c>
      <c r="M239" s="88" t="s">
        <v>97</v>
      </c>
      <c r="N239" s="88" t="s">
        <v>1736</v>
      </c>
      <c r="O239" s="88" t="s">
        <v>64</v>
      </c>
      <c r="P239" s="88" t="s">
        <v>104</v>
      </c>
      <c r="Q239" s="88" t="s">
        <v>2374</v>
      </c>
      <c r="R239" s="89" t="s">
        <v>3642</v>
      </c>
      <c r="S239" s="90">
        <v>0.30499999999999999</v>
      </c>
      <c r="T239" s="88" t="s">
        <v>392</v>
      </c>
      <c r="U239" s="88"/>
      <c r="V239" s="88"/>
      <c r="W239" s="88"/>
      <c r="X239" s="89"/>
      <c r="Y239" s="89"/>
      <c r="Z239" s="88"/>
      <c r="AA239" s="88">
        <v>61</v>
      </c>
      <c r="AB239" s="88"/>
      <c r="AC239" s="88"/>
      <c r="AD239" s="88">
        <v>24</v>
      </c>
      <c r="AE239" s="91">
        <v>26.3</v>
      </c>
      <c r="AF239" s="88" t="s">
        <v>2993</v>
      </c>
      <c r="AG239" s="88" t="s">
        <v>2999</v>
      </c>
      <c r="AH239" s="88" t="s">
        <v>126</v>
      </c>
      <c r="AI239" s="89">
        <v>3</v>
      </c>
      <c r="AJ239" s="89">
        <v>1</v>
      </c>
      <c r="AK239" s="89" t="s">
        <v>3071</v>
      </c>
      <c r="AL239" s="88"/>
      <c r="AM239" s="88"/>
      <c r="AN239" s="88"/>
      <c r="AO239" s="88"/>
      <c r="AP239" s="88" t="s">
        <v>61</v>
      </c>
      <c r="AQ239" s="88" t="s">
        <v>44</v>
      </c>
      <c r="AR239" s="88" t="s">
        <v>45</v>
      </c>
      <c r="AS239" s="88" t="s">
        <v>44</v>
      </c>
      <c r="AT239" s="88" t="s">
        <v>61</v>
      </c>
      <c r="AU239" s="88" t="s">
        <v>3921</v>
      </c>
      <c r="AV239" s="88"/>
      <c r="AW239" s="88"/>
      <c r="AX239" s="88"/>
      <c r="AY239" s="88">
        <v>39.853414000000001</v>
      </c>
      <c r="AZ239" s="89">
        <v>150</v>
      </c>
      <c r="BA239" s="92"/>
      <c r="BB239" s="93">
        <v>72</v>
      </c>
      <c r="BC239" s="94">
        <v>0.2</v>
      </c>
      <c r="BD239" s="89">
        <v>470</v>
      </c>
      <c r="BE239" s="89">
        <v>340</v>
      </c>
      <c r="BF239" s="96" t="s">
        <v>61</v>
      </c>
      <c r="BG239" s="88" t="s">
        <v>68</v>
      </c>
      <c r="BH239" s="88" t="s">
        <v>97</v>
      </c>
    </row>
    <row r="240" spans="1:60" s="87" customFormat="1" ht="30.75" customHeight="1" x14ac:dyDescent="0.2">
      <c r="A240" s="87" t="s">
        <v>408</v>
      </c>
      <c r="B240" s="88" t="s">
        <v>1776</v>
      </c>
      <c r="C240" s="87" t="s">
        <v>408</v>
      </c>
      <c r="D240" s="88" t="s">
        <v>31</v>
      </c>
      <c r="E240" s="88" t="s">
        <v>32</v>
      </c>
      <c r="F240" s="88" t="s">
        <v>32</v>
      </c>
      <c r="G240" s="88" t="s">
        <v>61</v>
      </c>
      <c r="H240" s="88" t="s">
        <v>66</v>
      </c>
      <c r="I240" s="88" t="s">
        <v>2917</v>
      </c>
      <c r="J240" s="88" t="s">
        <v>62</v>
      </c>
      <c r="K240" s="88" t="s">
        <v>165</v>
      </c>
      <c r="L240" s="88" t="s">
        <v>97</v>
      </c>
      <c r="M240" s="88" t="s">
        <v>97</v>
      </c>
      <c r="N240" s="88" t="s">
        <v>1736</v>
      </c>
      <c r="O240" s="88" t="s">
        <v>64</v>
      </c>
      <c r="P240" s="88" t="s">
        <v>107</v>
      </c>
      <c r="Q240" s="88" t="s">
        <v>2374</v>
      </c>
      <c r="R240" s="89" t="s">
        <v>3642</v>
      </c>
      <c r="S240" s="90">
        <v>0.32500000000000001</v>
      </c>
      <c r="T240" s="88" t="s">
        <v>393</v>
      </c>
      <c r="U240" s="88"/>
      <c r="V240" s="88"/>
      <c r="W240" s="88"/>
      <c r="X240" s="89"/>
      <c r="Y240" s="89"/>
      <c r="Z240" s="88"/>
      <c r="AA240" s="88">
        <v>61</v>
      </c>
      <c r="AB240" s="88"/>
      <c r="AC240" s="88"/>
      <c r="AD240" s="88">
        <v>24</v>
      </c>
      <c r="AE240" s="91">
        <v>26.3</v>
      </c>
      <c r="AF240" s="88" t="s">
        <v>2993</v>
      </c>
      <c r="AG240" s="88" t="s">
        <v>2999</v>
      </c>
      <c r="AH240" s="88" t="s">
        <v>126</v>
      </c>
      <c r="AI240" s="89">
        <v>3</v>
      </c>
      <c r="AJ240" s="89">
        <v>1</v>
      </c>
      <c r="AK240" s="89" t="s">
        <v>3071</v>
      </c>
      <c r="AL240" s="88"/>
      <c r="AM240" s="88"/>
      <c r="AN240" s="88"/>
      <c r="AO240" s="88"/>
      <c r="AP240" s="88" t="s">
        <v>61</v>
      </c>
      <c r="AQ240" s="88" t="s">
        <v>44</v>
      </c>
      <c r="AR240" s="88" t="s">
        <v>45</v>
      </c>
      <c r="AS240" s="88" t="s">
        <v>44</v>
      </c>
      <c r="AT240" s="88" t="s">
        <v>61</v>
      </c>
      <c r="AU240" s="88" t="s">
        <v>3921</v>
      </c>
      <c r="AV240" s="88"/>
      <c r="AW240" s="88"/>
      <c r="AX240" s="88"/>
      <c r="AY240" s="88">
        <v>39.853414000000001</v>
      </c>
      <c r="AZ240" s="89">
        <v>150</v>
      </c>
      <c r="BA240" s="92"/>
      <c r="BB240" s="93">
        <v>72</v>
      </c>
      <c r="BC240" s="94">
        <v>0.2</v>
      </c>
      <c r="BD240" s="89">
        <v>470</v>
      </c>
      <c r="BE240" s="89">
        <v>340</v>
      </c>
      <c r="BF240" s="96" t="s">
        <v>61</v>
      </c>
      <c r="BG240" s="88" t="s">
        <v>68</v>
      </c>
      <c r="BH240" s="88" t="s">
        <v>97</v>
      </c>
    </row>
    <row r="241" spans="1:60" s="87" customFormat="1" ht="30.75" customHeight="1" x14ac:dyDescent="0.2">
      <c r="A241" s="87" t="s">
        <v>2960</v>
      </c>
      <c r="B241" s="88" t="s">
        <v>1765</v>
      </c>
      <c r="C241" s="87" t="s">
        <v>2960</v>
      </c>
      <c r="D241" s="88" t="s">
        <v>31</v>
      </c>
      <c r="E241" s="88" t="s">
        <v>32</v>
      </c>
      <c r="F241" s="88" t="s">
        <v>32</v>
      </c>
      <c r="G241" s="88" t="s">
        <v>61</v>
      </c>
      <c r="H241" s="88" t="s">
        <v>66</v>
      </c>
      <c r="I241" s="88" t="s">
        <v>2918</v>
      </c>
      <c r="J241" s="88" t="s">
        <v>62</v>
      </c>
      <c r="K241" s="88" t="s">
        <v>165</v>
      </c>
      <c r="L241" s="88" t="s">
        <v>97</v>
      </c>
      <c r="M241" s="88" t="s">
        <v>97</v>
      </c>
      <c r="N241" s="88" t="s">
        <v>2966</v>
      </c>
      <c r="O241" s="88" t="s">
        <v>64</v>
      </c>
      <c r="P241" s="88" t="s">
        <v>175</v>
      </c>
      <c r="Q241" s="88" t="s">
        <v>2374</v>
      </c>
      <c r="R241" s="89" t="s">
        <v>3618</v>
      </c>
      <c r="S241" s="90">
        <v>0.28000000000000003</v>
      </c>
      <c r="T241" s="87" t="s">
        <v>2967</v>
      </c>
      <c r="U241" s="88"/>
      <c r="V241" s="88"/>
      <c r="W241" s="88"/>
      <c r="X241" s="89"/>
      <c r="Y241" s="89"/>
      <c r="Z241" s="88" t="s">
        <v>3758</v>
      </c>
      <c r="AA241" s="88">
        <v>61</v>
      </c>
      <c r="AB241" s="88"/>
      <c r="AC241" s="88"/>
      <c r="AD241" s="88">
        <v>24</v>
      </c>
      <c r="AE241" s="91">
        <v>26.3</v>
      </c>
      <c r="AF241" s="88" t="s">
        <v>2992</v>
      </c>
      <c r="AG241" s="88" t="s">
        <v>3002</v>
      </c>
      <c r="AH241" s="88" t="s">
        <v>126</v>
      </c>
      <c r="AI241" s="89">
        <v>3</v>
      </c>
      <c r="AJ241" s="89">
        <v>1</v>
      </c>
      <c r="AK241" s="89" t="s">
        <v>3071</v>
      </c>
      <c r="AL241" s="88"/>
      <c r="AM241" s="88"/>
      <c r="AN241" s="88"/>
      <c r="AO241" s="88"/>
      <c r="AP241" s="88" t="s">
        <v>61</v>
      </c>
      <c r="AQ241" s="88" t="s">
        <v>44</v>
      </c>
      <c r="AR241" s="88" t="s">
        <v>45</v>
      </c>
      <c r="AS241" s="88" t="s">
        <v>44</v>
      </c>
      <c r="AT241" s="88" t="s">
        <v>61</v>
      </c>
      <c r="AU241" s="88"/>
      <c r="AV241" s="88"/>
      <c r="AW241" s="88"/>
      <c r="AX241" s="88" t="s">
        <v>3923</v>
      </c>
      <c r="AY241" s="88"/>
      <c r="AZ241" s="89">
        <v>150</v>
      </c>
      <c r="BA241" s="92"/>
      <c r="BB241" s="93">
        <v>72</v>
      </c>
      <c r="BC241" s="94">
        <v>0.2</v>
      </c>
      <c r="BD241" s="89">
        <v>470</v>
      </c>
      <c r="BE241" s="89">
        <v>340</v>
      </c>
      <c r="BF241" s="96"/>
      <c r="BG241" s="88" t="s">
        <v>68</v>
      </c>
      <c r="BH241" s="88" t="s">
        <v>97</v>
      </c>
    </row>
    <row r="242" spans="1:60" s="87" customFormat="1" ht="30.75" customHeight="1" x14ac:dyDescent="0.2">
      <c r="A242" s="87" t="s">
        <v>2961</v>
      </c>
      <c r="B242" s="88" t="s">
        <v>1765</v>
      </c>
      <c r="C242" s="87" t="s">
        <v>2961</v>
      </c>
      <c r="D242" s="88" t="s">
        <v>31</v>
      </c>
      <c r="E242" s="88" t="s">
        <v>32</v>
      </c>
      <c r="F242" s="88" t="s">
        <v>32</v>
      </c>
      <c r="G242" s="88" t="s">
        <v>61</v>
      </c>
      <c r="H242" s="88" t="s">
        <v>66</v>
      </c>
      <c r="I242" s="88" t="s">
        <v>2918</v>
      </c>
      <c r="J242" s="88" t="s">
        <v>62</v>
      </c>
      <c r="K242" s="88" t="s">
        <v>165</v>
      </c>
      <c r="L242" s="88" t="s">
        <v>97</v>
      </c>
      <c r="M242" s="88" t="s">
        <v>97</v>
      </c>
      <c r="N242" s="88" t="s">
        <v>2966</v>
      </c>
      <c r="O242" s="88" t="s">
        <v>64</v>
      </c>
      <c r="P242" s="88" t="s">
        <v>176</v>
      </c>
      <c r="Q242" s="88" t="s">
        <v>2374</v>
      </c>
      <c r="R242" s="89" t="s">
        <v>3618</v>
      </c>
      <c r="S242" s="90">
        <v>0.26</v>
      </c>
      <c r="T242" s="87" t="s">
        <v>2968</v>
      </c>
      <c r="U242" s="88"/>
      <c r="V242" s="88"/>
      <c r="W242" s="88"/>
      <c r="X242" s="89"/>
      <c r="Y242" s="89"/>
      <c r="Z242" s="88" t="s">
        <v>3759</v>
      </c>
      <c r="AA242" s="88">
        <v>61</v>
      </c>
      <c r="AB242" s="88"/>
      <c r="AC242" s="88"/>
      <c r="AD242" s="88">
        <v>24</v>
      </c>
      <c r="AE242" s="91">
        <v>26.3</v>
      </c>
      <c r="AF242" s="88" t="s">
        <v>2992</v>
      </c>
      <c r="AG242" s="88" t="s">
        <v>3002</v>
      </c>
      <c r="AH242" s="88" t="s">
        <v>126</v>
      </c>
      <c r="AI242" s="89">
        <v>3</v>
      </c>
      <c r="AJ242" s="89">
        <v>1</v>
      </c>
      <c r="AK242" s="89" t="s">
        <v>3071</v>
      </c>
      <c r="AL242" s="88"/>
      <c r="AM242" s="88"/>
      <c r="AN242" s="88"/>
      <c r="AO242" s="88"/>
      <c r="AP242" s="88" t="s">
        <v>61</v>
      </c>
      <c r="AQ242" s="88" t="s">
        <v>44</v>
      </c>
      <c r="AR242" s="88" t="s">
        <v>45</v>
      </c>
      <c r="AS242" s="88" t="s">
        <v>44</v>
      </c>
      <c r="AT242" s="88" t="s">
        <v>61</v>
      </c>
      <c r="AU242" s="88"/>
      <c r="AV242" s="88"/>
      <c r="AW242" s="88"/>
      <c r="AX242" s="88" t="s">
        <v>3923</v>
      </c>
      <c r="AY242" s="88"/>
      <c r="AZ242" s="89">
        <v>150</v>
      </c>
      <c r="BA242" s="92">
        <v>1.0362694300518135E-2</v>
      </c>
      <c r="BB242" s="93">
        <v>108</v>
      </c>
      <c r="BC242" s="94">
        <v>0.2</v>
      </c>
      <c r="BD242" s="89">
        <v>470</v>
      </c>
      <c r="BE242" s="89">
        <v>340</v>
      </c>
      <c r="BF242" s="96"/>
      <c r="BG242" s="88" t="s">
        <v>68</v>
      </c>
      <c r="BH242" s="88" t="s">
        <v>97</v>
      </c>
    </row>
    <row r="243" spans="1:60" s="87" customFormat="1" ht="30.75" customHeight="1" x14ac:dyDescent="0.2">
      <c r="A243" s="87" t="s">
        <v>2962</v>
      </c>
      <c r="B243" s="88" t="s">
        <v>1765</v>
      </c>
      <c r="C243" s="87" t="s">
        <v>2962</v>
      </c>
      <c r="D243" s="88" t="s">
        <v>31</v>
      </c>
      <c r="E243" s="88" t="s">
        <v>32</v>
      </c>
      <c r="F243" s="88" t="s">
        <v>32</v>
      </c>
      <c r="G243" s="88" t="s">
        <v>61</v>
      </c>
      <c r="H243" s="88" t="s">
        <v>66</v>
      </c>
      <c r="I243" s="88" t="s">
        <v>2918</v>
      </c>
      <c r="J243" s="88" t="s">
        <v>62</v>
      </c>
      <c r="K243" s="88" t="s">
        <v>165</v>
      </c>
      <c r="L243" s="88" t="s">
        <v>97</v>
      </c>
      <c r="M243" s="88" t="s">
        <v>97</v>
      </c>
      <c r="N243" s="88" t="s">
        <v>2966</v>
      </c>
      <c r="O243" s="88" t="s">
        <v>64</v>
      </c>
      <c r="P243" s="88" t="s">
        <v>98</v>
      </c>
      <c r="Q243" s="88" t="s">
        <v>2374</v>
      </c>
      <c r="R243" s="89" t="s">
        <v>3618</v>
      </c>
      <c r="S243" s="90">
        <v>0.25</v>
      </c>
      <c r="T243" s="87" t="s">
        <v>2969</v>
      </c>
      <c r="U243" s="88"/>
      <c r="V243" s="88"/>
      <c r="W243" s="88"/>
      <c r="X243" s="89"/>
      <c r="Y243" s="89"/>
      <c r="Z243" s="88" t="s">
        <v>3760</v>
      </c>
      <c r="AA243" s="88">
        <v>61</v>
      </c>
      <c r="AB243" s="88"/>
      <c r="AC243" s="88"/>
      <c r="AD243" s="88">
        <v>24</v>
      </c>
      <c r="AE243" s="91">
        <v>26.3</v>
      </c>
      <c r="AF243" s="88" t="s">
        <v>2992</v>
      </c>
      <c r="AG243" s="88" t="s">
        <v>3002</v>
      </c>
      <c r="AH243" s="88" t="s">
        <v>126</v>
      </c>
      <c r="AI243" s="89">
        <v>3</v>
      </c>
      <c r="AJ243" s="89">
        <v>1</v>
      </c>
      <c r="AK243" s="89" t="s">
        <v>3071</v>
      </c>
      <c r="AL243" s="88"/>
      <c r="AM243" s="88"/>
      <c r="AN243" s="88"/>
      <c r="AO243" s="88"/>
      <c r="AP243" s="88" t="s">
        <v>61</v>
      </c>
      <c r="AQ243" s="88" t="s">
        <v>44</v>
      </c>
      <c r="AR243" s="88" t="s">
        <v>45</v>
      </c>
      <c r="AS243" s="88" t="s">
        <v>44</v>
      </c>
      <c r="AT243" s="88" t="s">
        <v>61</v>
      </c>
      <c r="AU243" s="88"/>
      <c r="AV243" s="88"/>
      <c r="AW243" s="88"/>
      <c r="AX243" s="88" t="s">
        <v>3923</v>
      </c>
      <c r="AY243" s="88"/>
      <c r="AZ243" s="89">
        <v>150</v>
      </c>
      <c r="BA243" s="92">
        <v>5.1813471502590676E-3</v>
      </c>
      <c r="BB243" s="93">
        <v>108</v>
      </c>
      <c r="BC243" s="94">
        <v>0.2</v>
      </c>
      <c r="BD243" s="89">
        <v>470</v>
      </c>
      <c r="BE243" s="89">
        <v>340</v>
      </c>
      <c r="BF243" s="96"/>
      <c r="BG243" s="88" t="s">
        <v>68</v>
      </c>
      <c r="BH243" s="88" t="s">
        <v>97</v>
      </c>
    </row>
    <row r="244" spans="1:60" s="87" customFormat="1" ht="30.75" customHeight="1" x14ac:dyDescent="0.2">
      <c r="A244" s="87" t="s">
        <v>2963</v>
      </c>
      <c r="B244" s="88" t="s">
        <v>1765</v>
      </c>
      <c r="C244" s="87" t="s">
        <v>2963</v>
      </c>
      <c r="D244" s="88" t="s">
        <v>31</v>
      </c>
      <c r="E244" s="88" t="s">
        <v>32</v>
      </c>
      <c r="F244" s="88" t="s">
        <v>32</v>
      </c>
      <c r="G244" s="88" t="s">
        <v>61</v>
      </c>
      <c r="H244" s="88" t="s">
        <v>66</v>
      </c>
      <c r="I244" s="88" t="s">
        <v>2918</v>
      </c>
      <c r="J244" s="88" t="s">
        <v>62</v>
      </c>
      <c r="K244" s="88" t="s">
        <v>165</v>
      </c>
      <c r="L244" s="88" t="s">
        <v>97</v>
      </c>
      <c r="M244" s="88" t="s">
        <v>97</v>
      </c>
      <c r="N244" s="88" t="s">
        <v>2966</v>
      </c>
      <c r="O244" s="88" t="s">
        <v>64</v>
      </c>
      <c r="P244" s="88" t="s">
        <v>100</v>
      </c>
      <c r="Q244" s="88" t="s">
        <v>2374</v>
      </c>
      <c r="R244" s="89" t="s">
        <v>3618</v>
      </c>
      <c r="S244" s="90">
        <v>0.24</v>
      </c>
      <c r="T244" s="87" t="s">
        <v>2970</v>
      </c>
      <c r="U244" s="88"/>
      <c r="V244" s="88"/>
      <c r="W244" s="88"/>
      <c r="X244" s="89"/>
      <c r="Y244" s="89"/>
      <c r="Z244" s="88" t="s">
        <v>3761</v>
      </c>
      <c r="AA244" s="88">
        <v>61</v>
      </c>
      <c r="AB244" s="88"/>
      <c r="AC244" s="88"/>
      <c r="AD244" s="88">
        <v>24</v>
      </c>
      <c r="AE244" s="91">
        <v>26.3</v>
      </c>
      <c r="AF244" s="88" t="s">
        <v>2992</v>
      </c>
      <c r="AG244" s="88" t="s">
        <v>3002</v>
      </c>
      <c r="AH244" s="88" t="s">
        <v>126</v>
      </c>
      <c r="AI244" s="89">
        <v>3</v>
      </c>
      <c r="AJ244" s="89">
        <v>1</v>
      </c>
      <c r="AK244" s="89" t="s">
        <v>3071</v>
      </c>
      <c r="AL244" s="88"/>
      <c r="AM244" s="88"/>
      <c r="AN244" s="88"/>
      <c r="AO244" s="88"/>
      <c r="AP244" s="88" t="s">
        <v>61</v>
      </c>
      <c r="AQ244" s="88" t="s">
        <v>44</v>
      </c>
      <c r="AR244" s="88" t="s">
        <v>45</v>
      </c>
      <c r="AS244" s="88" t="s">
        <v>44</v>
      </c>
      <c r="AT244" s="88" t="s">
        <v>61</v>
      </c>
      <c r="AU244" s="88"/>
      <c r="AV244" s="88"/>
      <c r="AW244" s="88"/>
      <c r="AX244" s="88" t="s">
        <v>3923</v>
      </c>
      <c r="AY244" s="88"/>
      <c r="AZ244" s="89">
        <v>150</v>
      </c>
      <c r="BA244" s="92">
        <v>5.1813471502590676E-3</v>
      </c>
      <c r="BB244" s="93">
        <v>108</v>
      </c>
      <c r="BC244" s="94">
        <v>0.2</v>
      </c>
      <c r="BD244" s="89">
        <v>470</v>
      </c>
      <c r="BE244" s="89">
        <v>340</v>
      </c>
      <c r="BF244" s="96"/>
      <c r="BG244" s="88" t="s">
        <v>68</v>
      </c>
      <c r="BH244" s="88" t="s">
        <v>97</v>
      </c>
    </row>
    <row r="245" spans="1:60" s="87" customFormat="1" ht="30.75" customHeight="1" x14ac:dyDescent="0.2">
      <c r="A245" s="87" t="s">
        <v>2964</v>
      </c>
      <c r="B245" s="88" t="s">
        <v>1765</v>
      </c>
      <c r="C245" s="87" t="s">
        <v>2964</v>
      </c>
      <c r="D245" s="88" t="s">
        <v>31</v>
      </c>
      <c r="E245" s="88" t="s">
        <v>32</v>
      </c>
      <c r="F245" s="88" t="s">
        <v>32</v>
      </c>
      <c r="G245" s="88" t="s">
        <v>61</v>
      </c>
      <c r="H245" s="88" t="s">
        <v>66</v>
      </c>
      <c r="I245" s="88" t="s">
        <v>2918</v>
      </c>
      <c r="J245" s="88" t="s">
        <v>62</v>
      </c>
      <c r="K245" s="88" t="s">
        <v>165</v>
      </c>
      <c r="L245" s="88" t="s">
        <v>97</v>
      </c>
      <c r="M245" s="88" t="s">
        <v>97</v>
      </c>
      <c r="N245" s="88" t="s">
        <v>2966</v>
      </c>
      <c r="O245" s="88" t="s">
        <v>64</v>
      </c>
      <c r="P245" s="88" t="s">
        <v>104</v>
      </c>
      <c r="Q245" s="88" t="s">
        <v>2374</v>
      </c>
      <c r="R245" s="89" t="s">
        <v>3618</v>
      </c>
      <c r="S245" s="90">
        <v>0.30499999999999999</v>
      </c>
      <c r="T245" s="87" t="s">
        <v>2971</v>
      </c>
      <c r="U245" s="88"/>
      <c r="V245" s="88"/>
      <c r="W245" s="88"/>
      <c r="X245" s="89"/>
      <c r="Y245" s="89"/>
      <c r="Z245" s="88" t="s">
        <v>3762</v>
      </c>
      <c r="AA245" s="88">
        <v>61</v>
      </c>
      <c r="AB245" s="88"/>
      <c r="AC245" s="88"/>
      <c r="AD245" s="88">
        <v>24</v>
      </c>
      <c r="AE245" s="91">
        <v>26.3</v>
      </c>
      <c r="AF245" s="88" t="s">
        <v>2992</v>
      </c>
      <c r="AG245" s="88" t="s">
        <v>3002</v>
      </c>
      <c r="AH245" s="88" t="s">
        <v>126</v>
      </c>
      <c r="AI245" s="89">
        <v>3</v>
      </c>
      <c r="AJ245" s="89">
        <v>1</v>
      </c>
      <c r="AK245" s="89" t="s">
        <v>3071</v>
      </c>
      <c r="AL245" s="88"/>
      <c r="AM245" s="88"/>
      <c r="AN245" s="88"/>
      <c r="AO245" s="88"/>
      <c r="AP245" s="88" t="s">
        <v>61</v>
      </c>
      <c r="AQ245" s="88" t="s">
        <v>44</v>
      </c>
      <c r="AR245" s="88" t="s">
        <v>45</v>
      </c>
      <c r="AS245" s="88" t="s">
        <v>44</v>
      </c>
      <c r="AT245" s="88" t="s">
        <v>61</v>
      </c>
      <c r="AU245" s="88"/>
      <c r="AV245" s="88"/>
      <c r="AW245" s="88"/>
      <c r="AX245" s="88" t="s">
        <v>3923</v>
      </c>
      <c r="AY245" s="88"/>
      <c r="AZ245" s="89">
        <v>150</v>
      </c>
      <c r="BA245" s="92"/>
      <c r="BB245" s="93">
        <v>72</v>
      </c>
      <c r="BC245" s="94">
        <v>0.2</v>
      </c>
      <c r="BD245" s="89">
        <v>470</v>
      </c>
      <c r="BE245" s="89">
        <v>340</v>
      </c>
      <c r="BF245" s="96"/>
      <c r="BG245" s="88" t="s">
        <v>68</v>
      </c>
      <c r="BH245" s="88" t="s">
        <v>97</v>
      </c>
    </row>
    <row r="246" spans="1:60" s="87" customFormat="1" ht="30.75" customHeight="1" x14ac:dyDescent="0.2">
      <c r="A246" s="87" t="s">
        <v>2965</v>
      </c>
      <c r="B246" s="88" t="s">
        <v>1765</v>
      </c>
      <c r="C246" s="87" t="s">
        <v>2965</v>
      </c>
      <c r="D246" s="88" t="s">
        <v>31</v>
      </c>
      <c r="E246" s="88" t="s">
        <v>32</v>
      </c>
      <c r="F246" s="88" t="s">
        <v>32</v>
      </c>
      <c r="G246" s="88" t="s">
        <v>61</v>
      </c>
      <c r="H246" s="88" t="s">
        <v>66</v>
      </c>
      <c r="I246" s="88" t="s">
        <v>2918</v>
      </c>
      <c r="J246" s="88" t="s">
        <v>62</v>
      </c>
      <c r="K246" s="88" t="s">
        <v>165</v>
      </c>
      <c r="L246" s="88" t="s">
        <v>97</v>
      </c>
      <c r="M246" s="88" t="s">
        <v>97</v>
      </c>
      <c r="N246" s="88" t="s">
        <v>2966</v>
      </c>
      <c r="O246" s="88" t="s">
        <v>64</v>
      </c>
      <c r="P246" s="88" t="s">
        <v>107</v>
      </c>
      <c r="Q246" s="88" t="s">
        <v>2374</v>
      </c>
      <c r="R246" s="89" t="s">
        <v>3618</v>
      </c>
      <c r="S246" s="90">
        <v>0.32500000000000001</v>
      </c>
      <c r="T246" s="87" t="s">
        <v>2972</v>
      </c>
      <c r="U246" s="88"/>
      <c r="V246" s="88"/>
      <c r="W246" s="88"/>
      <c r="X246" s="89"/>
      <c r="Y246" s="89"/>
      <c r="Z246" s="88" t="s">
        <v>3763</v>
      </c>
      <c r="AA246" s="88">
        <v>61</v>
      </c>
      <c r="AB246" s="88"/>
      <c r="AC246" s="88"/>
      <c r="AD246" s="88">
        <v>24</v>
      </c>
      <c r="AE246" s="91">
        <v>26.3</v>
      </c>
      <c r="AF246" s="88" t="s">
        <v>2992</v>
      </c>
      <c r="AG246" s="88" t="s">
        <v>3002</v>
      </c>
      <c r="AH246" s="88" t="s">
        <v>126</v>
      </c>
      <c r="AI246" s="89">
        <v>3</v>
      </c>
      <c r="AJ246" s="89">
        <v>1</v>
      </c>
      <c r="AK246" s="89" t="s">
        <v>3071</v>
      </c>
      <c r="AL246" s="88"/>
      <c r="AM246" s="88"/>
      <c r="AN246" s="88"/>
      <c r="AO246" s="88"/>
      <c r="AP246" s="88" t="s">
        <v>61</v>
      </c>
      <c r="AQ246" s="88" t="s">
        <v>44</v>
      </c>
      <c r="AR246" s="88" t="s">
        <v>45</v>
      </c>
      <c r="AS246" s="88" t="s">
        <v>44</v>
      </c>
      <c r="AT246" s="88" t="s">
        <v>61</v>
      </c>
      <c r="AU246" s="88"/>
      <c r="AV246" s="88"/>
      <c r="AW246" s="88"/>
      <c r="AX246" s="88" t="s">
        <v>3923</v>
      </c>
      <c r="AY246" s="88"/>
      <c r="AZ246" s="89">
        <v>150</v>
      </c>
      <c r="BA246" s="92"/>
      <c r="BB246" s="93">
        <v>72</v>
      </c>
      <c r="BC246" s="94">
        <v>0.2</v>
      </c>
      <c r="BD246" s="89">
        <v>470</v>
      </c>
      <c r="BE246" s="89">
        <v>340</v>
      </c>
      <c r="BF246" s="96"/>
      <c r="BG246" s="88" t="s">
        <v>68</v>
      </c>
      <c r="BH246" s="88" t="s">
        <v>97</v>
      </c>
    </row>
    <row r="247" spans="1:60" s="87" customFormat="1" ht="30.75" customHeight="1" x14ac:dyDescent="0.2">
      <c r="A247" s="87" t="s">
        <v>3796</v>
      </c>
      <c r="B247" s="88" t="s">
        <v>3777</v>
      </c>
      <c r="C247" s="87" t="s">
        <v>3796</v>
      </c>
      <c r="D247" s="88" t="s">
        <v>31</v>
      </c>
      <c r="E247" s="88" t="s">
        <v>32</v>
      </c>
      <c r="F247" s="88" t="s">
        <v>32</v>
      </c>
      <c r="G247" s="88" t="s">
        <v>61</v>
      </c>
      <c r="H247" s="88" t="s">
        <v>66</v>
      </c>
      <c r="I247" s="88" t="s">
        <v>2918</v>
      </c>
      <c r="J247" s="88" t="s">
        <v>62</v>
      </c>
      <c r="K247" s="88" t="s">
        <v>165</v>
      </c>
      <c r="L247" s="88" t="s">
        <v>97</v>
      </c>
      <c r="M247" s="88" t="s">
        <v>97</v>
      </c>
      <c r="N247" s="88" t="s">
        <v>2966</v>
      </c>
      <c r="O247" s="88" t="s">
        <v>64</v>
      </c>
      <c r="P247" s="88" t="s">
        <v>175</v>
      </c>
      <c r="Q247" s="88" t="s">
        <v>2374</v>
      </c>
      <c r="R247" s="89" t="s">
        <v>3618</v>
      </c>
      <c r="S247" s="90">
        <v>0.28000000000000003</v>
      </c>
      <c r="T247" s="87" t="s">
        <v>2967</v>
      </c>
      <c r="U247" s="88"/>
      <c r="V247" s="88"/>
      <c r="W247" s="88"/>
      <c r="X247" s="89"/>
      <c r="Y247" s="89"/>
      <c r="Z247" s="88" t="s">
        <v>3802</v>
      </c>
      <c r="AA247" s="88">
        <v>61</v>
      </c>
      <c r="AB247" s="88"/>
      <c r="AC247" s="88"/>
      <c r="AD247" s="88">
        <v>24</v>
      </c>
      <c r="AE247" s="91">
        <v>26.3</v>
      </c>
      <c r="AF247" s="88" t="s">
        <v>2992</v>
      </c>
      <c r="AG247" s="88" t="s">
        <v>3002</v>
      </c>
      <c r="AH247" s="88" t="s">
        <v>126</v>
      </c>
      <c r="AI247" s="89">
        <v>3</v>
      </c>
      <c r="AJ247" s="89">
        <v>1</v>
      </c>
      <c r="AK247" s="89" t="s">
        <v>3071</v>
      </c>
      <c r="AL247" s="88"/>
      <c r="AM247" s="88"/>
      <c r="AN247" s="88"/>
      <c r="AO247" s="88"/>
      <c r="AP247" s="88" t="s">
        <v>61</v>
      </c>
      <c r="AQ247" s="88" t="s">
        <v>44</v>
      </c>
      <c r="AR247" s="88" t="s">
        <v>45</v>
      </c>
      <c r="AS247" s="88" t="s">
        <v>44</v>
      </c>
      <c r="AT247" s="88" t="s">
        <v>61</v>
      </c>
      <c r="AU247" s="88"/>
      <c r="AV247" s="88"/>
      <c r="AW247" s="88"/>
      <c r="AX247" s="88" t="s">
        <v>3923</v>
      </c>
      <c r="AY247" s="88"/>
      <c r="AZ247" s="89">
        <v>150</v>
      </c>
      <c r="BA247" s="92"/>
      <c r="BB247" s="93">
        <v>72</v>
      </c>
      <c r="BC247" s="94">
        <v>0.2</v>
      </c>
      <c r="BD247" s="89">
        <v>470</v>
      </c>
      <c r="BE247" s="89">
        <v>340</v>
      </c>
      <c r="BF247" s="96"/>
      <c r="BG247" s="88" t="s">
        <v>68</v>
      </c>
      <c r="BH247" s="88" t="s">
        <v>97</v>
      </c>
    </row>
    <row r="248" spans="1:60" s="87" customFormat="1" ht="30.75" customHeight="1" x14ac:dyDescent="0.2">
      <c r="A248" s="87" t="s">
        <v>3797</v>
      </c>
      <c r="B248" s="88" t="s">
        <v>3777</v>
      </c>
      <c r="C248" s="87" t="s">
        <v>3797</v>
      </c>
      <c r="D248" s="88" t="s">
        <v>31</v>
      </c>
      <c r="E248" s="88" t="s">
        <v>32</v>
      </c>
      <c r="F248" s="88" t="s">
        <v>32</v>
      </c>
      <c r="G248" s="88" t="s">
        <v>61</v>
      </c>
      <c r="H248" s="88" t="s">
        <v>66</v>
      </c>
      <c r="I248" s="88" t="s">
        <v>2918</v>
      </c>
      <c r="J248" s="88" t="s">
        <v>62</v>
      </c>
      <c r="K248" s="88" t="s">
        <v>165</v>
      </c>
      <c r="L248" s="88" t="s">
        <v>97</v>
      </c>
      <c r="M248" s="88" t="s">
        <v>97</v>
      </c>
      <c r="N248" s="88" t="s">
        <v>2966</v>
      </c>
      <c r="O248" s="88" t="s">
        <v>64</v>
      </c>
      <c r="P248" s="88" t="s">
        <v>176</v>
      </c>
      <c r="Q248" s="88" t="s">
        <v>2374</v>
      </c>
      <c r="R248" s="89" t="s">
        <v>3618</v>
      </c>
      <c r="S248" s="90">
        <v>0.26</v>
      </c>
      <c r="T248" s="87" t="s">
        <v>2968</v>
      </c>
      <c r="U248" s="88"/>
      <c r="V248" s="88"/>
      <c r="W248" s="88"/>
      <c r="X248" s="89"/>
      <c r="Y248" s="89"/>
      <c r="Z248" s="88" t="s">
        <v>3803</v>
      </c>
      <c r="AA248" s="88">
        <v>61</v>
      </c>
      <c r="AB248" s="88"/>
      <c r="AC248" s="88"/>
      <c r="AD248" s="88">
        <v>24</v>
      </c>
      <c r="AE248" s="91">
        <v>26.3</v>
      </c>
      <c r="AF248" s="88" t="s">
        <v>2992</v>
      </c>
      <c r="AG248" s="88" t="s">
        <v>3002</v>
      </c>
      <c r="AH248" s="88" t="s">
        <v>126</v>
      </c>
      <c r="AI248" s="89">
        <v>3</v>
      </c>
      <c r="AJ248" s="89">
        <v>1</v>
      </c>
      <c r="AK248" s="89" t="s">
        <v>3071</v>
      </c>
      <c r="AL248" s="88"/>
      <c r="AM248" s="88"/>
      <c r="AN248" s="88"/>
      <c r="AO248" s="88"/>
      <c r="AP248" s="88" t="s">
        <v>61</v>
      </c>
      <c r="AQ248" s="88" t="s">
        <v>44</v>
      </c>
      <c r="AR248" s="88" t="s">
        <v>45</v>
      </c>
      <c r="AS248" s="88" t="s">
        <v>44</v>
      </c>
      <c r="AT248" s="88" t="s">
        <v>61</v>
      </c>
      <c r="AU248" s="88"/>
      <c r="AV248" s="88"/>
      <c r="AW248" s="88"/>
      <c r="AX248" s="88" t="s">
        <v>3923</v>
      </c>
      <c r="AY248" s="88"/>
      <c r="AZ248" s="89">
        <v>150</v>
      </c>
      <c r="BA248" s="92">
        <v>1.0362694300518135E-2</v>
      </c>
      <c r="BB248" s="93">
        <v>108</v>
      </c>
      <c r="BC248" s="94">
        <v>0.2</v>
      </c>
      <c r="BD248" s="89">
        <v>470</v>
      </c>
      <c r="BE248" s="89">
        <v>340</v>
      </c>
      <c r="BF248" s="96"/>
      <c r="BG248" s="88" t="s">
        <v>68</v>
      </c>
      <c r="BH248" s="88" t="s">
        <v>97</v>
      </c>
    </row>
    <row r="249" spans="1:60" s="87" customFormat="1" ht="30.75" customHeight="1" x14ac:dyDescent="0.2">
      <c r="A249" s="87" t="s">
        <v>3798</v>
      </c>
      <c r="B249" s="88" t="s">
        <v>3777</v>
      </c>
      <c r="C249" s="87" t="s">
        <v>3798</v>
      </c>
      <c r="D249" s="88" t="s">
        <v>31</v>
      </c>
      <c r="E249" s="88" t="s">
        <v>32</v>
      </c>
      <c r="F249" s="88" t="s">
        <v>32</v>
      </c>
      <c r="G249" s="88" t="s">
        <v>61</v>
      </c>
      <c r="H249" s="88" t="s">
        <v>66</v>
      </c>
      <c r="I249" s="88" t="s">
        <v>2918</v>
      </c>
      <c r="J249" s="88" t="s">
        <v>62</v>
      </c>
      <c r="K249" s="88" t="s">
        <v>165</v>
      </c>
      <c r="L249" s="88" t="s">
        <v>97</v>
      </c>
      <c r="M249" s="88" t="s">
        <v>97</v>
      </c>
      <c r="N249" s="88" t="s">
        <v>2966</v>
      </c>
      <c r="O249" s="88" t="s">
        <v>64</v>
      </c>
      <c r="P249" s="88" t="s">
        <v>98</v>
      </c>
      <c r="Q249" s="88" t="s">
        <v>2374</v>
      </c>
      <c r="R249" s="89" t="s">
        <v>3618</v>
      </c>
      <c r="S249" s="90">
        <v>0.25</v>
      </c>
      <c r="T249" s="87" t="s">
        <v>2969</v>
      </c>
      <c r="U249" s="88"/>
      <c r="V249" s="88"/>
      <c r="W249" s="88"/>
      <c r="X249" s="89"/>
      <c r="Y249" s="89"/>
      <c r="Z249" s="88" t="s">
        <v>3804</v>
      </c>
      <c r="AA249" s="88">
        <v>61</v>
      </c>
      <c r="AB249" s="88"/>
      <c r="AC249" s="88"/>
      <c r="AD249" s="88">
        <v>24</v>
      </c>
      <c r="AE249" s="91">
        <v>26.3</v>
      </c>
      <c r="AF249" s="88" t="s">
        <v>2992</v>
      </c>
      <c r="AG249" s="88" t="s">
        <v>3002</v>
      </c>
      <c r="AH249" s="88" t="s">
        <v>126</v>
      </c>
      <c r="AI249" s="89">
        <v>3</v>
      </c>
      <c r="AJ249" s="89">
        <v>1</v>
      </c>
      <c r="AK249" s="89" t="s">
        <v>3071</v>
      </c>
      <c r="AL249" s="88"/>
      <c r="AM249" s="88"/>
      <c r="AN249" s="88"/>
      <c r="AO249" s="88"/>
      <c r="AP249" s="88" t="s">
        <v>61</v>
      </c>
      <c r="AQ249" s="88" t="s">
        <v>44</v>
      </c>
      <c r="AR249" s="88" t="s">
        <v>45</v>
      </c>
      <c r="AS249" s="88" t="s">
        <v>44</v>
      </c>
      <c r="AT249" s="88" t="s">
        <v>61</v>
      </c>
      <c r="AU249" s="88"/>
      <c r="AV249" s="88"/>
      <c r="AW249" s="88"/>
      <c r="AX249" s="88" t="s">
        <v>3923</v>
      </c>
      <c r="AY249" s="88"/>
      <c r="AZ249" s="89">
        <v>150</v>
      </c>
      <c r="BA249" s="92">
        <v>5.1813471502590676E-3</v>
      </c>
      <c r="BB249" s="93">
        <v>108</v>
      </c>
      <c r="BC249" s="94">
        <v>0.2</v>
      </c>
      <c r="BD249" s="89">
        <v>470</v>
      </c>
      <c r="BE249" s="89">
        <v>340</v>
      </c>
      <c r="BF249" s="96"/>
      <c r="BG249" s="88" t="s">
        <v>68</v>
      </c>
      <c r="BH249" s="88" t="s">
        <v>97</v>
      </c>
    </row>
    <row r="250" spans="1:60" s="87" customFormat="1" ht="30.75" customHeight="1" x14ac:dyDescent="0.2">
      <c r="A250" s="87" t="s">
        <v>3799</v>
      </c>
      <c r="B250" s="88" t="s">
        <v>3777</v>
      </c>
      <c r="C250" s="87" t="s">
        <v>3799</v>
      </c>
      <c r="D250" s="88" t="s">
        <v>31</v>
      </c>
      <c r="E250" s="88" t="s">
        <v>32</v>
      </c>
      <c r="F250" s="88" t="s">
        <v>32</v>
      </c>
      <c r="G250" s="88" t="s">
        <v>61</v>
      </c>
      <c r="H250" s="88" t="s">
        <v>66</v>
      </c>
      <c r="I250" s="88" t="s">
        <v>2918</v>
      </c>
      <c r="J250" s="88" t="s">
        <v>62</v>
      </c>
      <c r="K250" s="88" t="s">
        <v>165</v>
      </c>
      <c r="L250" s="88" t="s">
        <v>97</v>
      </c>
      <c r="M250" s="88" t="s">
        <v>97</v>
      </c>
      <c r="N250" s="88" t="s">
        <v>2966</v>
      </c>
      <c r="O250" s="88" t="s">
        <v>64</v>
      </c>
      <c r="P250" s="88" t="s">
        <v>100</v>
      </c>
      <c r="Q250" s="88" t="s">
        <v>2374</v>
      </c>
      <c r="R250" s="89" t="s">
        <v>3618</v>
      </c>
      <c r="S250" s="90">
        <v>0.24</v>
      </c>
      <c r="T250" s="87" t="s">
        <v>2970</v>
      </c>
      <c r="U250" s="88"/>
      <c r="V250" s="88"/>
      <c r="W250" s="88"/>
      <c r="X250" s="89"/>
      <c r="Y250" s="89"/>
      <c r="Z250" s="88" t="s">
        <v>3805</v>
      </c>
      <c r="AA250" s="88">
        <v>61</v>
      </c>
      <c r="AB250" s="88"/>
      <c r="AC250" s="88"/>
      <c r="AD250" s="88">
        <v>24</v>
      </c>
      <c r="AE250" s="91">
        <v>26.3</v>
      </c>
      <c r="AF250" s="88" t="s">
        <v>2992</v>
      </c>
      <c r="AG250" s="88" t="s">
        <v>3002</v>
      </c>
      <c r="AH250" s="88" t="s">
        <v>126</v>
      </c>
      <c r="AI250" s="89">
        <v>3</v>
      </c>
      <c r="AJ250" s="89">
        <v>1</v>
      </c>
      <c r="AK250" s="89" t="s">
        <v>3071</v>
      </c>
      <c r="AL250" s="88"/>
      <c r="AM250" s="88"/>
      <c r="AN250" s="88"/>
      <c r="AO250" s="88"/>
      <c r="AP250" s="88" t="s">
        <v>61</v>
      </c>
      <c r="AQ250" s="88" t="s">
        <v>44</v>
      </c>
      <c r="AR250" s="88" t="s">
        <v>45</v>
      </c>
      <c r="AS250" s="88" t="s">
        <v>44</v>
      </c>
      <c r="AT250" s="88" t="s">
        <v>61</v>
      </c>
      <c r="AU250" s="88"/>
      <c r="AV250" s="88"/>
      <c r="AW250" s="88"/>
      <c r="AX250" s="88" t="s">
        <v>3923</v>
      </c>
      <c r="AY250" s="88"/>
      <c r="AZ250" s="89">
        <v>150</v>
      </c>
      <c r="BA250" s="92">
        <v>5.1813471502590676E-3</v>
      </c>
      <c r="BB250" s="93">
        <v>108</v>
      </c>
      <c r="BC250" s="94">
        <v>0.2</v>
      </c>
      <c r="BD250" s="89">
        <v>470</v>
      </c>
      <c r="BE250" s="89">
        <v>340</v>
      </c>
      <c r="BF250" s="96"/>
      <c r="BG250" s="88" t="s">
        <v>68</v>
      </c>
      <c r="BH250" s="88" t="s">
        <v>97</v>
      </c>
    </row>
    <row r="251" spans="1:60" s="87" customFormat="1" ht="30.75" customHeight="1" x14ac:dyDescent="0.2">
      <c r="A251" s="87" t="s">
        <v>3800</v>
      </c>
      <c r="B251" s="88" t="s">
        <v>3777</v>
      </c>
      <c r="C251" s="87" t="s">
        <v>3800</v>
      </c>
      <c r="D251" s="88" t="s">
        <v>31</v>
      </c>
      <c r="E251" s="88" t="s">
        <v>32</v>
      </c>
      <c r="F251" s="88" t="s">
        <v>32</v>
      </c>
      <c r="G251" s="88" t="s">
        <v>61</v>
      </c>
      <c r="H251" s="88" t="s">
        <v>66</v>
      </c>
      <c r="I251" s="88" t="s">
        <v>2918</v>
      </c>
      <c r="J251" s="88" t="s">
        <v>62</v>
      </c>
      <c r="K251" s="88" t="s">
        <v>165</v>
      </c>
      <c r="L251" s="88" t="s">
        <v>97</v>
      </c>
      <c r="M251" s="88" t="s">
        <v>97</v>
      </c>
      <c r="N251" s="88" t="s">
        <v>2966</v>
      </c>
      <c r="O251" s="88" t="s">
        <v>64</v>
      </c>
      <c r="P251" s="88" t="s">
        <v>104</v>
      </c>
      <c r="Q251" s="88" t="s">
        <v>2374</v>
      </c>
      <c r="R251" s="89" t="s">
        <v>3618</v>
      </c>
      <c r="S251" s="90">
        <v>0.30499999999999999</v>
      </c>
      <c r="T251" s="87" t="s">
        <v>2971</v>
      </c>
      <c r="U251" s="88"/>
      <c r="V251" s="88"/>
      <c r="W251" s="88"/>
      <c r="X251" s="89"/>
      <c r="Y251" s="89"/>
      <c r="Z251" s="88" t="s">
        <v>3806</v>
      </c>
      <c r="AA251" s="88">
        <v>61</v>
      </c>
      <c r="AB251" s="88"/>
      <c r="AC251" s="88"/>
      <c r="AD251" s="88">
        <v>24</v>
      </c>
      <c r="AE251" s="91">
        <v>26.3</v>
      </c>
      <c r="AF251" s="88" t="s">
        <v>2992</v>
      </c>
      <c r="AG251" s="88" t="s">
        <v>3002</v>
      </c>
      <c r="AH251" s="88" t="s">
        <v>126</v>
      </c>
      <c r="AI251" s="89">
        <v>3</v>
      </c>
      <c r="AJ251" s="89">
        <v>1</v>
      </c>
      <c r="AK251" s="89" t="s">
        <v>3071</v>
      </c>
      <c r="AL251" s="88"/>
      <c r="AM251" s="88"/>
      <c r="AN251" s="88"/>
      <c r="AO251" s="88"/>
      <c r="AP251" s="88" t="s">
        <v>61</v>
      </c>
      <c r="AQ251" s="88" t="s">
        <v>44</v>
      </c>
      <c r="AR251" s="88" t="s">
        <v>45</v>
      </c>
      <c r="AS251" s="88" t="s">
        <v>44</v>
      </c>
      <c r="AT251" s="88" t="s">
        <v>61</v>
      </c>
      <c r="AU251" s="88"/>
      <c r="AV251" s="88"/>
      <c r="AW251" s="88"/>
      <c r="AX251" s="88" t="s">
        <v>3923</v>
      </c>
      <c r="AY251" s="88"/>
      <c r="AZ251" s="89">
        <v>150</v>
      </c>
      <c r="BA251" s="92"/>
      <c r="BB251" s="93">
        <v>72</v>
      </c>
      <c r="BC251" s="94">
        <v>0.2</v>
      </c>
      <c r="BD251" s="89">
        <v>470</v>
      </c>
      <c r="BE251" s="89">
        <v>340</v>
      </c>
      <c r="BF251" s="96"/>
      <c r="BG251" s="88" t="s">
        <v>68</v>
      </c>
      <c r="BH251" s="88" t="s">
        <v>97</v>
      </c>
    </row>
    <row r="252" spans="1:60" s="87" customFormat="1" ht="30.75" customHeight="1" x14ac:dyDescent="0.2">
      <c r="A252" s="87" t="s">
        <v>3801</v>
      </c>
      <c r="B252" s="88" t="s">
        <v>3777</v>
      </c>
      <c r="C252" s="87" t="s">
        <v>3801</v>
      </c>
      <c r="D252" s="88" t="s">
        <v>31</v>
      </c>
      <c r="E252" s="88" t="s">
        <v>32</v>
      </c>
      <c r="F252" s="88" t="s">
        <v>32</v>
      </c>
      <c r="G252" s="88" t="s">
        <v>61</v>
      </c>
      <c r="H252" s="88" t="s">
        <v>66</v>
      </c>
      <c r="I252" s="88" t="s">
        <v>2918</v>
      </c>
      <c r="J252" s="88" t="s">
        <v>62</v>
      </c>
      <c r="K252" s="88" t="s">
        <v>165</v>
      </c>
      <c r="L252" s="88" t="s">
        <v>97</v>
      </c>
      <c r="M252" s="88" t="s">
        <v>97</v>
      </c>
      <c r="N252" s="88" t="s">
        <v>2966</v>
      </c>
      <c r="O252" s="88" t="s">
        <v>64</v>
      </c>
      <c r="P252" s="88" t="s">
        <v>107</v>
      </c>
      <c r="Q252" s="88" t="s">
        <v>2374</v>
      </c>
      <c r="R252" s="89" t="s">
        <v>3618</v>
      </c>
      <c r="S252" s="90">
        <v>0.32500000000000001</v>
      </c>
      <c r="T252" s="87" t="s">
        <v>2972</v>
      </c>
      <c r="U252" s="88"/>
      <c r="V252" s="88"/>
      <c r="W252" s="88"/>
      <c r="X252" s="89"/>
      <c r="Y252" s="89"/>
      <c r="Z252" s="88" t="s">
        <v>3807</v>
      </c>
      <c r="AA252" s="88">
        <v>61</v>
      </c>
      <c r="AB252" s="88"/>
      <c r="AC252" s="88"/>
      <c r="AD252" s="88">
        <v>24</v>
      </c>
      <c r="AE252" s="91">
        <v>26.3</v>
      </c>
      <c r="AF252" s="88" t="s">
        <v>2992</v>
      </c>
      <c r="AG252" s="88" t="s">
        <v>3002</v>
      </c>
      <c r="AH252" s="88" t="s">
        <v>126</v>
      </c>
      <c r="AI252" s="89">
        <v>3</v>
      </c>
      <c r="AJ252" s="89">
        <v>1</v>
      </c>
      <c r="AK252" s="89" t="s">
        <v>3071</v>
      </c>
      <c r="AL252" s="88"/>
      <c r="AM252" s="88"/>
      <c r="AN252" s="88"/>
      <c r="AO252" s="88"/>
      <c r="AP252" s="88" t="s">
        <v>61</v>
      </c>
      <c r="AQ252" s="88" t="s">
        <v>44</v>
      </c>
      <c r="AR252" s="88" t="s">
        <v>45</v>
      </c>
      <c r="AS252" s="88" t="s">
        <v>44</v>
      </c>
      <c r="AT252" s="88" t="s">
        <v>61</v>
      </c>
      <c r="AU252" s="88"/>
      <c r="AV252" s="88"/>
      <c r="AW252" s="88"/>
      <c r="AX252" s="88" t="s">
        <v>3923</v>
      </c>
      <c r="AY252" s="88"/>
      <c r="AZ252" s="89">
        <v>150</v>
      </c>
      <c r="BA252" s="92"/>
      <c r="BB252" s="93">
        <v>72</v>
      </c>
      <c r="BC252" s="94">
        <v>0.2</v>
      </c>
      <c r="BD252" s="89">
        <v>470</v>
      </c>
      <c r="BE252" s="89">
        <v>340</v>
      </c>
      <c r="BF252" s="96"/>
      <c r="BG252" s="88" t="s">
        <v>68</v>
      </c>
      <c r="BH252" s="88" t="s">
        <v>97</v>
      </c>
    </row>
    <row r="253" spans="1:60" s="87" customFormat="1" ht="30.75" customHeight="1" x14ac:dyDescent="0.2">
      <c r="A253" s="87" t="s">
        <v>4270</v>
      </c>
      <c r="B253" s="88" t="s">
        <v>4532</v>
      </c>
      <c r="C253" s="87" t="s">
        <v>4270</v>
      </c>
      <c r="D253" s="88" t="s">
        <v>31</v>
      </c>
      <c r="E253" s="88" t="s">
        <v>32</v>
      </c>
      <c r="F253" s="88" t="s">
        <v>32</v>
      </c>
      <c r="G253" s="88" t="s">
        <v>61</v>
      </c>
      <c r="H253" s="88" t="s">
        <v>66</v>
      </c>
      <c r="I253" s="88" t="s">
        <v>2918</v>
      </c>
      <c r="J253" s="88" t="s">
        <v>62</v>
      </c>
      <c r="K253" s="88" t="s">
        <v>165</v>
      </c>
      <c r="L253" s="88" t="s">
        <v>97</v>
      </c>
      <c r="M253" s="88" t="s">
        <v>97</v>
      </c>
      <c r="N253" s="88" t="s">
        <v>4203</v>
      </c>
      <c r="O253" s="88" t="s">
        <v>64</v>
      </c>
      <c r="P253" s="88" t="s">
        <v>175</v>
      </c>
      <c r="Q253" s="88" t="s">
        <v>2374</v>
      </c>
      <c r="R253" s="89" t="s">
        <v>4204</v>
      </c>
      <c r="S253" s="90">
        <v>0.28000000000000003</v>
      </c>
      <c r="T253" s="87" t="s">
        <v>4280</v>
      </c>
      <c r="U253" s="88"/>
      <c r="V253" s="88"/>
      <c r="W253" s="88"/>
      <c r="X253" s="89"/>
      <c r="Y253" s="89"/>
      <c r="Z253" s="88"/>
      <c r="AA253" s="88">
        <v>61</v>
      </c>
      <c r="AB253" s="88"/>
      <c r="AC253" s="88"/>
      <c r="AD253" s="88">
        <v>24</v>
      </c>
      <c r="AE253" s="91">
        <v>26.3</v>
      </c>
      <c r="AF253" s="88" t="s">
        <v>2992</v>
      </c>
      <c r="AG253" s="88" t="s">
        <v>3002</v>
      </c>
      <c r="AH253" s="88" t="s">
        <v>126</v>
      </c>
      <c r="AI253" s="89">
        <v>3</v>
      </c>
      <c r="AJ253" s="89">
        <v>1</v>
      </c>
      <c r="AK253" s="89" t="s">
        <v>3071</v>
      </c>
      <c r="AL253" s="88"/>
      <c r="AM253" s="88"/>
      <c r="AN253" s="88"/>
      <c r="AO253" s="88"/>
      <c r="AP253" s="88" t="s">
        <v>61</v>
      </c>
      <c r="AQ253" s="88" t="s">
        <v>44</v>
      </c>
      <c r="AR253" s="88" t="s">
        <v>45</v>
      </c>
      <c r="AS253" s="88" t="s">
        <v>44</v>
      </c>
      <c r="AT253" s="88" t="s">
        <v>61</v>
      </c>
      <c r="AU253" s="88"/>
      <c r="AV253" s="88"/>
      <c r="AW253" s="88"/>
      <c r="AX253" s="88" t="s">
        <v>3923</v>
      </c>
      <c r="AY253" s="88"/>
      <c r="AZ253" s="89">
        <v>150</v>
      </c>
      <c r="BA253" s="92"/>
      <c r="BB253" s="93">
        <v>72</v>
      </c>
      <c r="BC253" s="94">
        <v>0.2</v>
      </c>
      <c r="BD253" s="89">
        <v>470</v>
      </c>
      <c r="BE253" s="89">
        <v>340</v>
      </c>
      <c r="BF253" s="96"/>
      <c r="BG253" s="88" t="s">
        <v>68</v>
      </c>
      <c r="BH253" s="88" t="s">
        <v>97</v>
      </c>
    </row>
    <row r="254" spans="1:60" s="87" customFormat="1" ht="30.75" customHeight="1" x14ac:dyDescent="0.2">
      <c r="A254" s="87" t="s">
        <v>4271</v>
      </c>
      <c r="B254" s="88" t="s">
        <v>4532</v>
      </c>
      <c r="C254" s="87" t="s">
        <v>4271</v>
      </c>
      <c r="D254" s="88" t="s">
        <v>31</v>
      </c>
      <c r="E254" s="88" t="s">
        <v>32</v>
      </c>
      <c r="F254" s="88" t="s">
        <v>32</v>
      </c>
      <c r="G254" s="88" t="s">
        <v>61</v>
      </c>
      <c r="H254" s="88" t="s">
        <v>66</v>
      </c>
      <c r="I254" s="88" t="s">
        <v>2918</v>
      </c>
      <c r="J254" s="88" t="s">
        <v>62</v>
      </c>
      <c r="K254" s="88" t="s">
        <v>165</v>
      </c>
      <c r="L254" s="88" t="s">
        <v>97</v>
      </c>
      <c r="M254" s="88" t="s">
        <v>97</v>
      </c>
      <c r="N254" s="88" t="s">
        <v>4203</v>
      </c>
      <c r="O254" s="88" t="s">
        <v>64</v>
      </c>
      <c r="P254" s="88" t="s">
        <v>176</v>
      </c>
      <c r="Q254" s="88" t="s">
        <v>2374</v>
      </c>
      <c r="R254" s="89" t="s">
        <v>4204</v>
      </c>
      <c r="S254" s="90">
        <v>0.26</v>
      </c>
      <c r="T254" s="87" t="s">
        <v>4281</v>
      </c>
      <c r="U254" s="88"/>
      <c r="V254" s="88"/>
      <c r="W254" s="88"/>
      <c r="X254" s="89"/>
      <c r="Y254" s="89"/>
      <c r="Z254" s="88"/>
      <c r="AA254" s="88">
        <v>61</v>
      </c>
      <c r="AB254" s="88"/>
      <c r="AC254" s="88"/>
      <c r="AD254" s="88">
        <v>24</v>
      </c>
      <c r="AE254" s="91">
        <v>26.3</v>
      </c>
      <c r="AF254" s="88" t="s">
        <v>2992</v>
      </c>
      <c r="AG254" s="88" t="s">
        <v>3002</v>
      </c>
      <c r="AH254" s="88" t="s">
        <v>126</v>
      </c>
      <c r="AI254" s="89">
        <v>3</v>
      </c>
      <c r="AJ254" s="89">
        <v>1</v>
      </c>
      <c r="AK254" s="89" t="s">
        <v>3071</v>
      </c>
      <c r="AL254" s="88"/>
      <c r="AM254" s="88"/>
      <c r="AN254" s="88"/>
      <c r="AO254" s="88"/>
      <c r="AP254" s="88" t="s">
        <v>61</v>
      </c>
      <c r="AQ254" s="88" t="s">
        <v>44</v>
      </c>
      <c r="AR254" s="88" t="s">
        <v>45</v>
      </c>
      <c r="AS254" s="88" t="s">
        <v>44</v>
      </c>
      <c r="AT254" s="88" t="s">
        <v>61</v>
      </c>
      <c r="AU254" s="88"/>
      <c r="AV254" s="88"/>
      <c r="AW254" s="88"/>
      <c r="AX254" s="88" t="s">
        <v>3923</v>
      </c>
      <c r="AY254" s="88"/>
      <c r="AZ254" s="89">
        <v>150</v>
      </c>
      <c r="BA254" s="92"/>
      <c r="BB254" s="93">
        <v>108</v>
      </c>
      <c r="BC254" s="94">
        <v>0.2</v>
      </c>
      <c r="BD254" s="89">
        <v>470</v>
      </c>
      <c r="BE254" s="89">
        <v>340</v>
      </c>
      <c r="BF254" s="96"/>
      <c r="BG254" s="88" t="s">
        <v>68</v>
      </c>
      <c r="BH254" s="88" t="s">
        <v>97</v>
      </c>
    </row>
    <row r="255" spans="1:60" s="87" customFormat="1" ht="30.75" customHeight="1" x14ac:dyDescent="0.2">
      <c r="A255" s="87" t="s">
        <v>4272</v>
      </c>
      <c r="B255" s="88" t="s">
        <v>4532</v>
      </c>
      <c r="C255" s="87" t="s">
        <v>4272</v>
      </c>
      <c r="D255" s="88" t="s">
        <v>31</v>
      </c>
      <c r="E255" s="88" t="s">
        <v>32</v>
      </c>
      <c r="F255" s="88" t="s">
        <v>32</v>
      </c>
      <c r="G255" s="88" t="s">
        <v>61</v>
      </c>
      <c r="H255" s="88" t="s">
        <v>66</v>
      </c>
      <c r="I255" s="88" t="s">
        <v>2918</v>
      </c>
      <c r="J255" s="88" t="s">
        <v>62</v>
      </c>
      <c r="K255" s="88" t="s">
        <v>165</v>
      </c>
      <c r="L255" s="88" t="s">
        <v>97</v>
      </c>
      <c r="M255" s="88" t="s">
        <v>97</v>
      </c>
      <c r="N255" s="88" t="s">
        <v>4203</v>
      </c>
      <c r="O255" s="88" t="s">
        <v>64</v>
      </c>
      <c r="P255" s="88" t="s">
        <v>98</v>
      </c>
      <c r="Q255" s="88" t="s">
        <v>2374</v>
      </c>
      <c r="R255" s="89" t="s">
        <v>4204</v>
      </c>
      <c r="S255" s="90">
        <v>0.25</v>
      </c>
      <c r="T255" s="87" t="s">
        <v>4282</v>
      </c>
      <c r="U255" s="88"/>
      <c r="V255" s="88"/>
      <c r="W255" s="88"/>
      <c r="X255" s="89"/>
      <c r="Y255" s="89"/>
      <c r="Z255" s="88"/>
      <c r="AA255" s="88">
        <v>61</v>
      </c>
      <c r="AB255" s="88"/>
      <c r="AC255" s="88"/>
      <c r="AD255" s="88">
        <v>24</v>
      </c>
      <c r="AE255" s="91">
        <v>26.3</v>
      </c>
      <c r="AF255" s="88" t="s">
        <v>2992</v>
      </c>
      <c r="AG255" s="88" t="s">
        <v>3002</v>
      </c>
      <c r="AH255" s="88" t="s">
        <v>126</v>
      </c>
      <c r="AI255" s="89">
        <v>3</v>
      </c>
      <c r="AJ255" s="89">
        <v>1</v>
      </c>
      <c r="AK255" s="89" t="s">
        <v>3071</v>
      </c>
      <c r="AL255" s="88"/>
      <c r="AM255" s="88"/>
      <c r="AN255" s="88"/>
      <c r="AO255" s="88"/>
      <c r="AP255" s="88" t="s">
        <v>61</v>
      </c>
      <c r="AQ255" s="88" t="s">
        <v>44</v>
      </c>
      <c r="AR255" s="88" t="s">
        <v>45</v>
      </c>
      <c r="AS255" s="88" t="s">
        <v>44</v>
      </c>
      <c r="AT255" s="88" t="s">
        <v>61</v>
      </c>
      <c r="AU255" s="88"/>
      <c r="AV255" s="88"/>
      <c r="AW255" s="88"/>
      <c r="AX255" s="88" t="s">
        <v>3923</v>
      </c>
      <c r="AY255" s="88"/>
      <c r="AZ255" s="89">
        <v>150</v>
      </c>
      <c r="BA255" s="92"/>
      <c r="BB255" s="93">
        <v>108</v>
      </c>
      <c r="BC255" s="94">
        <v>0.2</v>
      </c>
      <c r="BD255" s="89">
        <v>470</v>
      </c>
      <c r="BE255" s="89">
        <v>340</v>
      </c>
      <c r="BF255" s="96"/>
      <c r="BG255" s="88" t="s">
        <v>68</v>
      </c>
      <c r="BH255" s="88" t="s">
        <v>97</v>
      </c>
    </row>
    <row r="256" spans="1:60" s="87" customFormat="1" ht="30.75" customHeight="1" x14ac:dyDescent="0.2">
      <c r="A256" s="87" t="s">
        <v>4273</v>
      </c>
      <c r="B256" s="88" t="s">
        <v>4532</v>
      </c>
      <c r="C256" s="87" t="s">
        <v>4273</v>
      </c>
      <c r="D256" s="88" t="s">
        <v>31</v>
      </c>
      <c r="E256" s="88" t="s">
        <v>32</v>
      </c>
      <c r="F256" s="88" t="s">
        <v>32</v>
      </c>
      <c r="G256" s="88" t="s">
        <v>61</v>
      </c>
      <c r="H256" s="88" t="s">
        <v>66</v>
      </c>
      <c r="I256" s="88" t="s">
        <v>2918</v>
      </c>
      <c r="J256" s="88" t="s">
        <v>62</v>
      </c>
      <c r="K256" s="88" t="s">
        <v>165</v>
      </c>
      <c r="L256" s="88" t="s">
        <v>97</v>
      </c>
      <c r="M256" s="88" t="s">
        <v>97</v>
      </c>
      <c r="N256" s="88" t="s">
        <v>4203</v>
      </c>
      <c r="O256" s="88" t="s">
        <v>64</v>
      </c>
      <c r="P256" s="88" t="s">
        <v>100</v>
      </c>
      <c r="Q256" s="88" t="s">
        <v>2374</v>
      </c>
      <c r="R256" s="89" t="s">
        <v>4204</v>
      </c>
      <c r="S256" s="90">
        <v>0.24</v>
      </c>
      <c r="T256" s="87" t="s">
        <v>4283</v>
      </c>
      <c r="U256" s="88"/>
      <c r="V256" s="88"/>
      <c r="W256" s="88"/>
      <c r="X256" s="89"/>
      <c r="Y256" s="89"/>
      <c r="Z256" s="88"/>
      <c r="AA256" s="88">
        <v>61</v>
      </c>
      <c r="AB256" s="88"/>
      <c r="AC256" s="88"/>
      <c r="AD256" s="88">
        <v>24</v>
      </c>
      <c r="AE256" s="91">
        <v>26.3</v>
      </c>
      <c r="AF256" s="88" t="s">
        <v>2992</v>
      </c>
      <c r="AG256" s="88" t="s">
        <v>3002</v>
      </c>
      <c r="AH256" s="88" t="s">
        <v>126</v>
      </c>
      <c r="AI256" s="89">
        <v>3</v>
      </c>
      <c r="AJ256" s="89">
        <v>1</v>
      </c>
      <c r="AK256" s="89" t="s">
        <v>3071</v>
      </c>
      <c r="AL256" s="88"/>
      <c r="AM256" s="88"/>
      <c r="AN256" s="88"/>
      <c r="AO256" s="88"/>
      <c r="AP256" s="88" t="s">
        <v>61</v>
      </c>
      <c r="AQ256" s="88" t="s">
        <v>44</v>
      </c>
      <c r="AR256" s="88" t="s">
        <v>45</v>
      </c>
      <c r="AS256" s="88" t="s">
        <v>44</v>
      </c>
      <c r="AT256" s="88" t="s">
        <v>61</v>
      </c>
      <c r="AU256" s="88"/>
      <c r="AV256" s="88"/>
      <c r="AW256" s="88"/>
      <c r="AX256" s="88" t="s">
        <v>3923</v>
      </c>
      <c r="AY256" s="88"/>
      <c r="AZ256" s="89">
        <v>150</v>
      </c>
      <c r="BA256" s="92"/>
      <c r="BB256" s="93">
        <v>108</v>
      </c>
      <c r="BC256" s="94">
        <v>0.2</v>
      </c>
      <c r="BD256" s="89">
        <v>470</v>
      </c>
      <c r="BE256" s="89">
        <v>340</v>
      </c>
      <c r="BF256" s="96"/>
      <c r="BG256" s="88" t="s">
        <v>68</v>
      </c>
      <c r="BH256" s="88" t="s">
        <v>97</v>
      </c>
    </row>
    <row r="257" spans="1:60" s="87" customFormat="1" ht="30.75" customHeight="1" x14ac:dyDescent="0.2">
      <c r="A257" s="87" t="s">
        <v>4274</v>
      </c>
      <c r="B257" s="88" t="s">
        <v>4532</v>
      </c>
      <c r="C257" s="87" t="s">
        <v>4274</v>
      </c>
      <c r="D257" s="88" t="s">
        <v>31</v>
      </c>
      <c r="E257" s="88" t="s">
        <v>32</v>
      </c>
      <c r="F257" s="88" t="s">
        <v>32</v>
      </c>
      <c r="G257" s="88" t="s">
        <v>61</v>
      </c>
      <c r="H257" s="88" t="s">
        <v>66</v>
      </c>
      <c r="I257" s="88" t="s">
        <v>2918</v>
      </c>
      <c r="J257" s="88" t="s">
        <v>62</v>
      </c>
      <c r="K257" s="88" t="s">
        <v>165</v>
      </c>
      <c r="L257" s="88" t="s">
        <v>97</v>
      </c>
      <c r="M257" s="88" t="s">
        <v>97</v>
      </c>
      <c r="N257" s="88" t="s">
        <v>4203</v>
      </c>
      <c r="O257" s="88" t="s">
        <v>64</v>
      </c>
      <c r="P257" s="88" t="s">
        <v>104</v>
      </c>
      <c r="Q257" s="88" t="s">
        <v>2374</v>
      </c>
      <c r="R257" s="89" t="s">
        <v>4204</v>
      </c>
      <c r="S257" s="90">
        <v>0.30499999999999999</v>
      </c>
      <c r="T257" s="87" t="s">
        <v>4284</v>
      </c>
      <c r="U257" s="88"/>
      <c r="V257" s="88"/>
      <c r="W257" s="88"/>
      <c r="X257" s="89"/>
      <c r="Y257" s="89"/>
      <c r="Z257" s="88"/>
      <c r="AA257" s="88">
        <v>61</v>
      </c>
      <c r="AB257" s="88"/>
      <c r="AC257" s="88"/>
      <c r="AD257" s="88">
        <v>24</v>
      </c>
      <c r="AE257" s="91">
        <v>26.3</v>
      </c>
      <c r="AF257" s="88" t="s">
        <v>2992</v>
      </c>
      <c r="AG257" s="88" t="s">
        <v>3002</v>
      </c>
      <c r="AH257" s="88" t="s">
        <v>126</v>
      </c>
      <c r="AI257" s="89">
        <v>3</v>
      </c>
      <c r="AJ257" s="89">
        <v>1</v>
      </c>
      <c r="AK257" s="89" t="s">
        <v>3071</v>
      </c>
      <c r="AL257" s="88"/>
      <c r="AM257" s="88"/>
      <c r="AN257" s="88"/>
      <c r="AO257" s="88"/>
      <c r="AP257" s="88" t="s">
        <v>61</v>
      </c>
      <c r="AQ257" s="88" t="s">
        <v>44</v>
      </c>
      <c r="AR257" s="88" t="s">
        <v>45</v>
      </c>
      <c r="AS257" s="88" t="s">
        <v>44</v>
      </c>
      <c r="AT257" s="88" t="s">
        <v>61</v>
      </c>
      <c r="AU257" s="88"/>
      <c r="AV257" s="88"/>
      <c r="AW257" s="88"/>
      <c r="AX257" s="88" t="s">
        <v>3923</v>
      </c>
      <c r="AY257" s="88"/>
      <c r="AZ257" s="89">
        <v>150</v>
      </c>
      <c r="BA257" s="92"/>
      <c r="BB257" s="93">
        <v>72</v>
      </c>
      <c r="BC257" s="94">
        <v>0.2</v>
      </c>
      <c r="BD257" s="89">
        <v>470</v>
      </c>
      <c r="BE257" s="89">
        <v>340</v>
      </c>
      <c r="BF257" s="96"/>
      <c r="BG257" s="88" t="s">
        <v>68</v>
      </c>
      <c r="BH257" s="88" t="s">
        <v>97</v>
      </c>
    </row>
    <row r="258" spans="1:60" s="87" customFormat="1" ht="30.75" customHeight="1" x14ac:dyDescent="0.2">
      <c r="A258" s="87" t="s">
        <v>4275</v>
      </c>
      <c r="B258" s="88" t="s">
        <v>4528</v>
      </c>
      <c r="C258" s="87" t="s">
        <v>4275</v>
      </c>
      <c r="D258" s="88" t="s">
        <v>31</v>
      </c>
      <c r="E258" s="88" t="s">
        <v>32</v>
      </c>
      <c r="F258" s="88" t="s">
        <v>32</v>
      </c>
      <c r="G258" s="88" t="s">
        <v>61</v>
      </c>
      <c r="H258" s="88" t="s">
        <v>66</v>
      </c>
      <c r="I258" s="88" t="s">
        <v>2918</v>
      </c>
      <c r="J258" s="88" t="s">
        <v>62</v>
      </c>
      <c r="K258" s="88" t="s">
        <v>165</v>
      </c>
      <c r="L258" s="88" t="s">
        <v>97</v>
      </c>
      <c r="M258" s="88" t="s">
        <v>97</v>
      </c>
      <c r="N258" s="88" t="s">
        <v>4215</v>
      </c>
      <c r="O258" s="88" t="s">
        <v>64</v>
      </c>
      <c r="P258" s="88" t="s">
        <v>175</v>
      </c>
      <c r="Q258" s="88" t="s">
        <v>2374</v>
      </c>
      <c r="R258" s="89" t="s">
        <v>4216</v>
      </c>
      <c r="S258" s="90">
        <v>0.28000000000000003</v>
      </c>
      <c r="T258" s="87" t="s">
        <v>4285</v>
      </c>
      <c r="U258" s="88"/>
      <c r="V258" s="88"/>
      <c r="W258" s="88"/>
      <c r="X258" s="89"/>
      <c r="Y258" s="89"/>
      <c r="Z258" s="88"/>
      <c r="AA258" s="88">
        <v>61</v>
      </c>
      <c r="AB258" s="88"/>
      <c r="AC258" s="88"/>
      <c r="AD258" s="88">
        <v>24</v>
      </c>
      <c r="AE258" s="91">
        <v>26.3</v>
      </c>
      <c r="AF258" s="88" t="s">
        <v>2992</v>
      </c>
      <c r="AG258" s="88" t="s">
        <v>3002</v>
      </c>
      <c r="AH258" s="88" t="s">
        <v>126</v>
      </c>
      <c r="AI258" s="89">
        <v>3</v>
      </c>
      <c r="AJ258" s="89">
        <v>1</v>
      </c>
      <c r="AK258" s="89" t="s">
        <v>3071</v>
      </c>
      <c r="AL258" s="88"/>
      <c r="AM258" s="88"/>
      <c r="AN258" s="88"/>
      <c r="AO258" s="88"/>
      <c r="AP258" s="88" t="s">
        <v>61</v>
      </c>
      <c r="AQ258" s="88" t="s">
        <v>44</v>
      </c>
      <c r="AR258" s="88" t="s">
        <v>45</v>
      </c>
      <c r="AS258" s="88" t="s">
        <v>44</v>
      </c>
      <c r="AT258" s="88" t="s">
        <v>61</v>
      </c>
      <c r="AU258" s="88"/>
      <c r="AV258" s="88"/>
      <c r="AW258" s="88"/>
      <c r="AX258" s="88" t="s">
        <v>3923</v>
      </c>
      <c r="AY258" s="88"/>
      <c r="AZ258" s="89">
        <v>150</v>
      </c>
      <c r="BA258" s="92"/>
      <c r="BB258" s="93">
        <v>72</v>
      </c>
      <c r="BC258" s="94">
        <v>0.2</v>
      </c>
      <c r="BD258" s="89">
        <v>470</v>
      </c>
      <c r="BE258" s="89">
        <v>340</v>
      </c>
      <c r="BF258" s="96"/>
      <c r="BG258" s="88" t="s">
        <v>68</v>
      </c>
      <c r="BH258" s="88" t="s">
        <v>97</v>
      </c>
    </row>
    <row r="259" spans="1:60" s="87" customFormat="1" ht="30.75" customHeight="1" x14ac:dyDescent="0.2">
      <c r="A259" s="87" t="s">
        <v>4276</v>
      </c>
      <c r="B259" s="88" t="s">
        <v>4528</v>
      </c>
      <c r="C259" s="87" t="s">
        <v>4276</v>
      </c>
      <c r="D259" s="88" t="s">
        <v>31</v>
      </c>
      <c r="E259" s="88" t="s">
        <v>32</v>
      </c>
      <c r="F259" s="88" t="s">
        <v>32</v>
      </c>
      <c r="G259" s="88" t="s">
        <v>61</v>
      </c>
      <c r="H259" s="88" t="s">
        <v>66</v>
      </c>
      <c r="I259" s="88" t="s">
        <v>2918</v>
      </c>
      <c r="J259" s="88" t="s">
        <v>62</v>
      </c>
      <c r="K259" s="88" t="s">
        <v>165</v>
      </c>
      <c r="L259" s="88" t="s">
        <v>97</v>
      </c>
      <c r="M259" s="88" t="s">
        <v>97</v>
      </c>
      <c r="N259" s="88" t="s">
        <v>4215</v>
      </c>
      <c r="O259" s="88" t="s">
        <v>64</v>
      </c>
      <c r="P259" s="88" t="s">
        <v>176</v>
      </c>
      <c r="Q259" s="88" t="s">
        <v>2374</v>
      </c>
      <c r="R259" s="89" t="s">
        <v>4216</v>
      </c>
      <c r="S259" s="90">
        <v>0.26</v>
      </c>
      <c r="T259" s="87" t="s">
        <v>4286</v>
      </c>
      <c r="U259" s="88"/>
      <c r="V259" s="88"/>
      <c r="W259" s="88"/>
      <c r="X259" s="89"/>
      <c r="Y259" s="89"/>
      <c r="Z259" s="88"/>
      <c r="AA259" s="88">
        <v>61</v>
      </c>
      <c r="AB259" s="88"/>
      <c r="AC259" s="88"/>
      <c r="AD259" s="88">
        <v>24</v>
      </c>
      <c r="AE259" s="91">
        <v>26.3</v>
      </c>
      <c r="AF259" s="88" t="s">
        <v>2992</v>
      </c>
      <c r="AG259" s="88" t="s">
        <v>3002</v>
      </c>
      <c r="AH259" s="88" t="s">
        <v>126</v>
      </c>
      <c r="AI259" s="89">
        <v>3</v>
      </c>
      <c r="AJ259" s="89">
        <v>1</v>
      </c>
      <c r="AK259" s="89" t="s">
        <v>3071</v>
      </c>
      <c r="AL259" s="88"/>
      <c r="AM259" s="88"/>
      <c r="AN259" s="88"/>
      <c r="AO259" s="88"/>
      <c r="AP259" s="88" t="s">
        <v>61</v>
      </c>
      <c r="AQ259" s="88" t="s">
        <v>44</v>
      </c>
      <c r="AR259" s="88" t="s">
        <v>45</v>
      </c>
      <c r="AS259" s="88" t="s">
        <v>44</v>
      </c>
      <c r="AT259" s="88" t="s">
        <v>61</v>
      </c>
      <c r="AU259" s="88"/>
      <c r="AV259" s="88"/>
      <c r="AW259" s="88"/>
      <c r="AX259" s="88" t="s">
        <v>3923</v>
      </c>
      <c r="AY259" s="88"/>
      <c r="AZ259" s="89">
        <v>150</v>
      </c>
      <c r="BA259" s="92"/>
      <c r="BB259" s="93">
        <v>108</v>
      </c>
      <c r="BC259" s="94">
        <v>0.2</v>
      </c>
      <c r="BD259" s="89">
        <v>470</v>
      </c>
      <c r="BE259" s="89">
        <v>340</v>
      </c>
      <c r="BF259" s="96"/>
      <c r="BG259" s="88" t="s">
        <v>68</v>
      </c>
      <c r="BH259" s="88" t="s">
        <v>97</v>
      </c>
    </row>
    <row r="260" spans="1:60" s="87" customFormat="1" ht="30.75" customHeight="1" x14ac:dyDescent="0.2">
      <c r="A260" s="87" t="s">
        <v>4277</v>
      </c>
      <c r="B260" s="88" t="s">
        <v>4528</v>
      </c>
      <c r="C260" s="87" t="s">
        <v>4277</v>
      </c>
      <c r="D260" s="88" t="s">
        <v>31</v>
      </c>
      <c r="E260" s="88" t="s">
        <v>32</v>
      </c>
      <c r="F260" s="88" t="s">
        <v>32</v>
      </c>
      <c r="G260" s="88" t="s">
        <v>61</v>
      </c>
      <c r="H260" s="88" t="s">
        <v>66</v>
      </c>
      <c r="I260" s="88" t="s">
        <v>2918</v>
      </c>
      <c r="J260" s="88" t="s">
        <v>62</v>
      </c>
      <c r="K260" s="88" t="s">
        <v>165</v>
      </c>
      <c r="L260" s="88" t="s">
        <v>97</v>
      </c>
      <c r="M260" s="88" t="s">
        <v>97</v>
      </c>
      <c r="N260" s="88" t="s">
        <v>4215</v>
      </c>
      <c r="O260" s="88" t="s">
        <v>64</v>
      </c>
      <c r="P260" s="88" t="s">
        <v>98</v>
      </c>
      <c r="Q260" s="88" t="s">
        <v>2374</v>
      </c>
      <c r="R260" s="89" t="s">
        <v>4216</v>
      </c>
      <c r="S260" s="90">
        <v>0.25</v>
      </c>
      <c r="T260" s="87" t="s">
        <v>4287</v>
      </c>
      <c r="U260" s="88"/>
      <c r="V260" s="88"/>
      <c r="W260" s="88"/>
      <c r="X260" s="89"/>
      <c r="Y260" s="89"/>
      <c r="Z260" s="88"/>
      <c r="AA260" s="88">
        <v>61</v>
      </c>
      <c r="AB260" s="88"/>
      <c r="AC260" s="88"/>
      <c r="AD260" s="88">
        <v>24</v>
      </c>
      <c r="AE260" s="91">
        <v>26.3</v>
      </c>
      <c r="AF260" s="88" t="s">
        <v>2992</v>
      </c>
      <c r="AG260" s="88" t="s">
        <v>3002</v>
      </c>
      <c r="AH260" s="88" t="s">
        <v>126</v>
      </c>
      <c r="AI260" s="89">
        <v>3</v>
      </c>
      <c r="AJ260" s="89">
        <v>1</v>
      </c>
      <c r="AK260" s="89" t="s">
        <v>3071</v>
      </c>
      <c r="AL260" s="88"/>
      <c r="AM260" s="88"/>
      <c r="AN260" s="88"/>
      <c r="AO260" s="88"/>
      <c r="AP260" s="88" t="s">
        <v>61</v>
      </c>
      <c r="AQ260" s="88" t="s">
        <v>44</v>
      </c>
      <c r="AR260" s="88" t="s">
        <v>45</v>
      </c>
      <c r="AS260" s="88" t="s">
        <v>44</v>
      </c>
      <c r="AT260" s="88" t="s">
        <v>61</v>
      </c>
      <c r="AU260" s="88"/>
      <c r="AV260" s="88"/>
      <c r="AW260" s="88"/>
      <c r="AX260" s="88" t="s">
        <v>3923</v>
      </c>
      <c r="AY260" s="88"/>
      <c r="AZ260" s="89">
        <v>150</v>
      </c>
      <c r="BA260" s="92"/>
      <c r="BB260" s="93">
        <v>108</v>
      </c>
      <c r="BC260" s="94">
        <v>0.2</v>
      </c>
      <c r="BD260" s="89">
        <v>470</v>
      </c>
      <c r="BE260" s="89">
        <v>340</v>
      </c>
      <c r="BF260" s="96"/>
      <c r="BG260" s="88" t="s">
        <v>68</v>
      </c>
      <c r="BH260" s="88" t="s">
        <v>97</v>
      </c>
    </row>
    <row r="261" spans="1:60" s="87" customFormat="1" ht="30.75" customHeight="1" x14ac:dyDescent="0.2">
      <c r="A261" s="87" t="s">
        <v>4278</v>
      </c>
      <c r="B261" s="88" t="s">
        <v>4528</v>
      </c>
      <c r="C261" s="87" t="s">
        <v>4278</v>
      </c>
      <c r="D261" s="88" t="s">
        <v>31</v>
      </c>
      <c r="E261" s="88" t="s">
        <v>32</v>
      </c>
      <c r="F261" s="88" t="s">
        <v>32</v>
      </c>
      <c r="G261" s="88" t="s">
        <v>61</v>
      </c>
      <c r="H261" s="88" t="s">
        <v>66</v>
      </c>
      <c r="I261" s="88" t="s">
        <v>2918</v>
      </c>
      <c r="J261" s="88" t="s">
        <v>62</v>
      </c>
      <c r="K261" s="88" t="s">
        <v>165</v>
      </c>
      <c r="L261" s="88" t="s">
        <v>97</v>
      </c>
      <c r="M261" s="88" t="s">
        <v>97</v>
      </c>
      <c r="N261" s="88" t="s">
        <v>4215</v>
      </c>
      <c r="O261" s="88" t="s">
        <v>64</v>
      </c>
      <c r="P261" s="88" t="s">
        <v>100</v>
      </c>
      <c r="Q261" s="88" t="s">
        <v>2374</v>
      </c>
      <c r="R261" s="89" t="s">
        <v>4216</v>
      </c>
      <c r="S261" s="90">
        <v>0.24</v>
      </c>
      <c r="T261" s="87" t="s">
        <v>4288</v>
      </c>
      <c r="U261" s="88"/>
      <c r="V261" s="88"/>
      <c r="W261" s="88"/>
      <c r="X261" s="89"/>
      <c r="Y261" s="89"/>
      <c r="Z261" s="88"/>
      <c r="AA261" s="88">
        <v>61</v>
      </c>
      <c r="AB261" s="88"/>
      <c r="AC261" s="88"/>
      <c r="AD261" s="88">
        <v>24</v>
      </c>
      <c r="AE261" s="91">
        <v>26.3</v>
      </c>
      <c r="AF261" s="88" t="s">
        <v>2992</v>
      </c>
      <c r="AG261" s="88" t="s">
        <v>3002</v>
      </c>
      <c r="AH261" s="88" t="s">
        <v>126</v>
      </c>
      <c r="AI261" s="89">
        <v>3</v>
      </c>
      <c r="AJ261" s="89">
        <v>1</v>
      </c>
      <c r="AK261" s="89" t="s">
        <v>3071</v>
      </c>
      <c r="AL261" s="88"/>
      <c r="AM261" s="88"/>
      <c r="AN261" s="88"/>
      <c r="AO261" s="88"/>
      <c r="AP261" s="88" t="s">
        <v>61</v>
      </c>
      <c r="AQ261" s="88" t="s">
        <v>44</v>
      </c>
      <c r="AR261" s="88" t="s">
        <v>45</v>
      </c>
      <c r="AS261" s="88" t="s">
        <v>44</v>
      </c>
      <c r="AT261" s="88" t="s">
        <v>61</v>
      </c>
      <c r="AU261" s="88"/>
      <c r="AV261" s="88"/>
      <c r="AW261" s="88"/>
      <c r="AX261" s="88" t="s">
        <v>3923</v>
      </c>
      <c r="AY261" s="88"/>
      <c r="AZ261" s="89">
        <v>150</v>
      </c>
      <c r="BA261" s="92"/>
      <c r="BB261" s="93">
        <v>108</v>
      </c>
      <c r="BC261" s="94">
        <v>0.2</v>
      </c>
      <c r="BD261" s="89">
        <v>470</v>
      </c>
      <c r="BE261" s="89">
        <v>340</v>
      </c>
      <c r="BF261" s="96"/>
      <c r="BG261" s="88" t="s">
        <v>68</v>
      </c>
      <c r="BH261" s="88" t="s">
        <v>97</v>
      </c>
    </row>
    <row r="262" spans="1:60" s="87" customFormat="1" ht="30.75" customHeight="1" x14ac:dyDescent="0.2">
      <c r="A262" s="87" t="s">
        <v>4279</v>
      </c>
      <c r="B262" s="88" t="s">
        <v>4528</v>
      </c>
      <c r="C262" s="87" t="s">
        <v>4279</v>
      </c>
      <c r="D262" s="88" t="s">
        <v>31</v>
      </c>
      <c r="E262" s="88" t="s">
        <v>32</v>
      </c>
      <c r="F262" s="88" t="s">
        <v>32</v>
      </c>
      <c r="G262" s="88" t="s">
        <v>61</v>
      </c>
      <c r="H262" s="88" t="s">
        <v>66</v>
      </c>
      <c r="I262" s="88" t="s">
        <v>2918</v>
      </c>
      <c r="J262" s="88" t="s">
        <v>62</v>
      </c>
      <c r="K262" s="88" t="s">
        <v>165</v>
      </c>
      <c r="L262" s="88" t="s">
        <v>97</v>
      </c>
      <c r="M262" s="88" t="s">
        <v>97</v>
      </c>
      <c r="N262" s="88" t="s">
        <v>4215</v>
      </c>
      <c r="O262" s="88" t="s">
        <v>64</v>
      </c>
      <c r="P262" s="88" t="s">
        <v>104</v>
      </c>
      <c r="Q262" s="88" t="s">
        <v>2374</v>
      </c>
      <c r="R262" s="89" t="s">
        <v>4216</v>
      </c>
      <c r="S262" s="90">
        <v>0.30499999999999999</v>
      </c>
      <c r="T262" s="87" t="s">
        <v>4289</v>
      </c>
      <c r="U262" s="88"/>
      <c r="V262" s="88"/>
      <c r="W262" s="88"/>
      <c r="X262" s="89"/>
      <c r="Y262" s="89"/>
      <c r="Z262" s="88"/>
      <c r="AA262" s="88">
        <v>61</v>
      </c>
      <c r="AB262" s="88"/>
      <c r="AC262" s="88"/>
      <c r="AD262" s="88">
        <v>24</v>
      </c>
      <c r="AE262" s="91">
        <v>26.3</v>
      </c>
      <c r="AF262" s="88" t="s">
        <v>2992</v>
      </c>
      <c r="AG262" s="88" t="s">
        <v>3002</v>
      </c>
      <c r="AH262" s="88" t="s">
        <v>126</v>
      </c>
      <c r="AI262" s="89">
        <v>3</v>
      </c>
      <c r="AJ262" s="89">
        <v>1</v>
      </c>
      <c r="AK262" s="89" t="s">
        <v>3071</v>
      </c>
      <c r="AL262" s="88"/>
      <c r="AM262" s="88"/>
      <c r="AN262" s="88"/>
      <c r="AO262" s="88"/>
      <c r="AP262" s="88" t="s">
        <v>61</v>
      </c>
      <c r="AQ262" s="88" t="s">
        <v>44</v>
      </c>
      <c r="AR262" s="88" t="s">
        <v>45</v>
      </c>
      <c r="AS262" s="88" t="s">
        <v>44</v>
      </c>
      <c r="AT262" s="88" t="s">
        <v>61</v>
      </c>
      <c r="AU262" s="88"/>
      <c r="AV262" s="88"/>
      <c r="AW262" s="88"/>
      <c r="AX262" s="88" t="s">
        <v>3923</v>
      </c>
      <c r="AY262" s="88"/>
      <c r="AZ262" s="89">
        <v>150</v>
      </c>
      <c r="BA262" s="92"/>
      <c r="BB262" s="93">
        <v>72</v>
      </c>
      <c r="BC262" s="94">
        <v>0.2</v>
      </c>
      <c r="BD262" s="89">
        <v>470</v>
      </c>
      <c r="BE262" s="89">
        <v>340</v>
      </c>
      <c r="BF262" s="96"/>
      <c r="BG262" s="88" t="s">
        <v>68</v>
      </c>
      <c r="BH262" s="88" t="s">
        <v>97</v>
      </c>
    </row>
    <row r="263" spans="1:60" s="87" customFormat="1" ht="30.75" customHeight="1" x14ac:dyDescent="0.2">
      <c r="A263" s="87" t="s">
        <v>2003</v>
      </c>
      <c r="B263" s="88" t="s">
        <v>1773</v>
      </c>
      <c r="C263" s="88" t="s">
        <v>2003</v>
      </c>
      <c r="D263" s="88" t="s">
        <v>31</v>
      </c>
      <c r="E263" s="88" t="s">
        <v>32</v>
      </c>
      <c r="F263" s="88" t="s">
        <v>32</v>
      </c>
      <c r="G263" s="88" t="s">
        <v>61</v>
      </c>
      <c r="H263" s="88" t="s">
        <v>66</v>
      </c>
      <c r="I263" s="88" t="s">
        <v>2918</v>
      </c>
      <c r="J263" s="88" t="s">
        <v>62</v>
      </c>
      <c r="K263" s="88" t="s">
        <v>443</v>
      </c>
      <c r="L263" s="88" t="s">
        <v>97</v>
      </c>
      <c r="M263" s="88" t="s">
        <v>97</v>
      </c>
      <c r="N263" s="88" t="s">
        <v>156</v>
      </c>
      <c r="O263" s="88" t="s">
        <v>444</v>
      </c>
      <c r="P263" s="88" t="s">
        <v>175</v>
      </c>
      <c r="Q263" s="88" t="s">
        <v>2374</v>
      </c>
      <c r="R263" s="89" t="s">
        <v>3615</v>
      </c>
      <c r="S263" s="90">
        <v>0.32500000000000001</v>
      </c>
      <c r="T263" s="88" t="s">
        <v>409</v>
      </c>
      <c r="U263" s="88"/>
      <c r="V263" s="88"/>
      <c r="W263" s="88"/>
      <c r="X263" s="89"/>
      <c r="Y263" s="89"/>
      <c r="Z263" s="88"/>
      <c r="AA263" s="88">
        <v>26</v>
      </c>
      <c r="AB263" s="88"/>
      <c r="AC263" s="88"/>
      <c r="AD263" s="88">
        <v>24</v>
      </c>
      <c r="AE263" s="91">
        <v>13.7</v>
      </c>
      <c r="AF263" s="88" t="s">
        <v>2992</v>
      </c>
      <c r="AG263" s="88" t="s">
        <v>2999</v>
      </c>
      <c r="AH263" s="88" t="s">
        <v>2998</v>
      </c>
      <c r="AI263" s="89">
        <v>1</v>
      </c>
      <c r="AJ263" s="89"/>
      <c r="AK263" s="89"/>
      <c r="AL263" s="88"/>
      <c r="AM263" s="88"/>
      <c r="AN263" s="88"/>
      <c r="AO263" s="88"/>
      <c r="AP263" s="88" t="s">
        <v>61</v>
      </c>
      <c r="AQ263" s="88" t="s">
        <v>44</v>
      </c>
      <c r="AR263" s="88" t="s">
        <v>45</v>
      </c>
      <c r="AS263" s="88" t="s">
        <v>44</v>
      </c>
      <c r="AT263" s="88" t="s">
        <v>61</v>
      </c>
      <c r="AU263" s="88"/>
      <c r="AV263" s="88"/>
      <c r="AW263" s="88"/>
      <c r="AX263" s="88" t="s">
        <v>3923</v>
      </c>
      <c r="AY263" s="88">
        <v>41.766719000000002</v>
      </c>
      <c r="AZ263" s="89">
        <v>150</v>
      </c>
      <c r="BA263" s="92">
        <v>0.97409326424870468</v>
      </c>
      <c r="BB263" s="93">
        <v>144</v>
      </c>
      <c r="BC263" s="94">
        <v>0.2</v>
      </c>
      <c r="BD263" s="89">
        <v>420</v>
      </c>
      <c r="BE263" s="89">
        <v>280</v>
      </c>
      <c r="BF263" s="96" t="s">
        <v>2619</v>
      </c>
      <c r="BG263" s="88" t="s">
        <v>68</v>
      </c>
      <c r="BH263" s="88" t="s">
        <v>97</v>
      </c>
    </row>
    <row r="264" spans="1:60" s="87" customFormat="1" ht="30.75" customHeight="1" x14ac:dyDescent="0.2">
      <c r="A264" s="87" t="s">
        <v>2004</v>
      </c>
      <c r="B264" s="88" t="s">
        <v>1773</v>
      </c>
      <c r="C264" s="88" t="s">
        <v>2004</v>
      </c>
      <c r="D264" s="88" t="s">
        <v>31</v>
      </c>
      <c r="E264" s="88" t="s">
        <v>32</v>
      </c>
      <c r="F264" s="88" t="s">
        <v>32</v>
      </c>
      <c r="G264" s="88" t="s">
        <v>61</v>
      </c>
      <c r="H264" s="88" t="s">
        <v>66</v>
      </c>
      <c r="I264" s="88" t="s">
        <v>2918</v>
      </c>
      <c r="J264" s="88" t="s">
        <v>62</v>
      </c>
      <c r="K264" s="88" t="s">
        <v>443</v>
      </c>
      <c r="L264" s="88" t="s">
        <v>97</v>
      </c>
      <c r="M264" s="88" t="s">
        <v>97</v>
      </c>
      <c r="N264" s="88" t="s">
        <v>156</v>
      </c>
      <c r="O264" s="88" t="s">
        <v>444</v>
      </c>
      <c r="P264" s="88" t="s">
        <v>176</v>
      </c>
      <c r="Q264" s="88" t="s">
        <v>2374</v>
      </c>
      <c r="R264" s="89" t="s">
        <v>3615</v>
      </c>
      <c r="S264" s="90">
        <v>0.31</v>
      </c>
      <c r="T264" s="88" t="s">
        <v>410</v>
      </c>
      <c r="U264" s="88"/>
      <c r="V264" s="88"/>
      <c r="W264" s="88"/>
      <c r="X264" s="89"/>
      <c r="Y264" s="89"/>
      <c r="Z264" s="88"/>
      <c r="AA264" s="88">
        <v>26</v>
      </c>
      <c r="AB264" s="88"/>
      <c r="AC264" s="88"/>
      <c r="AD264" s="88">
        <v>24</v>
      </c>
      <c r="AE264" s="91">
        <v>13.7</v>
      </c>
      <c r="AF264" s="88" t="s">
        <v>2992</v>
      </c>
      <c r="AG264" s="88" t="s">
        <v>3000</v>
      </c>
      <c r="AH264" s="88" t="s">
        <v>2998</v>
      </c>
      <c r="AI264" s="89">
        <v>1</v>
      </c>
      <c r="AJ264" s="89"/>
      <c r="AK264" s="89"/>
      <c r="AL264" s="88"/>
      <c r="AM264" s="88"/>
      <c r="AN264" s="88"/>
      <c r="AO264" s="88"/>
      <c r="AP264" s="88" t="s">
        <v>61</v>
      </c>
      <c r="AQ264" s="88" t="s">
        <v>44</v>
      </c>
      <c r="AR264" s="88" t="s">
        <v>45</v>
      </c>
      <c r="AS264" s="88" t="s">
        <v>44</v>
      </c>
      <c r="AT264" s="88" t="s">
        <v>61</v>
      </c>
      <c r="AU264" s="88"/>
      <c r="AV264" s="88"/>
      <c r="AW264" s="88"/>
      <c r="AX264" s="88" t="s">
        <v>3923</v>
      </c>
      <c r="AY264" s="88">
        <v>42.242683</v>
      </c>
      <c r="AZ264" s="89">
        <v>150</v>
      </c>
      <c r="BA264" s="92">
        <v>1.4818652849740932</v>
      </c>
      <c r="BB264" s="93">
        <v>216</v>
      </c>
      <c r="BC264" s="94">
        <v>0.2</v>
      </c>
      <c r="BD264" s="89">
        <v>420</v>
      </c>
      <c r="BE264" s="89">
        <v>280</v>
      </c>
      <c r="BF264" s="96" t="s">
        <v>2619</v>
      </c>
      <c r="BG264" s="88" t="s">
        <v>68</v>
      </c>
      <c r="BH264" s="88" t="s">
        <v>97</v>
      </c>
    </row>
    <row r="265" spans="1:60" s="87" customFormat="1" ht="30.75" customHeight="1" x14ac:dyDescent="0.2">
      <c r="A265" s="87" t="s">
        <v>445</v>
      </c>
      <c r="B265" s="88" t="s">
        <v>1773</v>
      </c>
      <c r="C265" s="88" t="s">
        <v>445</v>
      </c>
      <c r="D265" s="88" t="s">
        <v>31</v>
      </c>
      <c r="E265" s="88" t="s">
        <v>32</v>
      </c>
      <c r="F265" s="88" t="s">
        <v>32</v>
      </c>
      <c r="G265" s="88" t="s">
        <v>61</v>
      </c>
      <c r="H265" s="88" t="s">
        <v>66</v>
      </c>
      <c r="I265" s="88" t="s">
        <v>2918</v>
      </c>
      <c r="J265" s="88" t="s">
        <v>62</v>
      </c>
      <c r="K265" s="88" t="s">
        <v>443</v>
      </c>
      <c r="L265" s="88" t="s">
        <v>97</v>
      </c>
      <c r="M265" s="88" t="s">
        <v>97</v>
      </c>
      <c r="N265" s="88" t="s">
        <v>156</v>
      </c>
      <c r="O265" s="88" t="s">
        <v>444</v>
      </c>
      <c r="P265" s="88" t="s">
        <v>98</v>
      </c>
      <c r="Q265" s="88" t="s">
        <v>2374</v>
      </c>
      <c r="R265" s="89" t="s">
        <v>3615</v>
      </c>
      <c r="S265" s="90">
        <v>0.28999999999999998</v>
      </c>
      <c r="T265" s="88" t="s">
        <v>411</v>
      </c>
      <c r="U265" s="88"/>
      <c r="V265" s="88"/>
      <c r="W265" s="88"/>
      <c r="X265" s="89"/>
      <c r="Y265" s="89"/>
      <c r="Z265" s="88"/>
      <c r="AA265" s="88">
        <v>26</v>
      </c>
      <c r="AB265" s="88"/>
      <c r="AC265" s="88"/>
      <c r="AD265" s="88">
        <v>24</v>
      </c>
      <c r="AE265" s="91">
        <v>13.7</v>
      </c>
      <c r="AF265" s="88" t="s">
        <v>2992</v>
      </c>
      <c r="AG265" s="88" t="s">
        <v>2999</v>
      </c>
      <c r="AH265" s="88" t="s">
        <v>2998</v>
      </c>
      <c r="AI265" s="89">
        <v>1</v>
      </c>
      <c r="AJ265" s="89"/>
      <c r="AK265" s="89"/>
      <c r="AL265" s="88"/>
      <c r="AM265" s="88"/>
      <c r="AN265" s="88"/>
      <c r="AO265" s="88"/>
      <c r="AP265" s="88" t="s">
        <v>61</v>
      </c>
      <c r="AQ265" s="88" t="s">
        <v>44</v>
      </c>
      <c r="AR265" s="88" t="s">
        <v>45</v>
      </c>
      <c r="AS265" s="88" t="s">
        <v>44</v>
      </c>
      <c r="AT265" s="88" t="s">
        <v>61</v>
      </c>
      <c r="AU265" s="88"/>
      <c r="AV265" s="88"/>
      <c r="AW265" s="88"/>
      <c r="AX265" s="88" t="s">
        <v>3923</v>
      </c>
      <c r="AY265" s="88">
        <v>42.233218000000001</v>
      </c>
      <c r="AZ265" s="89">
        <v>150</v>
      </c>
      <c r="BA265" s="92">
        <v>1.2435233160621761</v>
      </c>
      <c r="BB265" s="93">
        <v>216</v>
      </c>
      <c r="BC265" s="94">
        <v>0.2</v>
      </c>
      <c r="BD265" s="89">
        <v>420</v>
      </c>
      <c r="BE265" s="89">
        <v>280</v>
      </c>
      <c r="BF265" s="96" t="s">
        <v>2619</v>
      </c>
      <c r="BG265" s="88" t="s">
        <v>68</v>
      </c>
      <c r="BH265" s="88" t="s">
        <v>97</v>
      </c>
    </row>
    <row r="266" spans="1:60" s="87" customFormat="1" ht="30.75" customHeight="1" x14ac:dyDescent="0.2">
      <c r="A266" s="87" t="s">
        <v>446</v>
      </c>
      <c r="B266" s="88" t="s">
        <v>1773</v>
      </c>
      <c r="C266" s="88" t="s">
        <v>446</v>
      </c>
      <c r="D266" s="88" t="s">
        <v>31</v>
      </c>
      <c r="E266" s="88" t="s">
        <v>32</v>
      </c>
      <c r="F266" s="88" t="s">
        <v>32</v>
      </c>
      <c r="G266" s="88" t="s">
        <v>61</v>
      </c>
      <c r="H266" s="88" t="s">
        <v>66</v>
      </c>
      <c r="I266" s="88" t="s">
        <v>2918</v>
      </c>
      <c r="J266" s="88" t="s">
        <v>62</v>
      </c>
      <c r="K266" s="88" t="s">
        <v>443</v>
      </c>
      <c r="L266" s="88" t="s">
        <v>97</v>
      </c>
      <c r="M266" s="88" t="s">
        <v>97</v>
      </c>
      <c r="N266" s="88" t="s">
        <v>156</v>
      </c>
      <c r="O266" s="88" t="s">
        <v>444</v>
      </c>
      <c r="P266" s="88" t="s">
        <v>100</v>
      </c>
      <c r="Q266" s="88" t="s">
        <v>2374</v>
      </c>
      <c r="R266" s="89" t="s">
        <v>3615</v>
      </c>
      <c r="S266" s="90">
        <v>0.24</v>
      </c>
      <c r="T266" s="88" t="s">
        <v>412</v>
      </c>
      <c r="U266" s="88"/>
      <c r="V266" s="88"/>
      <c r="W266" s="88"/>
      <c r="X266" s="89"/>
      <c r="Y266" s="89"/>
      <c r="Z266" s="88"/>
      <c r="AA266" s="88">
        <v>26</v>
      </c>
      <c r="AB266" s="88"/>
      <c r="AC266" s="88"/>
      <c r="AD266" s="88">
        <v>24</v>
      </c>
      <c r="AE266" s="91">
        <v>13.7</v>
      </c>
      <c r="AF266" s="88" t="s">
        <v>2992</v>
      </c>
      <c r="AG266" s="88" t="s">
        <v>2999</v>
      </c>
      <c r="AH266" s="88" t="s">
        <v>2998</v>
      </c>
      <c r="AI266" s="89">
        <v>1</v>
      </c>
      <c r="AJ266" s="89"/>
      <c r="AK266" s="89"/>
      <c r="AL266" s="88"/>
      <c r="AM266" s="88"/>
      <c r="AN266" s="88"/>
      <c r="AO266" s="88"/>
      <c r="AP266" s="88" t="s">
        <v>61</v>
      </c>
      <c r="AQ266" s="88" t="s">
        <v>44</v>
      </c>
      <c r="AR266" s="88" t="s">
        <v>45</v>
      </c>
      <c r="AS266" s="88" t="s">
        <v>44</v>
      </c>
      <c r="AT266" s="88" t="s">
        <v>61</v>
      </c>
      <c r="AU266" s="88"/>
      <c r="AV266" s="88"/>
      <c r="AW266" s="88"/>
      <c r="AX266" s="88" t="s">
        <v>3923</v>
      </c>
      <c r="AY266" s="88">
        <v>42.369554999999998</v>
      </c>
      <c r="AZ266" s="89">
        <v>150</v>
      </c>
      <c r="BA266" s="92">
        <v>0.76165803108808294</v>
      </c>
      <c r="BB266" s="93">
        <v>216</v>
      </c>
      <c r="BC266" s="94">
        <v>0.2</v>
      </c>
      <c r="BD266" s="89">
        <v>420</v>
      </c>
      <c r="BE266" s="89">
        <v>280</v>
      </c>
      <c r="BF266" s="96" t="s">
        <v>2619</v>
      </c>
      <c r="BG266" s="88" t="s">
        <v>68</v>
      </c>
      <c r="BH266" s="88" t="s">
        <v>97</v>
      </c>
    </row>
    <row r="267" spans="1:60" s="87" customFormat="1" ht="30.75" customHeight="1" x14ac:dyDescent="0.2">
      <c r="A267" s="87" t="s">
        <v>447</v>
      </c>
      <c r="B267" s="88" t="s">
        <v>1773</v>
      </c>
      <c r="C267" s="88" t="s">
        <v>447</v>
      </c>
      <c r="D267" s="88" t="s">
        <v>31</v>
      </c>
      <c r="E267" s="88" t="s">
        <v>32</v>
      </c>
      <c r="F267" s="88" t="s">
        <v>32</v>
      </c>
      <c r="G267" s="88" t="s">
        <v>61</v>
      </c>
      <c r="H267" s="88" t="s">
        <v>66</v>
      </c>
      <c r="I267" s="88" t="s">
        <v>2918</v>
      </c>
      <c r="J267" s="88" t="s">
        <v>62</v>
      </c>
      <c r="K267" s="88" t="s">
        <v>443</v>
      </c>
      <c r="L267" s="88" t="s">
        <v>97</v>
      </c>
      <c r="M267" s="88" t="s">
        <v>97</v>
      </c>
      <c r="N267" s="88" t="s">
        <v>156</v>
      </c>
      <c r="O267" s="88" t="s">
        <v>444</v>
      </c>
      <c r="P267" s="88" t="s">
        <v>104</v>
      </c>
      <c r="Q267" s="88" t="s">
        <v>2374</v>
      </c>
      <c r="R267" s="89" t="s">
        <v>3615</v>
      </c>
      <c r="S267" s="90">
        <v>0.34499999999999997</v>
      </c>
      <c r="T267" s="88" t="s">
        <v>413</v>
      </c>
      <c r="U267" s="88"/>
      <c r="V267" s="88"/>
      <c r="W267" s="88"/>
      <c r="X267" s="89"/>
      <c r="Y267" s="89"/>
      <c r="Z267" s="88"/>
      <c r="AA267" s="88">
        <v>26</v>
      </c>
      <c r="AB267" s="88"/>
      <c r="AC267" s="88"/>
      <c r="AD267" s="88">
        <v>24</v>
      </c>
      <c r="AE267" s="91">
        <v>13.7</v>
      </c>
      <c r="AF267" s="88" t="s">
        <v>2992</v>
      </c>
      <c r="AG267" s="88" t="s">
        <v>2999</v>
      </c>
      <c r="AH267" s="88" t="s">
        <v>2998</v>
      </c>
      <c r="AI267" s="89">
        <v>1</v>
      </c>
      <c r="AJ267" s="89"/>
      <c r="AK267" s="89"/>
      <c r="AL267" s="88"/>
      <c r="AM267" s="88"/>
      <c r="AN267" s="88"/>
      <c r="AO267" s="88"/>
      <c r="AP267" s="88" t="s">
        <v>61</v>
      </c>
      <c r="AQ267" s="88" t="s">
        <v>44</v>
      </c>
      <c r="AR267" s="88" t="s">
        <v>45</v>
      </c>
      <c r="AS267" s="88" t="s">
        <v>44</v>
      </c>
      <c r="AT267" s="88" t="s">
        <v>61</v>
      </c>
      <c r="AU267" s="88"/>
      <c r="AV267" s="88"/>
      <c r="AW267" s="88"/>
      <c r="AX267" s="88" t="s">
        <v>3923</v>
      </c>
      <c r="AY267" s="88">
        <v>42.031441999999998</v>
      </c>
      <c r="AZ267" s="89">
        <v>150</v>
      </c>
      <c r="BA267" s="92">
        <v>0.15025906735751296</v>
      </c>
      <c r="BB267" s="93">
        <v>144</v>
      </c>
      <c r="BC267" s="94">
        <v>0.2</v>
      </c>
      <c r="BD267" s="89">
        <v>420</v>
      </c>
      <c r="BE267" s="89">
        <v>280</v>
      </c>
      <c r="BF267" s="96" t="s">
        <v>2619</v>
      </c>
      <c r="BG267" s="88" t="s">
        <v>68</v>
      </c>
      <c r="BH267" s="88" t="s">
        <v>97</v>
      </c>
    </row>
    <row r="268" spans="1:60" s="87" customFormat="1" ht="30.75" customHeight="1" x14ac:dyDescent="0.2">
      <c r="A268" s="87" t="s">
        <v>448</v>
      </c>
      <c r="B268" s="88" t="s">
        <v>1773</v>
      </c>
      <c r="C268" s="88" t="s">
        <v>448</v>
      </c>
      <c r="D268" s="88" t="s">
        <v>31</v>
      </c>
      <c r="E268" s="88" t="s">
        <v>32</v>
      </c>
      <c r="F268" s="88" t="s">
        <v>32</v>
      </c>
      <c r="G268" s="88" t="s">
        <v>61</v>
      </c>
      <c r="H268" s="88" t="s">
        <v>66</v>
      </c>
      <c r="I268" s="88" t="s">
        <v>2918</v>
      </c>
      <c r="J268" s="88" t="s">
        <v>62</v>
      </c>
      <c r="K268" s="88" t="s">
        <v>443</v>
      </c>
      <c r="L268" s="88" t="s">
        <v>97</v>
      </c>
      <c r="M268" s="88" t="s">
        <v>97</v>
      </c>
      <c r="N268" s="88" t="s">
        <v>156</v>
      </c>
      <c r="O268" s="88" t="s">
        <v>444</v>
      </c>
      <c r="P268" s="88" t="s">
        <v>107</v>
      </c>
      <c r="Q268" s="88" t="s">
        <v>2374</v>
      </c>
      <c r="R268" s="89" t="s">
        <v>3615</v>
      </c>
      <c r="S268" s="90">
        <v>0.38</v>
      </c>
      <c r="T268" s="88" t="s">
        <v>414</v>
      </c>
      <c r="U268" s="88"/>
      <c r="V268" s="88"/>
      <c r="W268" s="88"/>
      <c r="X268" s="89"/>
      <c r="Y268" s="89"/>
      <c r="Z268" s="88"/>
      <c r="AA268" s="88">
        <v>26</v>
      </c>
      <c r="AB268" s="88"/>
      <c r="AC268" s="88"/>
      <c r="AD268" s="88">
        <v>24</v>
      </c>
      <c r="AE268" s="91">
        <v>13.7</v>
      </c>
      <c r="AF268" s="88" t="s">
        <v>2992</v>
      </c>
      <c r="AG268" s="88" t="s">
        <v>2999</v>
      </c>
      <c r="AH268" s="88" t="s">
        <v>2998</v>
      </c>
      <c r="AI268" s="89">
        <v>1</v>
      </c>
      <c r="AJ268" s="89"/>
      <c r="AK268" s="89"/>
      <c r="AL268" s="88"/>
      <c r="AM268" s="88"/>
      <c r="AN268" s="88"/>
      <c r="AO268" s="88"/>
      <c r="AP268" s="88" t="s">
        <v>61</v>
      </c>
      <c r="AQ268" s="88" t="s">
        <v>44</v>
      </c>
      <c r="AR268" s="88" t="s">
        <v>45</v>
      </c>
      <c r="AS268" s="88" t="s">
        <v>44</v>
      </c>
      <c r="AT268" s="88" t="s">
        <v>61</v>
      </c>
      <c r="AU268" s="88"/>
      <c r="AV268" s="88"/>
      <c r="AW268" s="88"/>
      <c r="AX268" s="88" t="s">
        <v>3923</v>
      </c>
      <c r="AY268" s="88">
        <v>42.236113000000003</v>
      </c>
      <c r="AZ268" s="89">
        <v>150</v>
      </c>
      <c r="BA268" s="92">
        <v>0.18652849740932642</v>
      </c>
      <c r="BB268" s="93">
        <v>144</v>
      </c>
      <c r="BC268" s="94">
        <v>0.2</v>
      </c>
      <c r="BD268" s="89">
        <v>420</v>
      </c>
      <c r="BE268" s="89">
        <v>280</v>
      </c>
      <c r="BF268" s="96" t="s">
        <v>2619</v>
      </c>
      <c r="BG268" s="88" t="s">
        <v>68</v>
      </c>
      <c r="BH268" s="88" t="s">
        <v>97</v>
      </c>
    </row>
    <row r="269" spans="1:60" s="87" customFormat="1" ht="30.75" customHeight="1" x14ac:dyDescent="0.2">
      <c r="A269" s="87" t="s">
        <v>2005</v>
      </c>
      <c r="B269" s="88" t="s">
        <v>1774</v>
      </c>
      <c r="C269" s="88" t="s">
        <v>2005</v>
      </c>
      <c r="D269" s="88" t="s">
        <v>31</v>
      </c>
      <c r="E269" s="88" t="s">
        <v>32</v>
      </c>
      <c r="F269" s="88" t="s">
        <v>32</v>
      </c>
      <c r="G269" s="88" t="s">
        <v>61</v>
      </c>
      <c r="H269" s="88" t="s">
        <v>66</v>
      </c>
      <c r="I269" s="88" t="s">
        <v>2918</v>
      </c>
      <c r="J269" s="88" t="s">
        <v>62</v>
      </c>
      <c r="K269" s="88" t="s">
        <v>443</v>
      </c>
      <c r="L269" s="88" t="s">
        <v>97</v>
      </c>
      <c r="M269" s="88" t="s">
        <v>97</v>
      </c>
      <c r="N269" s="88" t="s">
        <v>1726</v>
      </c>
      <c r="O269" s="88" t="s">
        <v>444</v>
      </c>
      <c r="P269" s="88" t="s">
        <v>175</v>
      </c>
      <c r="Q269" s="88" t="s">
        <v>2374</v>
      </c>
      <c r="R269" s="89" t="s">
        <v>3644</v>
      </c>
      <c r="S269" s="90">
        <v>0.32500000000000001</v>
      </c>
      <c r="T269" s="88" t="s">
        <v>415</v>
      </c>
      <c r="U269" s="88"/>
      <c r="V269" s="88"/>
      <c r="W269" s="88"/>
      <c r="X269" s="89"/>
      <c r="Y269" s="89"/>
      <c r="Z269" s="88"/>
      <c r="AA269" s="88">
        <v>26</v>
      </c>
      <c r="AB269" s="88"/>
      <c r="AC269" s="88"/>
      <c r="AD269" s="88">
        <v>24</v>
      </c>
      <c r="AE269" s="91">
        <v>13.7</v>
      </c>
      <c r="AF269" s="88" t="s">
        <v>2992</v>
      </c>
      <c r="AG269" s="88" t="s">
        <v>2999</v>
      </c>
      <c r="AH269" s="88" t="s">
        <v>2998</v>
      </c>
      <c r="AI269" s="89">
        <v>1</v>
      </c>
      <c r="AJ269" s="89"/>
      <c r="AK269" s="89"/>
      <c r="AL269" s="88"/>
      <c r="AM269" s="88"/>
      <c r="AN269" s="88"/>
      <c r="AO269" s="88"/>
      <c r="AP269" s="88" t="s">
        <v>61</v>
      </c>
      <c r="AQ269" s="88" t="s">
        <v>44</v>
      </c>
      <c r="AR269" s="88" t="s">
        <v>45</v>
      </c>
      <c r="AS269" s="88" t="s">
        <v>44</v>
      </c>
      <c r="AT269" s="88" t="s">
        <v>61</v>
      </c>
      <c r="AU269" s="88"/>
      <c r="AV269" s="88"/>
      <c r="AW269" s="88"/>
      <c r="AX269" s="88" t="s">
        <v>3923</v>
      </c>
      <c r="AY269" s="88">
        <v>42.166764999999998</v>
      </c>
      <c r="AZ269" s="89">
        <v>150</v>
      </c>
      <c r="BA269" s="92">
        <v>0.81347150259067358</v>
      </c>
      <c r="BB269" s="93">
        <v>144</v>
      </c>
      <c r="BC269" s="94">
        <v>0.2</v>
      </c>
      <c r="BD269" s="89">
        <v>420</v>
      </c>
      <c r="BE269" s="89">
        <v>280</v>
      </c>
      <c r="BF269" s="96" t="s">
        <v>2622</v>
      </c>
      <c r="BG269" s="88" t="s">
        <v>68</v>
      </c>
      <c r="BH269" s="88" t="s">
        <v>97</v>
      </c>
    </row>
    <row r="270" spans="1:60" s="87" customFormat="1" ht="30.75" customHeight="1" x14ac:dyDescent="0.2">
      <c r="A270" s="87" t="s">
        <v>2006</v>
      </c>
      <c r="B270" s="88" t="s">
        <v>1774</v>
      </c>
      <c r="C270" s="88" t="s">
        <v>2006</v>
      </c>
      <c r="D270" s="88" t="s">
        <v>31</v>
      </c>
      <c r="E270" s="88" t="s">
        <v>32</v>
      </c>
      <c r="F270" s="88" t="s">
        <v>32</v>
      </c>
      <c r="G270" s="88" t="s">
        <v>61</v>
      </c>
      <c r="H270" s="88" t="s">
        <v>66</v>
      </c>
      <c r="I270" s="88" t="s">
        <v>2918</v>
      </c>
      <c r="J270" s="88" t="s">
        <v>62</v>
      </c>
      <c r="K270" s="88" t="s">
        <v>443</v>
      </c>
      <c r="L270" s="88" t="s">
        <v>97</v>
      </c>
      <c r="M270" s="88" t="s">
        <v>97</v>
      </c>
      <c r="N270" s="88" t="s">
        <v>1726</v>
      </c>
      <c r="O270" s="88" t="s">
        <v>444</v>
      </c>
      <c r="P270" s="88" t="s">
        <v>176</v>
      </c>
      <c r="Q270" s="88" t="s">
        <v>2374</v>
      </c>
      <c r="R270" s="89" t="s">
        <v>3644</v>
      </c>
      <c r="S270" s="90">
        <v>0.31</v>
      </c>
      <c r="T270" s="88" t="s">
        <v>416</v>
      </c>
      <c r="U270" s="88"/>
      <c r="V270" s="88"/>
      <c r="W270" s="88"/>
      <c r="X270" s="89"/>
      <c r="Y270" s="89"/>
      <c r="Z270" s="88"/>
      <c r="AA270" s="88">
        <v>26</v>
      </c>
      <c r="AB270" s="88"/>
      <c r="AC270" s="88"/>
      <c r="AD270" s="88">
        <v>24</v>
      </c>
      <c r="AE270" s="91">
        <v>13.7</v>
      </c>
      <c r="AF270" s="88" t="s">
        <v>2992</v>
      </c>
      <c r="AG270" s="88" t="s">
        <v>2999</v>
      </c>
      <c r="AH270" s="88" t="s">
        <v>2998</v>
      </c>
      <c r="AI270" s="89">
        <v>1</v>
      </c>
      <c r="AJ270" s="89"/>
      <c r="AK270" s="89"/>
      <c r="AL270" s="88"/>
      <c r="AM270" s="88"/>
      <c r="AN270" s="88"/>
      <c r="AO270" s="88"/>
      <c r="AP270" s="88" t="s">
        <v>61</v>
      </c>
      <c r="AQ270" s="88" t="s">
        <v>44</v>
      </c>
      <c r="AR270" s="88" t="s">
        <v>45</v>
      </c>
      <c r="AS270" s="88" t="s">
        <v>44</v>
      </c>
      <c r="AT270" s="88" t="s">
        <v>61</v>
      </c>
      <c r="AU270" s="88"/>
      <c r="AV270" s="88"/>
      <c r="AW270" s="88"/>
      <c r="AX270" s="88" t="s">
        <v>3923</v>
      </c>
      <c r="AY270" s="88">
        <v>41.995232999999999</v>
      </c>
      <c r="AZ270" s="89">
        <v>150</v>
      </c>
      <c r="BA270" s="92">
        <v>1.145077720207254</v>
      </c>
      <c r="BB270" s="93">
        <v>216</v>
      </c>
      <c r="BC270" s="94">
        <v>0.2</v>
      </c>
      <c r="BD270" s="89">
        <v>420</v>
      </c>
      <c r="BE270" s="89">
        <v>280</v>
      </c>
      <c r="BF270" s="96" t="s">
        <v>2622</v>
      </c>
      <c r="BG270" s="88" t="s">
        <v>68</v>
      </c>
      <c r="BH270" s="88" t="s">
        <v>97</v>
      </c>
    </row>
    <row r="271" spans="1:60" s="87" customFormat="1" ht="30.75" customHeight="1" x14ac:dyDescent="0.2">
      <c r="A271" s="87" t="s">
        <v>449</v>
      </c>
      <c r="B271" s="88" t="s">
        <v>1774</v>
      </c>
      <c r="C271" s="88" t="s">
        <v>449</v>
      </c>
      <c r="D271" s="88" t="s">
        <v>31</v>
      </c>
      <c r="E271" s="88" t="s">
        <v>32</v>
      </c>
      <c r="F271" s="88" t="s">
        <v>32</v>
      </c>
      <c r="G271" s="88" t="s">
        <v>61</v>
      </c>
      <c r="H271" s="88" t="s">
        <v>66</v>
      </c>
      <c r="I271" s="88" t="s">
        <v>2918</v>
      </c>
      <c r="J271" s="88" t="s">
        <v>62</v>
      </c>
      <c r="K271" s="88" t="s">
        <v>443</v>
      </c>
      <c r="L271" s="88" t="s">
        <v>97</v>
      </c>
      <c r="M271" s="88" t="s">
        <v>97</v>
      </c>
      <c r="N271" s="88" t="s">
        <v>1726</v>
      </c>
      <c r="O271" s="88" t="s">
        <v>444</v>
      </c>
      <c r="P271" s="88" t="s">
        <v>98</v>
      </c>
      <c r="Q271" s="88" t="s">
        <v>2374</v>
      </c>
      <c r="R271" s="89" t="s">
        <v>3644</v>
      </c>
      <c r="S271" s="90">
        <v>0.28999999999999998</v>
      </c>
      <c r="T271" s="88" t="s">
        <v>417</v>
      </c>
      <c r="U271" s="88"/>
      <c r="V271" s="88"/>
      <c r="W271" s="88"/>
      <c r="X271" s="89"/>
      <c r="Y271" s="89"/>
      <c r="Z271" s="88"/>
      <c r="AA271" s="88">
        <v>26</v>
      </c>
      <c r="AB271" s="88"/>
      <c r="AC271" s="88"/>
      <c r="AD271" s="88">
        <v>24</v>
      </c>
      <c r="AE271" s="91">
        <v>13.7</v>
      </c>
      <c r="AF271" s="88" t="s">
        <v>2992</v>
      </c>
      <c r="AG271" s="88" t="s">
        <v>2999</v>
      </c>
      <c r="AH271" s="88" t="s">
        <v>2998</v>
      </c>
      <c r="AI271" s="89">
        <v>1</v>
      </c>
      <c r="AJ271" s="89"/>
      <c r="AK271" s="89"/>
      <c r="AL271" s="88"/>
      <c r="AM271" s="88"/>
      <c r="AN271" s="88"/>
      <c r="AO271" s="88"/>
      <c r="AP271" s="88" t="s">
        <v>61</v>
      </c>
      <c r="AQ271" s="88" t="s">
        <v>44</v>
      </c>
      <c r="AR271" s="88" t="s">
        <v>45</v>
      </c>
      <c r="AS271" s="88" t="s">
        <v>44</v>
      </c>
      <c r="AT271" s="88" t="s">
        <v>61</v>
      </c>
      <c r="AU271" s="88"/>
      <c r="AV271" s="88"/>
      <c r="AW271" s="88"/>
      <c r="AX271" s="88" t="s">
        <v>3923</v>
      </c>
      <c r="AY271" s="88">
        <v>42.060668</v>
      </c>
      <c r="AZ271" s="89">
        <v>150</v>
      </c>
      <c r="BA271" s="92">
        <v>0.99481865284974091</v>
      </c>
      <c r="BB271" s="93">
        <v>216</v>
      </c>
      <c r="BC271" s="94">
        <v>0.2</v>
      </c>
      <c r="BD271" s="89">
        <v>420</v>
      </c>
      <c r="BE271" s="89">
        <v>280</v>
      </c>
      <c r="BF271" s="96" t="s">
        <v>2622</v>
      </c>
      <c r="BG271" s="88" t="s">
        <v>68</v>
      </c>
      <c r="BH271" s="88" t="s">
        <v>97</v>
      </c>
    </row>
    <row r="272" spans="1:60" s="87" customFormat="1" ht="30.75" customHeight="1" x14ac:dyDescent="0.2">
      <c r="A272" s="87" t="s">
        <v>450</v>
      </c>
      <c r="B272" s="88" t="s">
        <v>1774</v>
      </c>
      <c r="C272" s="88" t="s">
        <v>450</v>
      </c>
      <c r="D272" s="88" t="s">
        <v>31</v>
      </c>
      <c r="E272" s="88" t="s">
        <v>32</v>
      </c>
      <c r="F272" s="88" t="s">
        <v>32</v>
      </c>
      <c r="G272" s="88" t="s">
        <v>61</v>
      </c>
      <c r="H272" s="88" t="s">
        <v>66</v>
      </c>
      <c r="I272" s="88" t="s">
        <v>2918</v>
      </c>
      <c r="J272" s="88" t="s">
        <v>62</v>
      </c>
      <c r="K272" s="88" t="s">
        <v>443</v>
      </c>
      <c r="L272" s="88" t="s">
        <v>97</v>
      </c>
      <c r="M272" s="88" t="s">
        <v>97</v>
      </c>
      <c r="N272" s="88" t="s">
        <v>1726</v>
      </c>
      <c r="O272" s="88" t="s">
        <v>444</v>
      </c>
      <c r="P272" s="88" t="s">
        <v>100</v>
      </c>
      <c r="Q272" s="88" t="s">
        <v>2374</v>
      </c>
      <c r="R272" s="89" t="s">
        <v>3644</v>
      </c>
      <c r="S272" s="90">
        <v>0.24</v>
      </c>
      <c r="T272" s="88" t="s">
        <v>418</v>
      </c>
      <c r="U272" s="88"/>
      <c r="V272" s="88"/>
      <c r="W272" s="88"/>
      <c r="X272" s="89"/>
      <c r="Y272" s="89"/>
      <c r="Z272" s="88"/>
      <c r="AA272" s="88">
        <v>26</v>
      </c>
      <c r="AB272" s="88"/>
      <c r="AC272" s="88"/>
      <c r="AD272" s="88">
        <v>24</v>
      </c>
      <c r="AE272" s="91">
        <v>13.7</v>
      </c>
      <c r="AF272" s="88" t="s">
        <v>2992</v>
      </c>
      <c r="AG272" s="88" t="s">
        <v>2999</v>
      </c>
      <c r="AH272" s="88" t="s">
        <v>2998</v>
      </c>
      <c r="AI272" s="89">
        <v>1</v>
      </c>
      <c r="AJ272" s="89"/>
      <c r="AK272" s="89"/>
      <c r="AL272" s="88"/>
      <c r="AM272" s="88"/>
      <c r="AN272" s="88"/>
      <c r="AO272" s="88"/>
      <c r="AP272" s="88" t="s">
        <v>61</v>
      </c>
      <c r="AQ272" s="88" t="s">
        <v>44</v>
      </c>
      <c r="AR272" s="88" t="s">
        <v>45</v>
      </c>
      <c r="AS272" s="88" t="s">
        <v>44</v>
      </c>
      <c r="AT272" s="88" t="s">
        <v>61</v>
      </c>
      <c r="AU272" s="88"/>
      <c r="AV272" s="88"/>
      <c r="AW272" s="88"/>
      <c r="AX272" s="88" t="s">
        <v>3923</v>
      </c>
      <c r="AY272" s="88">
        <v>41.928251000000003</v>
      </c>
      <c r="AZ272" s="89">
        <v>150</v>
      </c>
      <c r="BA272" s="92">
        <v>0.31606217616580312</v>
      </c>
      <c r="BB272" s="93">
        <v>216</v>
      </c>
      <c r="BC272" s="94">
        <v>0.2</v>
      </c>
      <c r="BD272" s="89">
        <v>420</v>
      </c>
      <c r="BE272" s="89">
        <v>280</v>
      </c>
      <c r="BF272" s="96" t="s">
        <v>2622</v>
      </c>
      <c r="BG272" s="88" t="s">
        <v>68</v>
      </c>
      <c r="BH272" s="88" t="s">
        <v>97</v>
      </c>
    </row>
    <row r="273" spans="1:60" s="87" customFormat="1" ht="30.75" customHeight="1" x14ac:dyDescent="0.2">
      <c r="A273" s="87" t="s">
        <v>451</v>
      </c>
      <c r="B273" s="88" t="s">
        <v>1774</v>
      </c>
      <c r="C273" s="88" t="s">
        <v>451</v>
      </c>
      <c r="D273" s="88" t="s">
        <v>31</v>
      </c>
      <c r="E273" s="88" t="s">
        <v>32</v>
      </c>
      <c r="F273" s="88" t="s">
        <v>32</v>
      </c>
      <c r="G273" s="88" t="s">
        <v>61</v>
      </c>
      <c r="H273" s="88" t="s">
        <v>66</v>
      </c>
      <c r="I273" s="88" t="s">
        <v>2918</v>
      </c>
      <c r="J273" s="88" t="s">
        <v>62</v>
      </c>
      <c r="K273" s="88" t="s">
        <v>443</v>
      </c>
      <c r="L273" s="88" t="s">
        <v>97</v>
      </c>
      <c r="M273" s="88" t="s">
        <v>97</v>
      </c>
      <c r="N273" s="88" t="s">
        <v>1726</v>
      </c>
      <c r="O273" s="88" t="s">
        <v>444</v>
      </c>
      <c r="P273" s="88" t="s">
        <v>104</v>
      </c>
      <c r="Q273" s="88" t="s">
        <v>2374</v>
      </c>
      <c r="R273" s="89" t="s">
        <v>3644</v>
      </c>
      <c r="S273" s="90">
        <v>0.34499999999999997</v>
      </c>
      <c r="T273" s="88" t="s">
        <v>419</v>
      </c>
      <c r="U273" s="88"/>
      <c r="V273" s="88"/>
      <c r="W273" s="88"/>
      <c r="X273" s="89"/>
      <c r="Y273" s="89"/>
      <c r="Z273" s="88"/>
      <c r="AA273" s="88">
        <v>26</v>
      </c>
      <c r="AB273" s="88"/>
      <c r="AC273" s="88"/>
      <c r="AD273" s="88">
        <v>24</v>
      </c>
      <c r="AE273" s="91">
        <v>13.7</v>
      </c>
      <c r="AF273" s="88" t="s">
        <v>2992</v>
      </c>
      <c r="AG273" s="88" t="s">
        <v>2999</v>
      </c>
      <c r="AH273" s="88" t="s">
        <v>2998</v>
      </c>
      <c r="AI273" s="89">
        <v>1</v>
      </c>
      <c r="AJ273" s="89"/>
      <c r="AK273" s="89"/>
      <c r="AL273" s="88"/>
      <c r="AM273" s="88"/>
      <c r="AN273" s="88"/>
      <c r="AO273" s="88"/>
      <c r="AP273" s="88" t="s">
        <v>61</v>
      </c>
      <c r="AQ273" s="88" t="s">
        <v>44</v>
      </c>
      <c r="AR273" s="88" t="s">
        <v>45</v>
      </c>
      <c r="AS273" s="88" t="s">
        <v>44</v>
      </c>
      <c r="AT273" s="88" t="s">
        <v>61</v>
      </c>
      <c r="AU273" s="88"/>
      <c r="AV273" s="88"/>
      <c r="AW273" s="88"/>
      <c r="AX273" s="88" t="s">
        <v>3923</v>
      </c>
      <c r="AY273" s="88">
        <v>42.137273999999998</v>
      </c>
      <c r="AZ273" s="89">
        <v>150</v>
      </c>
      <c r="BA273" s="92">
        <v>0.11917098445595854</v>
      </c>
      <c r="BB273" s="93">
        <v>144</v>
      </c>
      <c r="BC273" s="94">
        <v>0.2</v>
      </c>
      <c r="BD273" s="89">
        <v>420</v>
      </c>
      <c r="BE273" s="89">
        <v>280</v>
      </c>
      <c r="BF273" s="96" t="s">
        <v>2622</v>
      </c>
      <c r="BG273" s="88" t="s">
        <v>68</v>
      </c>
      <c r="BH273" s="88" t="s">
        <v>97</v>
      </c>
    </row>
    <row r="274" spans="1:60" s="87" customFormat="1" ht="30.75" customHeight="1" x14ac:dyDescent="0.2">
      <c r="A274" s="87" t="s">
        <v>452</v>
      </c>
      <c r="B274" s="88" t="s">
        <v>1774</v>
      </c>
      <c r="C274" s="88" t="s">
        <v>452</v>
      </c>
      <c r="D274" s="88" t="s">
        <v>31</v>
      </c>
      <c r="E274" s="88" t="s">
        <v>32</v>
      </c>
      <c r="F274" s="88" t="s">
        <v>32</v>
      </c>
      <c r="G274" s="88" t="s">
        <v>61</v>
      </c>
      <c r="H274" s="88" t="s">
        <v>66</v>
      </c>
      <c r="I274" s="88" t="s">
        <v>2918</v>
      </c>
      <c r="J274" s="88" t="s">
        <v>62</v>
      </c>
      <c r="K274" s="88" t="s">
        <v>443</v>
      </c>
      <c r="L274" s="88" t="s">
        <v>97</v>
      </c>
      <c r="M274" s="88" t="s">
        <v>97</v>
      </c>
      <c r="N274" s="88" t="s">
        <v>1726</v>
      </c>
      <c r="O274" s="88" t="s">
        <v>444</v>
      </c>
      <c r="P274" s="88" t="s">
        <v>107</v>
      </c>
      <c r="Q274" s="88" t="s">
        <v>2374</v>
      </c>
      <c r="R274" s="89" t="s">
        <v>3644</v>
      </c>
      <c r="S274" s="90">
        <v>0.38</v>
      </c>
      <c r="T274" s="88" t="s">
        <v>420</v>
      </c>
      <c r="U274" s="88"/>
      <c r="V274" s="88"/>
      <c r="W274" s="88"/>
      <c r="X274" s="89"/>
      <c r="Y274" s="89"/>
      <c r="Z274" s="88"/>
      <c r="AA274" s="88">
        <v>26</v>
      </c>
      <c r="AB274" s="88"/>
      <c r="AC274" s="88"/>
      <c r="AD274" s="88">
        <v>24</v>
      </c>
      <c r="AE274" s="91">
        <v>13.7</v>
      </c>
      <c r="AF274" s="88" t="s">
        <v>2992</v>
      </c>
      <c r="AG274" s="88" t="s">
        <v>2999</v>
      </c>
      <c r="AH274" s="88" t="s">
        <v>2998</v>
      </c>
      <c r="AI274" s="89">
        <v>1</v>
      </c>
      <c r="AJ274" s="89"/>
      <c r="AK274" s="89"/>
      <c r="AL274" s="88"/>
      <c r="AM274" s="88"/>
      <c r="AN274" s="88"/>
      <c r="AO274" s="88"/>
      <c r="AP274" s="88" t="s">
        <v>61</v>
      </c>
      <c r="AQ274" s="88" t="s">
        <v>44</v>
      </c>
      <c r="AR274" s="88" t="s">
        <v>45</v>
      </c>
      <c r="AS274" s="88" t="s">
        <v>44</v>
      </c>
      <c r="AT274" s="88" t="s">
        <v>61</v>
      </c>
      <c r="AU274" s="88"/>
      <c r="AV274" s="88"/>
      <c r="AW274" s="88"/>
      <c r="AX274" s="88" t="s">
        <v>3923</v>
      </c>
      <c r="AY274" s="88">
        <v>42.077362000000001</v>
      </c>
      <c r="AZ274" s="89">
        <v>150</v>
      </c>
      <c r="BA274" s="92">
        <v>9.8445595854922283E-2</v>
      </c>
      <c r="BB274" s="93">
        <v>144</v>
      </c>
      <c r="BC274" s="94">
        <v>0.2</v>
      </c>
      <c r="BD274" s="89">
        <v>420</v>
      </c>
      <c r="BE274" s="89">
        <v>280</v>
      </c>
      <c r="BF274" s="96" t="s">
        <v>2622</v>
      </c>
      <c r="BG274" s="88" t="s">
        <v>68</v>
      </c>
      <c r="BH274" s="88" t="s">
        <v>97</v>
      </c>
    </row>
    <row r="275" spans="1:60" s="87" customFormat="1" ht="30.75" customHeight="1" x14ac:dyDescent="0.2">
      <c r="A275" s="87" t="s">
        <v>2007</v>
      </c>
      <c r="B275" s="88" t="s">
        <v>1775</v>
      </c>
      <c r="C275" s="88" t="s">
        <v>2007</v>
      </c>
      <c r="D275" s="88" t="s">
        <v>31</v>
      </c>
      <c r="E275" s="88" t="s">
        <v>32</v>
      </c>
      <c r="F275" s="88" t="s">
        <v>32</v>
      </c>
      <c r="G275" s="88" t="s">
        <v>61</v>
      </c>
      <c r="H275" s="88" t="s">
        <v>66</v>
      </c>
      <c r="I275" s="88" t="s">
        <v>2918</v>
      </c>
      <c r="J275" s="88" t="s">
        <v>62</v>
      </c>
      <c r="K275" s="88" t="s">
        <v>443</v>
      </c>
      <c r="L275" s="88" t="s">
        <v>97</v>
      </c>
      <c r="M275" s="88" t="s">
        <v>97</v>
      </c>
      <c r="N275" s="88" t="s">
        <v>1729</v>
      </c>
      <c r="O275" s="88" t="s">
        <v>444</v>
      </c>
      <c r="P275" s="88" t="s">
        <v>175</v>
      </c>
      <c r="Q275" s="88" t="s">
        <v>2374</v>
      </c>
      <c r="R275" s="89" t="s">
        <v>3613</v>
      </c>
      <c r="S275" s="90">
        <v>0.32500000000000001</v>
      </c>
      <c r="T275" s="88" t="s">
        <v>421</v>
      </c>
      <c r="U275" s="88"/>
      <c r="V275" s="88"/>
      <c r="W275" s="88"/>
      <c r="X275" s="89"/>
      <c r="Y275" s="89"/>
      <c r="Z275" s="88"/>
      <c r="AA275" s="88">
        <v>26</v>
      </c>
      <c r="AB275" s="88"/>
      <c r="AC275" s="88"/>
      <c r="AD275" s="88">
        <v>24</v>
      </c>
      <c r="AE275" s="91">
        <v>13.7</v>
      </c>
      <c r="AF275" s="88" t="s">
        <v>2992</v>
      </c>
      <c r="AG275" s="88" t="s">
        <v>2999</v>
      </c>
      <c r="AH275" s="88" t="s">
        <v>2998</v>
      </c>
      <c r="AI275" s="89">
        <v>1</v>
      </c>
      <c r="AJ275" s="89"/>
      <c r="AK275" s="89"/>
      <c r="AL275" s="88"/>
      <c r="AM275" s="88"/>
      <c r="AN275" s="88"/>
      <c r="AO275" s="88"/>
      <c r="AP275" s="88" t="s">
        <v>61</v>
      </c>
      <c r="AQ275" s="88" t="s">
        <v>44</v>
      </c>
      <c r="AR275" s="88" t="s">
        <v>45</v>
      </c>
      <c r="AS275" s="88" t="s">
        <v>44</v>
      </c>
      <c r="AT275" s="88" t="s">
        <v>61</v>
      </c>
      <c r="AU275" s="88"/>
      <c r="AV275" s="88"/>
      <c r="AW275" s="88"/>
      <c r="AX275" s="88" t="s">
        <v>3923</v>
      </c>
      <c r="AY275" s="88">
        <v>42.236522000000001</v>
      </c>
      <c r="AZ275" s="89">
        <v>150</v>
      </c>
      <c r="BA275" s="92">
        <v>0.6113989637305699</v>
      </c>
      <c r="BB275" s="93">
        <v>144</v>
      </c>
      <c r="BC275" s="94">
        <v>0.2</v>
      </c>
      <c r="BD275" s="89">
        <v>420</v>
      </c>
      <c r="BE275" s="89">
        <v>280</v>
      </c>
      <c r="BF275" s="96" t="s">
        <v>2621</v>
      </c>
      <c r="BG275" s="88" t="s">
        <v>68</v>
      </c>
      <c r="BH275" s="88" t="s">
        <v>97</v>
      </c>
    </row>
    <row r="276" spans="1:60" s="87" customFormat="1" ht="30.75" customHeight="1" x14ac:dyDescent="0.2">
      <c r="A276" s="87" t="s">
        <v>2008</v>
      </c>
      <c r="B276" s="88" t="s">
        <v>1775</v>
      </c>
      <c r="C276" s="88" t="s">
        <v>2008</v>
      </c>
      <c r="D276" s="88" t="s">
        <v>31</v>
      </c>
      <c r="E276" s="88" t="s">
        <v>32</v>
      </c>
      <c r="F276" s="88" t="s">
        <v>32</v>
      </c>
      <c r="G276" s="88" t="s">
        <v>61</v>
      </c>
      <c r="H276" s="88" t="s">
        <v>66</v>
      </c>
      <c r="I276" s="88" t="s">
        <v>2918</v>
      </c>
      <c r="J276" s="88" t="s">
        <v>62</v>
      </c>
      <c r="K276" s="88" t="s">
        <v>443</v>
      </c>
      <c r="L276" s="88" t="s">
        <v>97</v>
      </c>
      <c r="M276" s="88" t="s">
        <v>97</v>
      </c>
      <c r="N276" s="88" t="s">
        <v>1729</v>
      </c>
      <c r="O276" s="88" t="s">
        <v>444</v>
      </c>
      <c r="P276" s="88" t="s">
        <v>176</v>
      </c>
      <c r="Q276" s="88" t="s">
        <v>2374</v>
      </c>
      <c r="R276" s="89" t="s">
        <v>3613</v>
      </c>
      <c r="S276" s="90">
        <v>0.31</v>
      </c>
      <c r="T276" s="88" t="s">
        <v>422</v>
      </c>
      <c r="U276" s="88"/>
      <c r="V276" s="88"/>
      <c r="W276" s="88"/>
      <c r="X276" s="89"/>
      <c r="Y276" s="89"/>
      <c r="Z276" s="88"/>
      <c r="AA276" s="88">
        <v>26</v>
      </c>
      <c r="AB276" s="88"/>
      <c r="AC276" s="88"/>
      <c r="AD276" s="88">
        <v>24</v>
      </c>
      <c r="AE276" s="91">
        <v>13.7</v>
      </c>
      <c r="AF276" s="88" t="s">
        <v>2992</v>
      </c>
      <c r="AG276" s="88" t="s">
        <v>2999</v>
      </c>
      <c r="AH276" s="88" t="s">
        <v>2998</v>
      </c>
      <c r="AI276" s="89">
        <v>1</v>
      </c>
      <c r="AJ276" s="89"/>
      <c r="AK276" s="89"/>
      <c r="AL276" s="88"/>
      <c r="AM276" s="88"/>
      <c r="AN276" s="88"/>
      <c r="AO276" s="88"/>
      <c r="AP276" s="88" t="s">
        <v>61</v>
      </c>
      <c r="AQ276" s="88" t="s">
        <v>44</v>
      </c>
      <c r="AR276" s="88" t="s">
        <v>45</v>
      </c>
      <c r="AS276" s="88" t="s">
        <v>44</v>
      </c>
      <c r="AT276" s="88" t="s">
        <v>61</v>
      </c>
      <c r="AU276" s="88"/>
      <c r="AV276" s="88"/>
      <c r="AW276" s="88"/>
      <c r="AX276" s="88" t="s">
        <v>3923</v>
      </c>
      <c r="AY276" s="88">
        <v>42.183346</v>
      </c>
      <c r="AZ276" s="89">
        <v>150</v>
      </c>
      <c r="BA276" s="92">
        <v>0.98445595854922274</v>
      </c>
      <c r="BB276" s="93">
        <v>216</v>
      </c>
      <c r="BC276" s="94">
        <v>0.2</v>
      </c>
      <c r="BD276" s="89">
        <v>420</v>
      </c>
      <c r="BE276" s="89">
        <v>280</v>
      </c>
      <c r="BF276" s="96" t="s">
        <v>2621</v>
      </c>
      <c r="BG276" s="88" t="s">
        <v>68</v>
      </c>
      <c r="BH276" s="88" t="s">
        <v>97</v>
      </c>
    </row>
    <row r="277" spans="1:60" s="87" customFormat="1" ht="30.75" customHeight="1" x14ac:dyDescent="0.2">
      <c r="A277" s="87" t="s">
        <v>453</v>
      </c>
      <c r="B277" s="88" t="s">
        <v>1775</v>
      </c>
      <c r="C277" s="88" t="s">
        <v>453</v>
      </c>
      <c r="D277" s="88" t="s">
        <v>31</v>
      </c>
      <c r="E277" s="88" t="s">
        <v>32</v>
      </c>
      <c r="F277" s="88" t="s">
        <v>32</v>
      </c>
      <c r="G277" s="88" t="s">
        <v>61</v>
      </c>
      <c r="H277" s="88" t="s">
        <v>66</v>
      </c>
      <c r="I277" s="88" t="s">
        <v>2918</v>
      </c>
      <c r="J277" s="88" t="s">
        <v>62</v>
      </c>
      <c r="K277" s="88" t="s">
        <v>443</v>
      </c>
      <c r="L277" s="88" t="s">
        <v>97</v>
      </c>
      <c r="M277" s="88" t="s">
        <v>97</v>
      </c>
      <c r="N277" s="88" t="s">
        <v>1729</v>
      </c>
      <c r="O277" s="88" t="s">
        <v>444</v>
      </c>
      <c r="P277" s="88" t="s">
        <v>98</v>
      </c>
      <c r="Q277" s="88" t="s">
        <v>2374</v>
      </c>
      <c r="R277" s="89" t="s">
        <v>3613</v>
      </c>
      <c r="S277" s="90">
        <v>0.28999999999999998</v>
      </c>
      <c r="T277" s="88" t="s">
        <v>423</v>
      </c>
      <c r="U277" s="88"/>
      <c r="V277" s="88"/>
      <c r="W277" s="88"/>
      <c r="X277" s="89"/>
      <c r="Y277" s="89"/>
      <c r="Z277" s="88"/>
      <c r="AA277" s="88">
        <v>26</v>
      </c>
      <c r="AB277" s="88"/>
      <c r="AC277" s="88"/>
      <c r="AD277" s="88">
        <v>24</v>
      </c>
      <c r="AE277" s="91">
        <v>13.7</v>
      </c>
      <c r="AF277" s="88" t="s">
        <v>2992</v>
      </c>
      <c r="AG277" s="88" t="s">
        <v>2999</v>
      </c>
      <c r="AH277" s="88" t="s">
        <v>2998</v>
      </c>
      <c r="AI277" s="89">
        <v>1</v>
      </c>
      <c r="AJ277" s="89"/>
      <c r="AK277" s="89"/>
      <c r="AL277" s="88"/>
      <c r="AM277" s="88"/>
      <c r="AN277" s="88"/>
      <c r="AO277" s="88"/>
      <c r="AP277" s="88" t="s">
        <v>61</v>
      </c>
      <c r="AQ277" s="88" t="s">
        <v>44</v>
      </c>
      <c r="AR277" s="88" t="s">
        <v>45</v>
      </c>
      <c r="AS277" s="88" t="s">
        <v>44</v>
      </c>
      <c r="AT277" s="88" t="s">
        <v>61</v>
      </c>
      <c r="AU277" s="88"/>
      <c r="AV277" s="88"/>
      <c r="AW277" s="88"/>
      <c r="AX277" s="88" t="s">
        <v>3923</v>
      </c>
      <c r="AY277" s="88">
        <v>41.525686</v>
      </c>
      <c r="AZ277" s="89">
        <v>150</v>
      </c>
      <c r="BA277" s="92">
        <v>0.95336787564766834</v>
      </c>
      <c r="BB277" s="93">
        <v>216</v>
      </c>
      <c r="BC277" s="94">
        <v>0.2</v>
      </c>
      <c r="BD277" s="89">
        <v>420</v>
      </c>
      <c r="BE277" s="89">
        <v>280</v>
      </c>
      <c r="BF277" s="96" t="s">
        <v>2621</v>
      </c>
      <c r="BG277" s="88" t="s">
        <v>68</v>
      </c>
      <c r="BH277" s="88" t="s">
        <v>97</v>
      </c>
    </row>
    <row r="278" spans="1:60" s="87" customFormat="1" ht="30.75" customHeight="1" x14ac:dyDescent="0.2">
      <c r="A278" s="87" t="s">
        <v>454</v>
      </c>
      <c r="B278" s="88" t="s">
        <v>1775</v>
      </c>
      <c r="C278" s="88" t="s">
        <v>454</v>
      </c>
      <c r="D278" s="88" t="s">
        <v>31</v>
      </c>
      <c r="E278" s="88" t="s">
        <v>32</v>
      </c>
      <c r="F278" s="88" t="s">
        <v>32</v>
      </c>
      <c r="G278" s="88" t="s">
        <v>61</v>
      </c>
      <c r="H278" s="88" t="s">
        <v>66</v>
      </c>
      <c r="I278" s="88" t="s">
        <v>2918</v>
      </c>
      <c r="J278" s="88" t="s">
        <v>62</v>
      </c>
      <c r="K278" s="88" t="s">
        <v>443</v>
      </c>
      <c r="L278" s="88" t="s">
        <v>97</v>
      </c>
      <c r="M278" s="88" t="s">
        <v>97</v>
      </c>
      <c r="N278" s="88" t="s">
        <v>1729</v>
      </c>
      <c r="O278" s="88" t="s">
        <v>444</v>
      </c>
      <c r="P278" s="88" t="s">
        <v>100</v>
      </c>
      <c r="Q278" s="88" t="s">
        <v>2374</v>
      </c>
      <c r="R278" s="89" t="s">
        <v>3613</v>
      </c>
      <c r="S278" s="90">
        <v>0.24</v>
      </c>
      <c r="T278" s="88" t="s">
        <v>424</v>
      </c>
      <c r="U278" s="88"/>
      <c r="V278" s="88"/>
      <c r="W278" s="88"/>
      <c r="X278" s="89"/>
      <c r="Y278" s="89"/>
      <c r="Z278" s="88"/>
      <c r="AA278" s="88">
        <v>26</v>
      </c>
      <c r="AB278" s="88"/>
      <c r="AC278" s="88"/>
      <c r="AD278" s="88">
        <v>24</v>
      </c>
      <c r="AE278" s="91">
        <v>13.7</v>
      </c>
      <c r="AF278" s="88" t="s">
        <v>2992</v>
      </c>
      <c r="AG278" s="88" t="s">
        <v>2999</v>
      </c>
      <c r="AH278" s="88" t="s">
        <v>2998</v>
      </c>
      <c r="AI278" s="89">
        <v>1</v>
      </c>
      <c r="AJ278" s="89"/>
      <c r="AK278" s="89"/>
      <c r="AL278" s="88"/>
      <c r="AM278" s="88"/>
      <c r="AN278" s="88"/>
      <c r="AO278" s="88"/>
      <c r="AP278" s="88" t="s">
        <v>61</v>
      </c>
      <c r="AQ278" s="88" t="s">
        <v>44</v>
      </c>
      <c r="AR278" s="88" t="s">
        <v>45</v>
      </c>
      <c r="AS278" s="88" t="s">
        <v>44</v>
      </c>
      <c r="AT278" s="88" t="s">
        <v>61</v>
      </c>
      <c r="AU278" s="88"/>
      <c r="AV278" s="88"/>
      <c r="AW278" s="88"/>
      <c r="AX278" s="88" t="s">
        <v>3923</v>
      </c>
      <c r="AY278" s="88">
        <v>41.546399999999998</v>
      </c>
      <c r="AZ278" s="89">
        <v>150</v>
      </c>
      <c r="BA278" s="92">
        <v>0.27461139896373055</v>
      </c>
      <c r="BB278" s="93">
        <v>216</v>
      </c>
      <c r="BC278" s="94">
        <v>0.2</v>
      </c>
      <c r="BD278" s="89">
        <v>420</v>
      </c>
      <c r="BE278" s="89">
        <v>280</v>
      </c>
      <c r="BF278" s="96" t="s">
        <v>2621</v>
      </c>
      <c r="BG278" s="88" t="s">
        <v>68</v>
      </c>
      <c r="BH278" s="88" t="s">
        <v>97</v>
      </c>
    </row>
    <row r="279" spans="1:60" s="87" customFormat="1" ht="30.75" customHeight="1" x14ac:dyDescent="0.2">
      <c r="A279" s="87" t="s">
        <v>455</v>
      </c>
      <c r="B279" s="88" t="s">
        <v>1775</v>
      </c>
      <c r="C279" s="88" t="s">
        <v>455</v>
      </c>
      <c r="D279" s="88" t="s">
        <v>31</v>
      </c>
      <c r="E279" s="88" t="s">
        <v>32</v>
      </c>
      <c r="F279" s="88" t="s">
        <v>32</v>
      </c>
      <c r="G279" s="88" t="s">
        <v>61</v>
      </c>
      <c r="H279" s="88" t="s">
        <v>66</v>
      </c>
      <c r="I279" s="88" t="s">
        <v>2918</v>
      </c>
      <c r="J279" s="88" t="s">
        <v>62</v>
      </c>
      <c r="K279" s="88" t="s">
        <v>443</v>
      </c>
      <c r="L279" s="88" t="s">
        <v>97</v>
      </c>
      <c r="M279" s="88" t="s">
        <v>97</v>
      </c>
      <c r="N279" s="88" t="s">
        <v>1729</v>
      </c>
      <c r="O279" s="88" t="s">
        <v>444</v>
      </c>
      <c r="P279" s="88" t="s">
        <v>104</v>
      </c>
      <c r="Q279" s="88" t="s">
        <v>2374</v>
      </c>
      <c r="R279" s="89" t="s">
        <v>3613</v>
      </c>
      <c r="S279" s="90">
        <v>0.34499999999999997</v>
      </c>
      <c r="T279" s="88" t="s">
        <v>425</v>
      </c>
      <c r="U279" s="88"/>
      <c r="V279" s="88"/>
      <c r="W279" s="88"/>
      <c r="X279" s="89"/>
      <c r="Y279" s="89"/>
      <c r="Z279" s="88"/>
      <c r="AA279" s="88">
        <v>26</v>
      </c>
      <c r="AB279" s="88"/>
      <c r="AC279" s="88"/>
      <c r="AD279" s="88">
        <v>24</v>
      </c>
      <c r="AE279" s="91">
        <v>13.7</v>
      </c>
      <c r="AF279" s="88" t="s">
        <v>2992</v>
      </c>
      <c r="AG279" s="88" t="s">
        <v>2999</v>
      </c>
      <c r="AH279" s="88" t="s">
        <v>2998</v>
      </c>
      <c r="AI279" s="89">
        <v>1</v>
      </c>
      <c r="AJ279" s="89"/>
      <c r="AK279" s="89"/>
      <c r="AL279" s="88"/>
      <c r="AM279" s="88"/>
      <c r="AN279" s="88"/>
      <c r="AO279" s="88"/>
      <c r="AP279" s="88" t="s">
        <v>61</v>
      </c>
      <c r="AQ279" s="88" t="s">
        <v>44</v>
      </c>
      <c r="AR279" s="88" t="s">
        <v>45</v>
      </c>
      <c r="AS279" s="88" t="s">
        <v>44</v>
      </c>
      <c r="AT279" s="88" t="s">
        <v>61</v>
      </c>
      <c r="AU279" s="88"/>
      <c r="AV279" s="88"/>
      <c r="AW279" s="88"/>
      <c r="AX279" s="88" t="s">
        <v>3923</v>
      </c>
      <c r="AY279" s="88">
        <v>42.007955000000003</v>
      </c>
      <c r="AZ279" s="89">
        <v>150</v>
      </c>
      <c r="BA279" s="92">
        <v>7.7720207253886009E-2</v>
      </c>
      <c r="BB279" s="93">
        <v>144</v>
      </c>
      <c r="BC279" s="94">
        <v>0.2</v>
      </c>
      <c r="BD279" s="89">
        <v>420</v>
      </c>
      <c r="BE279" s="89">
        <v>280</v>
      </c>
      <c r="BF279" s="96" t="s">
        <v>2621</v>
      </c>
      <c r="BG279" s="88" t="s">
        <v>68</v>
      </c>
      <c r="BH279" s="88" t="s">
        <v>97</v>
      </c>
    </row>
    <row r="280" spans="1:60" s="87" customFormat="1" ht="30.75" customHeight="1" x14ac:dyDescent="0.2">
      <c r="A280" s="87" t="s">
        <v>456</v>
      </c>
      <c r="B280" s="88" t="s">
        <v>1775</v>
      </c>
      <c r="C280" s="88" t="s">
        <v>456</v>
      </c>
      <c r="D280" s="88" t="s">
        <v>31</v>
      </c>
      <c r="E280" s="88" t="s">
        <v>32</v>
      </c>
      <c r="F280" s="88" t="s">
        <v>32</v>
      </c>
      <c r="G280" s="88" t="s">
        <v>61</v>
      </c>
      <c r="H280" s="88" t="s">
        <v>66</v>
      </c>
      <c r="I280" s="88" t="s">
        <v>2918</v>
      </c>
      <c r="J280" s="88" t="s">
        <v>62</v>
      </c>
      <c r="K280" s="88" t="s">
        <v>443</v>
      </c>
      <c r="L280" s="88" t="s">
        <v>97</v>
      </c>
      <c r="M280" s="88" t="s">
        <v>97</v>
      </c>
      <c r="N280" s="88" t="s">
        <v>1729</v>
      </c>
      <c r="O280" s="88" t="s">
        <v>444</v>
      </c>
      <c r="P280" s="88" t="s">
        <v>107</v>
      </c>
      <c r="Q280" s="88" t="s">
        <v>2374</v>
      </c>
      <c r="R280" s="89" t="s">
        <v>3613</v>
      </c>
      <c r="S280" s="90">
        <v>0.38</v>
      </c>
      <c r="T280" s="88" t="s">
        <v>426</v>
      </c>
      <c r="U280" s="88"/>
      <c r="V280" s="88"/>
      <c r="W280" s="88"/>
      <c r="X280" s="89"/>
      <c r="Y280" s="89"/>
      <c r="Z280" s="88"/>
      <c r="AA280" s="88">
        <v>26</v>
      </c>
      <c r="AB280" s="88"/>
      <c r="AC280" s="88"/>
      <c r="AD280" s="88">
        <v>24</v>
      </c>
      <c r="AE280" s="91">
        <v>13.7</v>
      </c>
      <c r="AF280" s="88" t="s">
        <v>2992</v>
      </c>
      <c r="AG280" s="88" t="s">
        <v>2999</v>
      </c>
      <c r="AH280" s="88" t="s">
        <v>2998</v>
      </c>
      <c r="AI280" s="89">
        <v>1</v>
      </c>
      <c r="AJ280" s="89"/>
      <c r="AK280" s="89"/>
      <c r="AL280" s="88"/>
      <c r="AM280" s="88"/>
      <c r="AN280" s="88"/>
      <c r="AO280" s="88"/>
      <c r="AP280" s="88" t="s">
        <v>61</v>
      </c>
      <c r="AQ280" s="88" t="s">
        <v>44</v>
      </c>
      <c r="AR280" s="88" t="s">
        <v>45</v>
      </c>
      <c r="AS280" s="88" t="s">
        <v>44</v>
      </c>
      <c r="AT280" s="88" t="s">
        <v>61</v>
      </c>
      <c r="AU280" s="88"/>
      <c r="AV280" s="88"/>
      <c r="AW280" s="88"/>
      <c r="AX280" s="88" t="s">
        <v>3923</v>
      </c>
      <c r="AY280" s="88">
        <v>42.353256999999999</v>
      </c>
      <c r="AZ280" s="89">
        <v>150</v>
      </c>
      <c r="BA280" s="92">
        <v>4.6632124352331605E-2</v>
      </c>
      <c r="BB280" s="93">
        <v>144</v>
      </c>
      <c r="BC280" s="94">
        <v>0.2</v>
      </c>
      <c r="BD280" s="89">
        <v>420</v>
      </c>
      <c r="BE280" s="89">
        <v>280</v>
      </c>
      <c r="BF280" s="96" t="s">
        <v>2621</v>
      </c>
      <c r="BG280" s="88" t="s">
        <v>68</v>
      </c>
      <c r="BH280" s="88" t="s">
        <v>97</v>
      </c>
    </row>
    <row r="281" spans="1:60" s="87" customFormat="1" ht="30.75" customHeight="1" x14ac:dyDescent="0.2">
      <c r="A281" s="87" t="s">
        <v>2009</v>
      </c>
      <c r="B281" s="88" t="s">
        <v>1778</v>
      </c>
      <c r="C281" s="88" t="s">
        <v>2009</v>
      </c>
      <c r="D281" s="88" t="s">
        <v>31</v>
      </c>
      <c r="E281" s="88" t="s">
        <v>32</v>
      </c>
      <c r="F281" s="88" t="s">
        <v>32</v>
      </c>
      <c r="G281" s="88" t="s">
        <v>61</v>
      </c>
      <c r="H281" s="88" t="s">
        <v>66</v>
      </c>
      <c r="I281" s="88" t="s">
        <v>2918</v>
      </c>
      <c r="J281" s="88" t="s">
        <v>62</v>
      </c>
      <c r="K281" s="88" t="s">
        <v>443</v>
      </c>
      <c r="L281" s="88" t="s">
        <v>97</v>
      </c>
      <c r="M281" s="88" t="s">
        <v>97</v>
      </c>
      <c r="N281" s="88" t="s">
        <v>1734</v>
      </c>
      <c r="O281" s="88" t="s">
        <v>444</v>
      </c>
      <c r="P281" s="88" t="s">
        <v>175</v>
      </c>
      <c r="Q281" s="88" t="s">
        <v>2374</v>
      </c>
      <c r="R281" s="89" t="s">
        <v>3619</v>
      </c>
      <c r="S281" s="90">
        <v>0.32500000000000001</v>
      </c>
      <c r="T281" s="88" t="s">
        <v>427</v>
      </c>
      <c r="U281" s="88"/>
      <c r="V281" s="88"/>
      <c r="W281" s="88"/>
      <c r="X281" s="89"/>
      <c r="Y281" s="89"/>
      <c r="Z281" s="88"/>
      <c r="AA281" s="88">
        <v>26</v>
      </c>
      <c r="AB281" s="88"/>
      <c r="AC281" s="88"/>
      <c r="AD281" s="88">
        <v>24</v>
      </c>
      <c r="AE281" s="91">
        <v>13.7</v>
      </c>
      <c r="AF281" s="88" t="s">
        <v>2992</v>
      </c>
      <c r="AG281" s="88" t="s">
        <v>2999</v>
      </c>
      <c r="AH281" s="88" t="s">
        <v>2998</v>
      </c>
      <c r="AI281" s="89">
        <v>1</v>
      </c>
      <c r="AJ281" s="89"/>
      <c r="AK281" s="89"/>
      <c r="AL281" s="88"/>
      <c r="AM281" s="88"/>
      <c r="AN281" s="88"/>
      <c r="AO281" s="88"/>
      <c r="AP281" s="88" t="s">
        <v>61</v>
      </c>
      <c r="AQ281" s="88" t="s">
        <v>44</v>
      </c>
      <c r="AR281" s="88" t="s">
        <v>45</v>
      </c>
      <c r="AS281" s="88" t="s">
        <v>44</v>
      </c>
      <c r="AT281" s="88" t="s">
        <v>61</v>
      </c>
      <c r="AU281" s="88"/>
      <c r="AV281" s="88"/>
      <c r="AW281" s="88"/>
      <c r="AX281" s="88" t="s">
        <v>3923</v>
      </c>
      <c r="AY281" s="88">
        <v>41.165419999999997</v>
      </c>
      <c r="AZ281" s="89">
        <v>150</v>
      </c>
      <c r="BA281" s="92">
        <v>0.54404145077720212</v>
      </c>
      <c r="BB281" s="93">
        <v>144</v>
      </c>
      <c r="BC281" s="94">
        <v>0.2</v>
      </c>
      <c r="BD281" s="89">
        <v>420</v>
      </c>
      <c r="BE281" s="89">
        <v>280</v>
      </c>
      <c r="BF281" s="96" t="s">
        <v>2616</v>
      </c>
      <c r="BG281" s="88" t="s">
        <v>68</v>
      </c>
      <c r="BH281" s="88" t="s">
        <v>97</v>
      </c>
    </row>
    <row r="282" spans="1:60" s="87" customFormat="1" ht="30.75" customHeight="1" x14ac:dyDescent="0.2">
      <c r="A282" s="87" t="s">
        <v>2010</v>
      </c>
      <c r="B282" s="88" t="s">
        <v>1778</v>
      </c>
      <c r="C282" s="88" t="s">
        <v>2010</v>
      </c>
      <c r="D282" s="88" t="s">
        <v>31</v>
      </c>
      <c r="E282" s="88" t="s">
        <v>32</v>
      </c>
      <c r="F282" s="88" t="s">
        <v>32</v>
      </c>
      <c r="G282" s="88" t="s">
        <v>61</v>
      </c>
      <c r="H282" s="88" t="s">
        <v>66</v>
      </c>
      <c r="I282" s="88" t="s">
        <v>2918</v>
      </c>
      <c r="J282" s="88" t="s">
        <v>62</v>
      </c>
      <c r="K282" s="88" t="s">
        <v>443</v>
      </c>
      <c r="L282" s="88" t="s">
        <v>97</v>
      </c>
      <c r="M282" s="88" t="s">
        <v>97</v>
      </c>
      <c r="N282" s="88" t="s">
        <v>1734</v>
      </c>
      <c r="O282" s="88" t="s">
        <v>444</v>
      </c>
      <c r="P282" s="88" t="s">
        <v>176</v>
      </c>
      <c r="Q282" s="88" t="s">
        <v>2374</v>
      </c>
      <c r="R282" s="89" t="s">
        <v>3619</v>
      </c>
      <c r="S282" s="90">
        <v>0.31</v>
      </c>
      <c r="T282" s="88" t="s">
        <v>428</v>
      </c>
      <c r="U282" s="88"/>
      <c r="V282" s="88"/>
      <c r="W282" s="88"/>
      <c r="X282" s="89"/>
      <c r="Y282" s="89"/>
      <c r="Z282" s="88"/>
      <c r="AA282" s="88">
        <v>26</v>
      </c>
      <c r="AB282" s="88"/>
      <c r="AC282" s="88"/>
      <c r="AD282" s="88">
        <v>24</v>
      </c>
      <c r="AE282" s="91">
        <v>13.7</v>
      </c>
      <c r="AF282" s="88" t="s">
        <v>2992</v>
      </c>
      <c r="AG282" s="88" t="s">
        <v>2999</v>
      </c>
      <c r="AH282" s="88" t="s">
        <v>2998</v>
      </c>
      <c r="AI282" s="89">
        <v>1</v>
      </c>
      <c r="AJ282" s="89"/>
      <c r="AK282" s="89"/>
      <c r="AL282" s="88"/>
      <c r="AM282" s="88"/>
      <c r="AN282" s="88"/>
      <c r="AO282" s="88"/>
      <c r="AP282" s="88" t="s">
        <v>61</v>
      </c>
      <c r="AQ282" s="88" t="s">
        <v>44</v>
      </c>
      <c r="AR282" s="88" t="s">
        <v>45</v>
      </c>
      <c r="AS282" s="88" t="s">
        <v>44</v>
      </c>
      <c r="AT282" s="88" t="s">
        <v>61</v>
      </c>
      <c r="AU282" s="88"/>
      <c r="AV282" s="88"/>
      <c r="AW282" s="88"/>
      <c r="AX282" s="88" t="s">
        <v>3923</v>
      </c>
      <c r="AY282" s="88">
        <v>41.062989000000002</v>
      </c>
      <c r="AZ282" s="89">
        <v>150</v>
      </c>
      <c r="BA282" s="92">
        <v>0.62694300518134716</v>
      </c>
      <c r="BB282" s="93">
        <v>216</v>
      </c>
      <c r="BC282" s="94">
        <v>0.2</v>
      </c>
      <c r="BD282" s="89">
        <v>420</v>
      </c>
      <c r="BE282" s="89">
        <v>280</v>
      </c>
      <c r="BF282" s="96" t="s">
        <v>2616</v>
      </c>
      <c r="BG282" s="88" t="s">
        <v>68</v>
      </c>
      <c r="BH282" s="88" t="s">
        <v>97</v>
      </c>
    </row>
    <row r="283" spans="1:60" s="87" customFormat="1" ht="30.75" customHeight="1" x14ac:dyDescent="0.2">
      <c r="A283" s="87" t="s">
        <v>457</v>
      </c>
      <c r="B283" s="88" t="s">
        <v>1778</v>
      </c>
      <c r="C283" s="88" t="s">
        <v>457</v>
      </c>
      <c r="D283" s="88" t="s">
        <v>31</v>
      </c>
      <c r="E283" s="88" t="s">
        <v>32</v>
      </c>
      <c r="F283" s="88" t="s">
        <v>32</v>
      </c>
      <c r="G283" s="88" t="s">
        <v>61</v>
      </c>
      <c r="H283" s="88" t="s">
        <v>66</v>
      </c>
      <c r="I283" s="88" t="s">
        <v>2918</v>
      </c>
      <c r="J283" s="88" t="s">
        <v>62</v>
      </c>
      <c r="K283" s="88" t="s">
        <v>443</v>
      </c>
      <c r="L283" s="88" t="s">
        <v>97</v>
      </c>
      <c r="M283" s="88" t="s">
        <v>97</v>
      </c>
      <c r="N283" s="88" t="s">
        <v>1734</v>
      </c>
      <c r="O283" s="88" t="s">
        <v>444</v>
      </c>
      <c r="P283" s="88" t="s">
        <v>98</v>
      </c>
      <c r="Q283" s="88" t="s">
        <v>2374</v>
      </c>
      <c r="R283" s="89" t="s">
        <v>3619</v>
      </c>
      <c r="S283" s="90">
        <v>0.28999999999999998</v>
      </c>
      <c r="T283" s="88" t="s">
        <v>429</v>
      </c>
      <c r="U283" s="88"/>
      <c r="V283" s="88"/>
      <c r="W283" s="88"/>
      <c r="X283" s="89"/>
      <c r="Y283" s="89"/>
      <c r="Z283" s="88"/>
      <c r="AA283" s="88">
        <v>26</v>
      </c>
      <c r="AB283" s="88"/>
      <c r="AC283" s="88"/>
      <c r="AD283" s="88">
        <v>24</v>
      </c>
      <c r="AE283" s="91">
        <v>13.7</v>
      </c>
      <c r="AF283" s="88" t="s">
        <v>2992</v>
      </c>
      <c r="AG283" s="88" t="s">
        <v>2999</v>
      </c>
      <c r="AH283" s="88" t="s">
        <v>2998</v>
      </c>
      <c r="AI283" s="89">
        <v>1</v>
      </c>
      <c r="AJ283" s="89"/>
      <c r="AK283" s="89"/>
      <c r="AL283" s="88"/>
      <c r="AM283" s="88"/>
      <c r="AN283" s="88"/>
      <c r="AO283" s="88"/>
      <c r="AP283" s="88" t="s">
        <v>61</v>
      </c>
      <c r="AQ283" s="88" t="s">
        <v>44</v>
      </c>
      <c r="AR283" s="88" t="s">
        <v>45</v>
      </c>
      <c r="AS283" s="88" t="s">
        <v>44</v>
      </c>
      <c r="AT283" s="88" t="s">
        <v>61</v>
      </c>
      <c r="AU283" s="88"/>
      <c r="AV283" s="88"/>
      <c r="AW283" s="88"/>
      <c r="AX283" s="88" t="s">
        <v>3923</v>
      </c>
      <c r="AY283" s="88">
        <v>41.165419999999997</v>
      </c>
      <c r="AZ283" s="89">
        <v>150</v>
      </c>
      <c r="BA283" s="92">
        <v>0.66839378238341973</v>
      </c>
      <c r="BB283" s="93">
        <v>216</v>
      </c>
      <c r="BC283" s="94">
        <v>0.2</v>
      </c>
      <c r="BD283" s="89">
        <v>420</v>
      </c>
      <c r="BE283" s="89">
        <v>280</v>
      </c>
      <c r="BF283" s="96" t="s">
        <v>2616</v>
      </c>
      <c r="BG283" s="88" t="s">
        <v>68</v>
      </c>
      <c r="BH283" s="88" t="s">
        <v>97</v>
      </c>
    </row>
    <row r="284" spans="1:60" s="87" customFormat="1" ht="30.75" customHeight="1" x14ac:dyDescent="0.2">
      <c r="A284" s="87" t="s">
        <v>458</v>
      </c>
      <c r="B284" s="88" t="s">
        <v>1778</v>
      </c>
      <c r="C284" s="88" t="s">
        <v>458</v>
      </c>
      <c r="D284" s="88" t="s">
        <v>31</v>
      </c>
      <c r="E284" s="88" t="s">
        <v>32</v>
      </c>
      <c r="F284" s="88" t="s">
        <v>32</v>
      </c>
      <c r="G284" s="88" t="s">
        <v>61</v>
      </c>
      <c r="H284" s="88" t="s">
        <v>66</v>
      </c>
      <c r="I284" s="88" t="s">
        <v>2918</v>
      </c>
      <c r="J284" s="88" t="s">
        <v>62</v>
      </c>
      <c r="K284" s="88" t="s">
        <v>443</v>
      </c>
      <c r="L284" s="88" t="s">
        <v>97</v>
      </c>
      <c r="M284" s="88" t="s">
        <v>97</v>
      </c>
      <c r="N284" s="88" t="s">
        <v>1734</v>
      </c>
      <c r="O284" s="88" t="s">
        <v>444</v>
      </c>
      <c r="P284" s="88" t="s">
        <v>100</v>
      </c>
      <c r="Q284" s="88" t="s">
        <v>2374</v>
      </c>
      <c r="R284" s="89" t="s">
        <v>3619</v>
      </c>
      <c r="S284" s="90">
        <v>0.24</v>
      </c>
      <c r="T284" s="88" t="s">
        <v>430</v>
      </c>
      <c r="U284" s="88"/>
      <c r="V284" s="88"/>
      <c r="W284" s="88"/>
      <c r="X284" s="89"/>
      <c r="Y284" s="89"/>
      <c r="Z284" s="88"/>
      <c r="AA284" s="88">
        <v>26</v>
      </c>
      <c r="AB284" s="88"/>
      <c r="AC284" s="88"/>
      <c r="AD284" s="88">
        <v>24</v>
      </c>
      <c r="AE284" s="91">
        <v>13.7</v>
      </c>
      <c r="AF284" s="88" t="s">
        <v>2992</v>
      </c>
      <c r="AG284" s="88" t="s">
        <v>2999</v>
      </c>
      <c r="AH284" s="88" t="s">
        <v>2998</v>
      </c>
      <c r="AI284" s="89">
        <v>1</v>
      </c>
      <c r="AJ284" s="89"/>
      <c r="AK284" s="89"/>
      <c r="AL284" s="88"/>
      <c r="AM284" s="88"/>
      <c r="AN284" s="88"/>
      <c r="AO284" s="88"/>
      <c r="AP284" s="88" t="s">
        <v>61</v>
      </c>
      <c r="AQ284" s="88" t="s">
        <v>44</v>
      </c>
      <c r="AR284" s="88" t="s">
        <v>45</v>
      </c>
      <c r="AS284" s="88" t="s">
        <v>44</v>
      </c>
      <c r="AT284" s="88" t="s">
        <v>61</v>
      </c>
      <c r="AU284" s="88"/>
      <c r="AV284" s="88"/>
      <c r="AW284" s="88"/>
      <c r="AX284" s="88" t="s">
        <v>3923</v>
      </c>
      <c r="AY284" s="88">
        <v>41.165419999999997</v>
      </c>
      <c r="AZ284" s="89">
        <v>150</v>
      </c>
      <c r="BA284" s="92">
        <v>0.25906735751295334</v>
      </c>
      <c r="BB284" s="93">
        <v>216</v>
      </c>
      <c r="BC284" s="94">
        <v>0.2</v>
      </c>
      <c r="BD284" s="89">
        <v>420</v>
      </c>
      <c r="BE284" s="89">
        <v>280</v>
      </c>
      <c r="BF284" s="96" t="s">
        <v>2616</v>
      </c>
      <c r="BG284" s="88" t="s">
        <v>68</v>
      </c>
      <c r="BH284" s="88" t="s">
        <v>97</v>
      </c>
    </row>
    <row r="285" spans="1:60" s="87" customFormat="1" ht="30.75" customHeight="1" x14ac:dyDescent="0.2">
      <c r="A285" s="87" t="s">
        <v>459</v>
      </c>
      <c r="B285" s="88" t="s">
        <v>1778</v>
      </c>
      <c r="C285" s="88" t="s">
        <v>459</v>
      </c>
      <c r="D285" s="88" t="s">
        <v>31</v>
      </c>
      <c r="E285" s="88" t="s">
        <v>32</v>
      </c>
      <c r="F285" s="88" t="s">
        <v>32</v>
      </c>
      <c r="G285" s="88" t="s">
        <v>61</v>
      </c>
      <c r="H285" s="88" t="s">
        <v>66</v>
      </c>
      <c r="I285" s="88" t="s">
        <v>2918</v>
      </c>
      <c r="J285" s="88" t="s">
        <v>62</v>
      </c>
      <c r="K285" s="88" t="s">
        <v>443</v>
      </c>
      <c r="L285" s="88" t="s">
        <v>97</v>
      </c>
      <c r="M285" s="88" t="s">
        <v>97</v>
      </c>
      <c r="N285" s="88" t="s">
        <v>1734</v>
      </c>
      <c r="O285" s="88" t="s">
        <v>444</v>
      </c>
      <c r="P285" s="88" t="s">
        <v>104</v>
      </c>
      <c r="Q285" s="88" t="s">
        <v>2374</v>
      </c>
      <c r="R285" s="89" t="s">
        <v>3619</v>
      </c>
      <c r="S285" s="90">
        <v>0.34499999999999997</v>
      </c>
      <c r="T285" s="88" t="s">
        <v>431</v>
      </c>
      <c r="U285" s="88"/>
      <c r="V285" s="88"/>
      <c r="W285" s="88"/>
      <c r="X285" s="89"/>
      <c r="Y285" s="89"/>
      <c r="Z285" s="88"/>
      <c r="AA285" s="88">
        <v>26</v>
      </c>
      <c r="AB285" s="88"/>
      <c r="AC285" s="88"/>
      <c r="AD285" s="88">
        <v>24</v>
      </c>
      <c r="AE285" s="91">
        <v>13.7</v>
      </c>
      <c r="AF285" s="88" t="s">
        <v>2992</v>
      </c>
      <c r="AG285" s="88" t="s">
        <v>2999</v>
      </c>
      <c r="AH285" s="88" t="s">
        <v>2998</v>
      </c>
      <c r="AI285" s="89">
        <v>1</v>
      </c>
      <c r="AJ285" s="89"/>
      <c r="AK285" s="89"/>
      <c r="AL285" s="88"/>
      <c r="AM285" s="88"/>
      <c r="AN285" s="88"/>
      <c r="AO285" s="88"/>
      <c r="AP285" s="88" t="s">
        <v>61</v>
      </c>
      <c r="AQ285" s="88" t="s">
        <v>44</v>
      </c>
      <c r="AR285" s="88" t="s">
        <v>45</v>
      </c>
      <c r="AS285" s="88" t="s">
        <v>44</v>
      </c>
      <c r="AT285" s="88" t="s">
        <v>61</v>
      </c>
      <c r="AU285" s="88"/>
      <c r="AV285" s="88"/>
      <c r="AW285" s="88"/>
      <c r="AX285" s="88" t="s">
        <v>3923</v>
      </c>
      <c r="AY285" s="88">
        <v>41.165419999999997</v>
      </c>
      <c r="AZ285" s="89">
        <v>150</v>
      </c>
      <c r="BA285" s="92">
        <v>0.12953367875647667</v>
      </c>
      <c r="BB285" s="93">
        <v>144</v>
      </c>
      <c r="BC285" s="94">
        <v>0.2</v>
      </c>
      <c r="BD285" s="89">
        <v>420</v>
      </c>
      <c r="BE285" s="89">
        <v>280</v>
      </c>
      <c r="BF285" s="96" t="s">
        <v>2616</v>
      </c>
      <c r="BG285" s="88" t="s">
        <v>68</v>
      </c>
      <c r="BH285" s="88" t="s">
        <v>97</v>
      </c>
    </row>
    <row r="286" spans="1:60" s="87" customFormat="1" ht="30.75" customHeight="1" x14ac:dyDescent="0.2">
      <c r="A286" s="87" t="s">
        <v>2011</v>
      </c>
      <c r="B286" s="88" t="s">
        <v>1777</v>
      </c>
      <c r="C286" s="88" t="s">
        <v>2011</v>
      </c>
      <c r="D286" s="88" t="s">
        <v>31</v>
      </c>
      <c r="E286" s="88" t="s">
        <v>32</v>
      </c>
      <c r="F286" s="88" t="s">
        <v>32</v>
      </c>
      <c r="G286" s="88" t="s">
        <v>61</v>
      </c>
      <c r="H286" s="88" t="s">
        <v>66</v>
      </c>
      <c r="I286" s="88" t="s">
        <v>2918</v>
      </c>
      <c r="J286" s="88" t="s">
        <v>62</v>
      </c>
      <c r="K286" s="88" t="s">
        <v>443</v>
      </c>
      <c r="L286" s="88" t="s">
        <v>97</v>
      </c>
      <c r="M286" s="88" t="s">
        <v>97</v>
      </c>
      <c r="N286" s="88" t="s">
        <v>1733</v>
      </c>
      <c r="O286" s="88" t="s">
        <v>444</v>
      </c>
      <c r="P286" s="88" t="s">
        <v>175</v>
      </c>
      <c r="Q286" s="88" t="s">
        <v>2374</v>
      </c>
      <c r="R286" s="89" t="s">
        <v>3617</v>
      </c>
      <c r="S286" s="90">
        <v>0.32500000000000001</v>
      </c>
      <c r="T286" s="88" t="s">
        <v>432</v>
      </c>
      <c r="U286" s="88"/>
      <c r="V286" s="88"/>
      <c r="W286" s="88"/>
      <c r="X286" s="89"/>
      <c r="Y286" s="89"/>
      <c r="Z286" s="88"/>
      <c r="AA286" s="88">
        <v>26</v>
      </c>
      <c r="AB286" s="88"/>
      <c r="AC286" s="88"/>
      <c r="AD286" s="88">
        <v>24</v>
      </c>
      <c r="AE286" s="91">
        <v>13.7</v>
      </c>
      <c r="AF286" s="88" t="s">
        <v>2992</v>
      </c>
      <c r="AG286" s="88" t="s">
        <v>2999</v>
      </c>
      <c r="AH286" s="88" t="s">
        <v>2998</v>
      </c>
      <c r="AI286" s="89">
        <v>1</v>
      </c>
      <c r="AJ286" s="89"/>
      <c r="AK286" s="89"/>
      <c r="AL286" s="88"/>
      <c r="AM286" s="88"/>
      <c r="AN286" s="88"/>
      <c r="AO286" s="88"/>
      <c r="AP286" s="88" t="s">
        <v>61</v>
      </c>
      <c r="AQ286" s="88" t="s">
        <v>44</v>
      </c>
      <c r="AR286" s="88" t="s">
        <v>45</v>
      </c>
      <c r="AS286" s="88" t="s">
        <v>44</v>
      </c>
      <c r="AT286" s="88" t="s">
        <v>61</v>
      </c>
      <c r="AU286" s="88"/>
      <c r="AV286" s="88"/>
      <c r="AW286" s="88"/>
      <c r="AX286" s="88" t="s">
        <v>3923</v>
      </c>
      <c r="AY286" s="88">
        <v>40.912185000000001</v>
      </c>
      <c r="AZ286" s="89">
        <v>150</v>
      </c>
      <c r="BA286" s="92">
        <v>0.38860103626943004</v>
      </c>
      <c r="BB286" s="93">
        <v>144</v>
      </c>
      <c r="BC286" s="94">
        <v>0.2</v>
      </c>
      <c r="BD286" s="89">
        <v>420</v>
      </c>
      <c r="BE286" s="89">
        <v>280</v>
      </c>
      <c r="BF286" s="96" t="s">
        <v>2623</v>
      </c>
      <c r="BG286" s="88" t="s">
        <v>68</v>
      </c>
      <c r="BH286" s="88" t="s">
        <v>97</v>
      </c>
    </row>
    <row r="287" spans="1:60" s="87" customFormat="1" ht="30.75" customHeight="1" x14ac:dyDescent="0.2">
      <c r="A287" s="87" t="s">
        <v>2012</v>
      </c>
      <c r="B287" s="88" t="s">
        <v>1777</v>
      </c>
      <c r="C287" s="88" t="s">
        <v>2012</v>
      </c>
      <c r="D287" s="88" t="s">
        <v>31</v>
      </c>
      <c r="E287" s="88" t="s">
        <v>32</v>
      </c>
      <c r="F287" s="88" t="s">
        <v>32</v>
      </c>
      <c r="G287" s="88" t="s">
        <v>61</v>
      </c>
      <c r="H287" s="88" t="s">
        <v>66</v>
      </c>
      <c r="I287" s="88" t="s">
        <v>2918</v>
      </c>
      <c r="J287" s="88" t="s">
        <v>62</v>
      </c>
      <c r="K287" s="88" t="s">
        <v>443</v>
      </c>
      <c r="L287" s="88" t="s">
        <v>97</v>
      </c>
      <c r="M287" s="88" t="s">
        <v>97</v>
      </c>
      <c r="N287" s="88" t="s">
        <v>1733</v>
      </c>
      <c r="O287" s="88" t="s">
        <v>444</v>
      </c>
      <c r="P287" s="88" t="s">
        <v>176</v>
      </c>
      <c r="Q287" s="88" t="s">
        <v>2374</v>
      </c>
      <c r="R287" s="89" t="s">
        <v>3617</v>
      </c>
      <c r="S287" s="90">
        <v>0.31</v>
      </c>
      <c r="T287" s="88" t="s">
        <v>433</v>
      </c>
      <c r="U287" s="88"/>
      <c r="V287" s="88"/>
      <c r="W287" s="88"/>
      <c r="X287" s="89"/>
      <c r="Y287" s="89"/>
      <c r="Z287" s="88"/>
      <c r="AA287" s="88">
        <v>26</v>
      </c>
      <c r="AB287" s="88"/>
      <c r="AC287" s="88"/>
      <c r="AD287" s="88">
        <v>24</v>
      </c>
      <c r="AE287" s="91">
        <v>13.7</v>
      </c>
      <c r="AF287" s="88" t="s">
        <v>2992</v>
      </c>
      <c r="AG287" s="88" t="s">
        <v>2999</v>
      </c>
      <c r="AH287" s="88" t="s">
        <v>2998</v>
      </c>
      <c r="AI287" s="89">
        <v>1</v>
      </c>
      <c r="AJ287" s="89"/>
      <c r="AK287" s="89"/>
      <c r="AL287" s="88"/>
      <c r="AM287" s="88"/>
      <c r="AN287" s="88"/>
      <c r="AO287" s="88"/>
      <c r="AP287" s="88" t="s">
        <v>61</v>
      </c>
      <c r="AQ287" s="88" t="s">
        <v>44</v>
      </c>
      <c r="AR287" s="88" t="s">
        <v>45</v>
      </c>
      <c r="AS287" s="88" t="s">
        <v>44</v>
      </c>
      <c r="AT287" s="88" t="s">
        <v>61</v>
      </c>
      <c r="AU287" s="88"/>
      <c r="AV287" s="88"/>
      <c r="AW287" s="88"/>
      <c r="AX287" s="88" t="s">
        <v>3923</v>
      </c>
      <c r="AY287" s="88">
        <v>42.253208000000001</v>
      </c>
      <c r="AZ287" s="89">
        <v>150</v>
      </c>
      <c r="BA287" s="92">
        <v>0.45077720207253885</v>
      </c>
      <c r="BB287" s="93">
        <v>216</v>
      </c>
      <c r="BC287" s="94">
        <v>0.2</v>
      </c>
      <c r="BD287" s="89">
        <v>420</v>
      </c>
      <c r="BE287" s="89">
        <v>280</v>
      </c>
      <c r="BF287" s="96" t="s">
        <v>2623</v>
      </c>
      <c r="BG287" s="88" t="s">
        <v>68</v>
      </c>
      <c r="BH287" s="88" t="s">
        <v>97</v>
      </c>
    </row>
    <row r="288" spans="1:60" s="87" customFormat="1" ht="30.75" customHeight="1" x14ac:dyDescent="0.2">
      <c r="A288" s="87" t="s">
        <v>460</v>
      </c>
      <c r="B288" s="88" t="s">
        <v>1777</v>
      </c>
      <c r="C288" s="88" t="s">
        <v>460</v>
      </c>
      <c r="D288" s="88" t="s">
        <v>31</v>
      </c>
      <c r="E288" s="88" t="s">
        <v>32</v>
      </c>
      <c r="F288" s="88" t="s">
        <v>32</v>
      </c>
      <c r="G288" s="88" t="s">
        <v>61</v>
      </c>
      <c r="H288" s="88" t="s">
        <v>66</v>
      </c>
      <c r="I288" s="88" t="s">
        <v>2918</v>
      </c>
      <c r="J288" s="88" t="s">
        <v>62</v>
      </c>
      <c r="K288" s="88" t="s">
        <v>443</v>
      </c>
      <c r="L288" s="88" t="s">
        <v>97</v>
      </c>
      <c r="M288" s="88" t="s">
        <v>97</v>
      </c>
      <c r="N288" s="88" t="s">
        <v>1733</v>
      </c>
      <c r="O288" s="88" t="s">
        <v>444</v>
      </c>
      <c r="P288" s="88" t="s">
        <v>98</v>
      </c>
      <c r="Q288" s="88" t="s">
        <v>2374</v>
      </c>
      <c r="R288" s="89" t="s">
        <v>3617</v>
      </c>
      <c r="S288" s="90">
        <v>0.28999999999999998</v>
      </c>
      <c r="T288" s="88" t="s">
        <v>434</v>
      </c>
      <c r="U288" s="88"/>
      <c r="V288" s="88"/>
      <c r="W288" s="88"/>
      <c r="X288" s="89"/>
      <c r="Y288" s="89"/>
      <c r="Z288" s="88"/>
      <c r="AA288" s="88">
        <v>26</v>
      </c>
      <c r="AB288" s="88"/>
      <c r="AC288" s="88"/>
      <c r="AD288" s="88">
        <v>24</v>
      </c>
      <c r="AE288" s="91">
        <v>13.7</v>
      </c>
      <c r="AF288" s="88" t="s">
        <v>2992</v>
      </c>
      <c r="AG288" s="88" t="s">
        <v>2999</v>
      </c>
      <c r="AH288" s="88" t="s">
        <v>2998</v>
      </c>
      <c r="AI288" s="89">
        <v>1</v>
      </c>
      <c r="AJ288" s="89"/>
      <c r="AK288" s="89"/>
      <c r="AL288" s="88"/>
      <c r="AM288" s="88"/>
      <c r="AN288" s="88"/>
      <c r="AO288" s="88"/>
      <c r="AP288" s="88" t="s">
        <v>61</v>
      </c>
      <c r="AQ288" s="88" t="s">
        <v>44</v>
      </c>
      <c r="AR288" s="88" t="s">
        <v>45</v>
      </c>
      <c r="AS288" s="88" t="s">
        <v>44</v>
      </c>
      <c r="AT288" s="88" t="s">
        <v>61</v>
      </c>
      <c r="AU288" s="88"/>
      <c r="AV288" s="88"/>
      <c r="AW288" s="88"/>
      <c r="AX288" s="88" t="s">
        <v>3923</v>
      </c>
      <c r="AY288" s="88">
        <v>41.901212000000001</v>
      </c>
      <c r="AZ288" s="89">
        <v>150</v>
      </c>
      <c r="BA288" s="92">
        <v>0.60103626943005184</v>
      </c>
      <c r="BB288" s="93">
        <v>216</v>
      </c>
      <c r="BC288" s="94">
        <v>0.2</v>
      </c>
      <c r="BD288" s="89">
        <v>420</v>
      </c>
      <c r="BE288" s="89">
        <v>280</v>
      </c>
      <c r="BF288" s="96" t="s">
        <v>2623</v>
      </c>
      <c r="BG288" s="88" t="s">
        <v>68</v>
      </c>
      <c r="BH288" s="88" t="s">
        <v>97</v>
      </c>
    </row>
    <row r="289" spans="1:60" s="87" customFormat="1" ht="30.75" customHeight="1" x14ac:dyDescent="0.2">
      <c r="A289" s="87" t="s">
        <v>461</v>
      </c>
      <c r="B289" s="88" t="s">
        <v>1777</v>
      </c>
      <c r="C289" s="88" t="s">
        <v>461</v>
      </c>
      <c r="D289" s="88" t="s">
        <v>31</v>
      </c>
      <c r="E289" s="88" t="s">
        <v>32</v>
      </c>
      <c r="F289" s="88" t="s">
        <v>32</v>
      </c>
      <c r="G289" s="88" t="s">
        <v>61</v>
      </c>
      <c r="H289" s="88" t="s">
        <v>66</v>
      </c>
      <c r="I289" s="88" t="s">
        <v>2918</v>
      </c>
      <c r="J289" s="88" t="s">
        <v>62</v>
      </c>
      <c r="K289" s="88" t="s">
        <v>443</v>
      </c>
      <c r="L289" s="88" t="s">
        <v>97</v>
      </c>
      <c r="M289" s="88" t="s">
        <v>97</v>
      </c>
      <c r="N289" s="88" t="s">
        <v>1733</v>
      </c>
      <c r="O289" s="88" t="s">
        <v>444</v>
      </c>
      <c r="P289" s="88" t="s">
        <v>100</v>
      </c>
      <c r="Q289" s="88" t="s">
        <v>2374</v>
      </c>
      <c r="R289" s="89" t="s">
        <v>3617</v>
      </c>
      <c r="S289" s="90">
        <v>0.24</v>
      </c>
      <c r="T289" s="88" t="s">
        <v>435</v>
      </c>
      <c r="U289" s="88"/>
      <c r="V289" s="88"/>
      <c r="W289" s="88"/>
      <c r="X289" s="89"/>
      <c r="Y289" s="89"/>
      <c r="Z289" s="88"/>
      <c r="AA289" s="88">
        <v>26</v>
      </c>
      <c r="AB289" s="88"/>
      <c r="AC289" s="88"/>
      <c r="AD289" s="88">
        <v>24</v>
      </c>
      <c r="AE289" s="91">
        <v>13.7</v>
      </c>
      <c r="AF289" s="88" t="s">
        <v>2992</v>
      </c>
      <c r="AG289" s="88" t="s">
        <v>2999</v>
      </c>
      <c r="AH289" s="88" t="s">
        <v>2998</v>
      </c>
      <c r="AI289" s="89">
        <v>1</v>
      </c>
      <c r="AJ289" s="89"/>
      <c r="AK289" s="89"/>
      <c r="AL289" s="88"/>
      <c r="AM289" s="88"/>
      <c r="AN289" s="88"/>
      <c r="AO289" s="88"/>
      <c r="AP289" s="88" t="s">
        <v>61</v>
      </c>
      <c r="AQ289" s="88" t="s">
        <v>44</v>
      </c>
      <c r="AR289" s="88" t="s">
        <v>45</v>
      </c>
      <c r="AS289" s="88" t="s">
        <v>44</v>
      </c>
      <c r="AT289" s="88" t="s">
        <v>61</v>
      </c>
      <c r="AU289" s="88"/>
      <c r="AV289" s="88"/>
      <c r="AW289" s="88"/>
      <c r="AX289" s="88" t="s">
        <v>3923</v>
      </c>
      <c r="AY289" s="88">
        <v>43.181638999999997</v>
      </c>
      <c r="AZ289" s="89">
        <v>150</v>
      </c>
      <c r="BA289" s="92">
        <v>0.17616580310880828</v>
      </c>
      <c r="BB289" s="93">
        <v>216</v>
      </c>
      <c r="BC289" s="94">
        <v>0.2</v>
      </c>
      <c r="BD289" s="89">
        <v>420</v>
      </c>
      <c r="BE289" s="89">
        <v>280</v>
      </c>
      <c r="BF289" s="96" t="s">
        <v>2623</v>
      </c>
      <c r="BG289" s="88" t="s">
        <v>68</v>
      </c>
      <c r="BH289" s="88" t="s">
        <v>97</v>
      </c>
    </row>
    <row r="290" spans="1:60" s="87" customFormat="1" ht="30.75" customHeight="1" x14ac:dyDescent="0.2">
      <c r="A290" s="87" t="s">
        <v>462</v>
      </c>
      <c r="B290" s="88" t="s">
        <v>1777</v>
      </c>
      <c r="C290" s="88" t="s">
        <v>462</v>
      </c>
      <c r="D290" s="88" t="s">
        <v>31</v>
      </c>
      <c r="E290" s="88" t="s">
        <v>32</v>
      </c>
      <c r="F290" s="88" t="s">
        <v>32</v>
      </c>
      <c r="G290" s="88" t="s">
        <v>61</v>
      </c>
      <c r="H290" s="88" t="s">
        <v>66</v>
      </c>
      <c r="I290" s="88" t="s">
        <v>2918</v>
      </c>
      <c r="J290" s="88" t="s">
        <v>62</v>
      </c>
      <c r="K290" s="88" t="s">
        <v>443</v>
      </c>
      <c r="L290" s="88" t="s">
        <v>97</v>
      </c>
      <c r="M290" s="88" t="s">
        <v>97</v>
      </c>
      <c r="N290" s="88" t="s">
        <v>1733</v>
      </c>
      <c r="O290" s="88" t="s">
        <v>444</v>
      </c>
      <c r="P290" s="88" t="s">
        <v>104</v>
      </c>
      <c r="Q290" s="88" t="s">
        <v>2374</v>
      </c>
      <c r="R290" s="89" t="s">
        <v>3617</v>
      </c>
      <c r="S290" s="90">
        <v>0.34499999999999997</v>
      </c>
      <c r="T290" s="88" t="s">
        <v>436</v>
      </c>
      <c r="U290" s="88"/>
      <c r="V290" s="88"/>
      <c r="W290" s="88"/>
      <c r="X290" s="89"/>
      <c r="Y290" s="89"/>
      <c r="Z290" s="88"/>
      <c r="AA290" s="88">
        <v>26</v>
      </c>
      <c r="AB290" s="88"/>
      <c r="AC290" s="88"/>
      <c r="AD290" s="88">
        <v>24</v>
      </c>
      <c r="AE290" s="91">
        <v>13.7</v>
      </c>
      <c r="AF290" s="88" t="s">
        <v>2992</v>
      </c>
      <c r="AG290" s="88" t="s">
        <v>2999</v>
      </c>
      <c r="AH290" s="88" t="s">
        <v>2998</v>
      </c>
      <c r="AI290" s="89">
        <v>1</v>
      </c>
      <c r="AJ290" s="89"/>
      <c r="AK290" s="89"/>
      <c r="AL290" s="88"/>
      <c r="AM290" s="88"/>
      <c r="AN290" s="88"/>
      <c r="AO290" s="88"/>
      <c r="AP290" s="88" t="s">
        <v>61</v>
      </c>
      <c r="AQ290" s="88" t="s">
        <v>44</v>
      </c>
      <c r="AR290" s="88" t="s">
        <v>45</v>
      </c>
      <c r="AS290" s="88" t="s">
        <v>44</v>
      </c>
      <c r="AT290" s="88" t="s">
        <v>61</v>
      </c>
      <c r="AU290" s="88"/>
      <c r="AV290" s="88"/>
      <c r="AW290" s="88"/>
      <c r="AX290" s="88" t="s">
        <v>3923</v>
      </c>
      <c r="AY290" s="88">
        <v>42.686799000000001</v>
      </c>
      <c r="AZ290" s="89">
        <v>150</v>
      </c>
      <c r="BA290" s="92">
        <v>9.3264248704663211E-2</v>
      </c>
      <c r="BB290" s="93">
        <v>144</v>
      </c>
      <c r="BC290" s="94">
        <v>0.2</v>
      </c>
      <c r="BD290" s="89">
        <v>420</v>
      </c>
      <c r="BE290" s="89">
        <v>280</v>
      </c>
      <c r="BF290" s="96" t="s">
        <v>2623</v>
      </c>
      <c r="BG290" s="88" t="s">
        <v>68</v>
      </c>
      <c r="BH290" s="88" t="s">
        <v>97</v>
      </c>
    </row>
    <row r="291" spans="1:60" s="87" customFormat="1" ht="30.75" customHeight="1" x14ac:dyDescent="0.2">
      <c r="A291" s="87" t="s">
        <v>2013</v>
      </c>
      <c r="B291" s="88" t="s">
        <v>1779</v>
      </c>
      <c r="C291" s="88" t="s">
        <v>2013</v>
      </c>
      <c r="D291" s="88" t="s">
        <v>31</v>
      </c>
      <c r="E291" s="88" t="s">
        <v>32</v>
      </c>
      <c r="F291" s="88" t="s">
        <v>32</v>
      </c>
      <c r="G291" s="88" t="s">
        <v>61</v>
      </c>
      <c r="H291" s="88" t="s">
        <v>66</v>
      </c>
      <c r="I291" s="88" t="s">
        <v>2918</v>
      </c>
      <c r="J291" s="88" t="s">
        <v>62</v>
      </c>
      <c r="K291" s="88" t="s">
        <v>443</v>
      </c>
      <c r="L291" s="88" t="s">
        <v>97</v>
      </c>
      <c r="M291" s="88" t="s">
        <v>97</v>
      </c>
      <c r="N291" s="88" t="s">
        <v>1730</v>
      </c>
      <c r="O291" s="88" t="s">
        <v>444</v>
      </c>
      <c r="P291" s="88" t="s">
        <v>175</v>
      </c>
      <c r="Q291" s="88" t="s">
        <v>2374</v>
      </c>
      <c r="R291" s="89" t="s">
        <v>3618</v>
      </c>
      <c r="S291" s="90">
        <v>0.32500000000000001</v>
      </c>
      <c r="T291" s="88" t="s">
        <v>437</v>
      </c>
      <c r="U291" s="88"/>
      <c r="V291" s="88"/>
      <c r="W291" s="88"/>
      <c r="X291" s="89"/>
      <c r="Y291" s="89"/>
      <c r="Z291" s="88"/>
      <c r="AA291" s="88">
        <v>26</v>
      </c>
      <c r="AB291" s="88"/>
      <c r="AC291" s="88"/>
      <c r="AD291" s="88">
        <v>24</v>
      </c>
      <c r="AE291" s="91">
        <v>13.7</v>
      </c>
      <c r="AF291" s="88" t="s">
        <v>2992</v>
      </c>
      <c r="AG291" s="88" t="s">
        <v>2999</v>
      </c>
      <c r="AH291" s="88" t="s">
        <v>2998</v>
      </c>
      <c r="AI291" s="89">
        <v>1</v>
      </c>
      <c r="AJ291" s="89"/>
      <c r="AK291" s="89"/>
      <c r="AL291" s="88"/>
      <c r="AM291" s="88"/>
      <c r="AN291" s="88"/>
      <c r="AO291" s="88"/>
      <c r="AP291" s="88" t="s">
        <v>61</v>
      </c>
      <c r="AQ291" s="88" t="s">
        <v>44</v>
      </c>
      <c r="AR291" s="88" t="s">
        <v>45</v>
      </c>
      <c r="AS291" s="88" t="s">
        <v>44</v>
      </c>
      <c r="AT291" s="88" t="s">
        <v>61</v>
      </c>
      <c r="AU291" s="88"/>
      <c r="AV291" s="88"/>
      <c r="AW291" s="88"/>
      <c r="AX291" s="88" t="s">
        <v>3923</v>
      </c>
      <c r="AY291" s="88">
        <v>42.334400000000002</v>
      </c>
      <c r="AZ291" s="89">
        <v>150</v>
      </c>
      <c r="BA291" s="92">
        <v>0.97927461139896377</v>
      </c>
      <c r="BB291" s="93">
        <v>144</v>
      </c>
      <c r="BC291" s="94">
        <v>0.2</v>
      </c>
      <c r="BD291" s="89">
        <v>420</v>
      </c>
      <c r="BE291" s="89">
        <v>280</v>
      </c>
      <c r="BF291" s="96" t="s">
        <v>2620</v>
      </c>
      <c r="BG291" s="88" t="s">
        <v>68</v>
      </c>
      <c r="BH291" s="88" t="s">
        <v>97</v>
      </c>
    </row>
    <row r="292" spans="1:60" s="87" customFormat="1" ht="30.75" customHeight="1" x14ac:dyDescent="0.2">
      <c r="A292" s="87" t="s">
        <v>2014</v>
      </c>
      <c r="B292" s="88" t="s">
        <v>1779</v>
      </c>
      <c r="C292" s="88" t="s">
        <v>2014</v>
      </c>
      <c r="D292" s="88" t="s">
        <v>31</v>
      </c>
      <c r="E292" s="88" t="s">
        <v>32</v>
      </c>
      <c r="F292" s="88" t="s">
        <v>32</v>
      </c>
      <c r="G292" s="88" t="s">
        <v>61</v>
      </c>
      <c r="H292" s="88" t="s">
        <v>66</v>
      </c>
      <c r="I292" s="88" t="s">
        <v>2918</v>
      </c>
      <c r="J292" s="88" t="s">
        <v>62</v>
      </c>
      <c r="K292" s="88" t="s">
        <v>443</v>
      </c>
      <c r="L292" s="88" t="s">
        <v>97</v>
      </c>
      <c r="M292" s="88" t="s">
        <v>97</v>
      </c>
      <c r="N292" s="88" t="s">
        <v>1730</v>
      </c>
      <c r="O292" s="88" t="s">
        <v>444</v>
      </c>
      <c r="P292" s="88" t="s">
        <v>176</v>
      </c>
      <c r="Q292" s="88" t="s">
        <v>2374</v>
      </c>
      <c r="R292" s="89" t="s">
        <v>3618</v>
      </c>
      <c r="S292" s="90">
        <v>0.31</v>
      </c>
      <c r="T292" s="88" t="s">
        <v>438</v>
      </c>
      <c r="U292" s="88"/>
      <c r="V292" s="88"/>
      <c r="W292" s="88"/>
      <c r="X292" s="89"/>
      <c r="Y292" s="89"/>
      <c r="Z292" s="88"/>
      <c r="AA292" s="88">
        <v>26</v>
      </c>
      <c r="AB292" s="88"/>
      <c r="AC292" s="88"/>
      <c r="AD292" s="88">
        <v>24</v>
      </c>
      <c r="AE292" s="91">
        <v>13.7</v>
      </c>
      <c r="AF292" s="88" t="s">
        <v>2992</v>
      </c>
      <c r="AG292" s="88" t="s">
        <v>2999</v>
      </c>
      <c r="AH292" s="88" t="s">
        <v>2998</v>
      </c>
      <c r="AI292" s="89">
        <v>1</v>
      </c>
      <c r="AJ292" s="89"/>
      <c r="AK292" s="89"/>
      <c r="AL292" s="88"/>
      <c r="AM292" s="88"/>
      <c r="AN292" s="88"/>
      <c r="AO292" s="88"/>
      <c r="AP292" s="88" t="s">
        <v>61</v>
      </c>
      <c r="AQ292" s="88" t="s">
        <v>44</v>
      </c>
      <c r="AR292" s="88" t="s">
        <v>45</v>
      </c>
      <c r="AS292" s="88" t="s">
        <v>44</v>
      </c>
      <c r="AT292" s="88" t="s">
        <v>61</v>
      </c>
      <c r="AU292" s="88"/>
      <c r="AV292" s="88"/>
      <c r="AW292" s="88"/>
      <c r="AX292" s="88" t="s">
        <v>3923</v>
      </c>
      <c r="AY292" s="88">
        <v>41.914375999999997</v>
      </c>
      <c r="AZ292" s="89">
        <v>150</v>
      </c>
      <c r="BA292" s="92">
        <v>1.1398963730569949</v>
      </c>
      <c r="BB292" s="93">
        <v>216</v>
      </c>
      <c r="BC292" s="94">
        <v>0.2</v>
      </c>
      <c r="BD292" s="89">
        <v>420</v>
      </c>
      <c r="BE292" s="89">
        <v>280</v>
      </c>
      <c r="BF292" s="96" t="s">
        <v>2620</v>
      </c>
      <c r="BG292" s="88" t="s">
        <v>68</v>
      </c>
      <c r="BH292" s="88" t="s">
        <v>97</v>
      </c>
    </row>
    <row r="293" spans="1:60" s="87" customFormat="1" ht="30.75" customHeight="1" x14ac:dyDescent="0.2">
      <c r="A293" s="87" t="s">
        <v>463</v>
      </c>
      <c r="B293" s="88" t="s">
        <v>1779</v>
      </c>
      <c r="C293" s="88" t="s">
        <v>463</v>
      </c>
      <c r="D293" s="88" t="s">
        <v>31</v>
      </c>
      <c r="E293" s="88" t="s">
        <v>32</v>
      </c>
      <c r="F293" s="88" t="s">
        <v>32</v>
      </c>
      <c r="G293" s="88" t="s">
        <v>61</v>
      </c>
      <c r="H293" s="88" t="s">
        <v>66</v>
      </c>
      <c r="I293" s="88" t="s">
        <v>2918</v>
      </c>
      <c r="J293" s="88" t="s">
        <v>62</v>
      </c>
      <c r="K293" s="88" t="s">
        <v>443</v>
      </c>
      <c r="L293" s="88" t="s">
        <v>97</v>
      </c>
      <c r="M293" s="88" t="s">
        <v>97</v>
      </c>
      <c r="N293" s="88" t="s">
        <v>1730</v>
      </c>
      <c r="O293" s="88" t="s">
        <v>444</v>
      </c>
      <c r="P293" s="88" t="s">
        <v>98</v>
      </c>
      <c r="Q293" s="88" t="s">
        <v>2374</v>
      </c>
      <c r="R293" s="89" t="s">
        <v>3618</v>
      </c>
      <c r="S293" s="90">
        <v>0.28999999999999998</v>
      </c>
      <c r="T293" s="88" t="s">
        <v>439</v>
      </c>
      <c r="U293" s="88"/>
      <c r="V293" s="88"/>
      <c r="W293" s="88"/>
      <c r="X293" s="89"/>
      <c r="Y293" s="89"/>
      <c r="Z293" s="88"/>
      <c r="AA293" s="88">
        <v>26</v>
      </c>
      <c r="AB293" s="88"/>
      <c r="AC293" s="88"/>
      <c r="AD293" s="88">
        <v>24</v>
      </c>
      <c r="AE293" s="91">
        <v>13.7</v>
      </c>
      <c r="AF293" s="88" t="s">
        <v>2992</v>
      </c>
      <c r="AG293" s="88" t="s">
        <v>2999</v>
      </c>
      <c r="AH293" s="88" t="s">
        <v>2998</v>
      </c>
      <c r="AI293" s="89">
        <v>1</v>
      </c>
      <c r="AJ293" s="89"/>
      <c r="AK293" s="89"/>
      <c r="AL293" s="88"/>
      <c r="AM293" s="88"/>
      <c r="AN293" s="88"/>
      <c r="AO293" s="88"/>
      <c r="AP293" s="88" t="s">
        <v>61</v>
      </c>
      <c r="AQ293" s="88" t="s">
        <v>44</v>
      </c>
      <c r="AR293" s="88" t="s">
        <v>45</v>
      </c>
      <c r="AS293" s="88" t="s">
        <v>44</v>
      </c>
      <c r="AT293" s="88" t="s">
        <v>61</v>
      </c>
      <c r="AU293" s="88"/>
      <c r="AV293" s="88"/>
      <c r="AW293" s="88"/>
      <c r="AX293" s="88" t="s">
        <v>3923</v>
      </c>
      <c r="AY293" s="88">
        <v>43.327249000000002</v>
      </c>
      <c r="AZ293" s="89">
        <v>150</v>
      </c>
      <c r="BA293" s="92">
        <v>1.1554404145077721</v>
      </c>
      <c r="BB293" s="93">
        <v>216</v>
      </c>
      <c r="BC293" s="94">
        <v>0.2</v>
      </c>
      <c r="BD293" s="89">
        <v>420</v>
      </c>
      <c r="BE293" s="89">
        <v>280</v>
      </c>
      <c r="BF293" s="96" t="s">
        <v>2620</v>
      </c>
      <c r="BG293" s="88" t="s">
        <v>68</v>
      </c>
      <c r="BH293" s="88" t="s">
        <v>97</v>
      </c>
    </row>
    <row r="294" spans="1:60" s="87" customFormat="1" ht="30.75" customHeight="1" x14ac:dyDescent="0.2">
      <c r="A294" s="87" t="s">
        <v>464</v>
      </c>
      <c r="B294" s="88" t="s">
        <v>1779</v>
      </c>
      <c r="C294" s="88" t="s">
        <v>464</v>
      </c>
      <c r="D294" s="88" t="s">
        <v>31</v>
      </c>
      <c r="E294" s="88" t="s">
        <v>32</v>
      </c>
      <c r="F294" s="88" t="s">
        <v>32</v>
      </c>
      <c r="G294" s="88" t="s">
        <v>61</v>
      </c>
      <c r="H294" s="88" t="s">
        <v>66</v>
      </c>
      <c r="I294" s="88" t="s">
        <v>2918</v>
      </c>
      <c r="J294" s="88" t="s">
        <v>62</v>
      </c>
      <c r="K294" s="88" t="s">
        <v>443</v>
      </c>
      <c r="L294" s="88" t="s">
        <v>97</v>
      </c>
      <c r="M294" s="88" t="s">
        <v>97</v>
      </c>
      <c r="N294" s="88" t="s">
        <v>1730</v>
      </c>
      <c r="O294" s="88" t="s">
        <v>444</v>
      </c>
      <c r="P294" s="88" t="s">
        <v>100</v>
      </c>
      <c r="Q294" s="88" t="s">
        <v>2374</v>
      </c>
      <c r="R294" s="89" t="s">
        <v>3618</v>
      </c>
      <c r="S294" s="90">
        <v>0.24</v>
      </c>
      <c r="T294" s="88" t="s">
        <v>440</v>
      </c>
      <c r="U294" s="88"/>
      <c r="V294" s="88"/>
      <c r="W294" s="88"/>
      <c r="X294" s="89"/>
      <c r="Y294" s="89"/>
      <c r="Z294" s="88"/>
      <c r="AA294" s="88">
        <v>26</v>
      </c>
      <c r="AB294" s="88"/>
      <c r="AC294" s="88"/>
      <c r="AD294" s="88">
        <v>24</v>
      </c>
      <c r="AE294" s="91">
        <v>13.7</v>
      </c>
      <c r="AF294" s="88" t="s">
        <v>2992</v>
      </c>
      <c r="AG294" s="88" t="s">
        <v>2999</v>
      </c>
      <c r="AH294" s="88" t="s">
        <v>2998</v>
      </c>
      <c r="AI294" s="89">
        <v>1</v>
      </c>
      <c r="AJ294" s="89"/>
      <c r="AK294" s="89"/>
      <c r="AL294" s="88"/>
      <c r="AM294" s="88"/>
      <c r="AN294" s="88"/>
      <c r="AO294" s="88"/>
      <c r="AP294" s="88" t="s">
        <v>61</v>
      </c>
      <c r="AQ294" s="88" t="s">
        <v>44</v>
      </c>
      <c r="AR294" s="88" t="s">
        <v>45</v>
      </c>
      <c r="AS294" s="88" t="s">
        <v>44</v>
      </c>
      <c r="AT294" s="88" t="s">
        <v>61</v>
      </c>
      <c r="AU294" s="88"/>
      <c r="AV294" s="88"/>
      <c r="AW294" s="88"/>
      <c r="AX294" s="88" t="s">
        <v>3923</v>
      </c>
      <c r="AY294" s="88">
        <v>43.433636999999997</v>
      </c>
      <c r="AZ294" s="89">
        <v>150</v>
      </c>
      <c r="BA294" s="92">
        <v>0.36787564766839376</v>
      </c>
      <c r="BB294" s="93">
        <v>216</v>
      </c>
      <c r="BC294" s="94">
        <v>0.2</v>
      </c>
      <c r="BD294" s="89">
        <v>420</v>
      </c>
      <c r="BE294" s="89">
        <v>280</v>
      </c>
      <c r="BF294" s="96" t="s">
        <v>2620</v>
      </c>
      <c r="BG294" s="88" t="s">
        <v>68</v>
      </c>
      <c r="BH294" s="88" t="s">
        <v>97</v>
      </c>
    </row>
    <row r="295" spans="1:60" s="87" customFormat="1" ht="30.75" customHeight="1" x14ac:dyDescent="0.2">
      <c r="A295" s="87" t="s">
        <v>465</v>
      </c>
      <c r="B295" s="88" t="s">
        <v>1779</v>
      </c>
      <c r="C295" s="88" t="s">
        <v>465</v>
      </c>
      <c r="D295" s="88" t="s">
        <v>31</v>
      </c>
      <c r="E295" s="88" t="s">
        <v>32</v>
      </c>
      <c r="F295" s="88" t="s">
        <v>32</v>
      </c>
      <c r="G295" s="88" t="s">
        <v>61</v>
      </c>
      <c r="H295" s="88" t="s">
        <v>66</v>
      </c>
      <c r="I295" s="88" t="s">
        <v>2918</v>
      </c>
      <c r="J295" s="88" t="s">
        <v>62</v>
      </c>
      <c r="K295" s="88" t="s">
        <v>443</v>
      </c>
      <c r="L295" s="88" t="s">
        <v>97</v>
      </c>
      <c r="M295" s="88" t="s">
        <v>97</v>
      </c>
      <c r="N295" s="88" t="s">
        <v>1730</v>
      </c>
      <c r="O295" s="88" t="s">
        <v>444</v>
      </c>
      <c r="P295" s="88" t="s">
        <v>104</v>
      </c>
      <c r="Q295" s="88" t="s">
        <v>2374</v>
      </c>
      <c r="R295" s="89" t="s">
        <v>3618</v>
      </c>
      <c r="S295" s="90">
        <v>0.34499999999999997</v>
      </c>
      <c r="T295" s="88" t="s">
        <v>441</v>
      </c>
      <c r="U295" s="88"/>
      <c r="V295" s="88"/>
      <c r="W295" s="88"/>
      <c r="X295" s="89"/>
      <c r="Y295" s="89"/>
      <c r="Z295" s="88"/>
      <c r="AA295" s="88">
        <v>26</v>
      </c>
      <c r="AB295" s="88"/>
      <c r="AC295" s="88"/>
      <c r="AD295" s="88">
        <v>24</v>
      </c>
      <c r="AE295" s="91">
        <v>13.7</v>
      </c>
      <c r="AF295" s="88" t="s">
        <v>2992</v>
      </c>
      <c r="AG295" s="88" t="s">
        <v>2999</v>
      </c>
      <c r="AH295" s="88" t="s">
        <v>2998</v>
      </c>
      <c r="AI295" s="89">
        <v>1</v>
      </c>
      <c r="AJ295" s="89"/>
      <c r="AK295" s="89"/>
      <c r="AL295" s="88"/>
      <c r="AM295" s="88"/>
      <c r="AN295" s="88"/>
      <c r="AO295" s="88"/>
      <c r="AP295" s="88" t="s">
        <v>61</v>
      </c>
      <c r="AQ295" s="88" t="s">
        <v>44</v>
      </c>
      <c r="AR295" s="88" t="s">
        <v>45</v>
      </c>
      <c r="AS295" s="88" t="s">
        <v>44</v>
      </c>
      <c r="AT295" s="88" t="s">
        <v>61</v>
      </c>
      <c r="AU295" s="88"/>
      <c r="AV295" s="88"/>
      <c r="AW295" s="88"/>
      <c r="AX295" s="88" t="s">
        <v>3923</v>
      </c>
      <c r="AY295" s="88">
        <v>42.014735000000002</v>
      </c>
      <c r="AZ295" s="89">
        <v>150</v>
      </c>
      <c r="BA295" s="92">
        <v>0.20207253886010362</v>
      </c>
      <c r="BB295" s="93">
        <v>144</v>
      </c>
      <c r="BC295" s="94">
        <v>0.2</v>
      </c>
      <c r="BD295" s="89">
        <v>420</v>
      </c>
      <c r="BE295" s="89">
        <v>280</v>
      </c>
      <c r="BF295" s="96" t="s">
        <v>2620</v>
      </c>
      <c r="BG295" s="88" t="s">
        <v>68</v>
      </c>
      <c r="BH295" s="88" t="s">
        <v>97</v>
      </c>
    </row>
    <row r="296" spans="1:60" s="87" customFormat="1" ht="30.75" customHeight="1" x14ac:dyDescent="0.2">
      <c r="A296" s="87" t="s">
        <v>466</v>
      </c>
      <c r="B296" s="88" t="s">
        <v>1779</v>
      </c>
      <c r="C296" s="88" t="s">
        <v>466</v>
      </c>
      <c r="D296" s="88" t="s">
        <v>31</v>
      </c>
      <c r="E296" s="88" t="s">
        <v>32</v>
      </c>
      <c r="F296" s="88" t="s">
        <v>32</v>
      </c>
      <c r="G296" s="88" t="s">
        <v>61</v>
      </c>
      <c r="H296" s="88" t="s">
        <v>66</v>
      </c>
      <c r="I296" s="88" t="s">
        <v>2918</v>
      </c>
      <c r="J296" s="88" t="s">
        <v>62</v>
      </c>
      <c r="K296" s="88" t="s">
        <v>443</v>
      </c>
      <c r="L296" s="88" t="s">
        <v>97</v>
      </c>
      <c r="M296" s="88" t="s">
        <v>97</v>
      </c>
      <c r="N296" s="88" t="s">
        <v>1730</v>
      </c>
      <c r="O296" s="88" t="s">
        <v>444</v>
      </c>
      <c r="P296" s="88" t="s">
        <v>107</v>
      </c>
      <c r="Q296" s="88" t="s">
        <v>2374</v>
      </c>
      <c r="R296" s="89" t="s">
        <v>3618</v>
      </c>
      <c r="S296" s="90">
        <v>0.38</v>
      </c>
      <c r="T296" s="88" t="s">
        <v>442</v>
      </c>
      <c r="U296" s="88"/>
      <c r="V296" s="88"/>
      <c r="W296" s="88"/>
      <c r="X296" s="89"/>
      <c r="Y296" s="89"/>
      <c r="Z296" s="88"/>
      <c r="AA296" s="88">
        <v>26</v>
      </c>
      <c r="AB296" s="88"/>
      <c r="AC296" s="88"/>
      <c r="AD296" s="88">
        <v>24</v>
      </c>
      <c r="AE296" s="91">
        <v>13.7</v>
      </c>
      <c r="AF296" s="88" t="s">
        <v>2992</v>
      </c>
      <c r="AG296" s="88" t="s">
        <v>2999</v>
      </c>
      <c r="AH296" s="88" t="s">
        <v>2998</v>
      </c>
      <c r="AI296" s="89">
        <v>1</v>
      </c>
      <c r="AJ296" s="89"/>
      <c r="AK296" s="89"/>
      <c r="AL296" s="88"/>
      <c r="AM296" s="88"/>
      <c r="AN296" s="88"/>
      <c r="AO296" s="88"/>
      <c r="AP296" s="88" t="s">
        <v>61</v>
      </c>
      <c r="AQ296" s="88" t="s">
        <v>44</v>
      </c>
      <c r="AR296" s="88" t="s">
        <v>45</v>
      </c>
      <c r="AS296" s="88" t="s">
        <v>44</v>
      </c>
      <c r="AT296" s="88" t="s">
        <v>61</v>
      </c>
      <c r="AU296" s="88"/>
      <c r="AV296" s="88"/>
      <c r="AW296" s="88"/>
      <c r="AX296" s="88" t="s">
        <v>3923</v>
      </c>
      <c r="AY296" s="88">
        <v>41.882517</v>
      </c>
      <c r="AZ296" s="89">
        <v>150</v>
      </c>
      <c r="BA296" s="92">
        <v>0.16580310880829016</v>
      </c>
      <c r="BB296" s="93">
        <v>144</v>
      </c>
      <c r="BC296" s="94">
        <v>0.2</v>
      </c>
      <c r="BD296" s="89">
        <v>420</v>
      </c>
      <c r="BE296" s="89">
        <v>280</v>
      </c>
      <c r="BF296" s="96" t="s">
        <v>2620</v>
      </c>
      <c r="BG296" s="88" t="s">
        <v>68</v>
      </c>
      <c r="BH296" s="88" t="s">
        <v>97</v>
      </c>
    </row>
    <row r="297" spans="1:60" s="87" customFormat="1" ht="30.75" customHeight="1" x14ac:dyDescent="0.2">
      <c r="A297" s="87" t="s">
        <v>4290</v>
      </c>
      <c r="B297" s="88" t="s">
        <v>4533</v>
      </c>
      <c r="C297" s="88" t="s">
        <v>4290</v>
      </c>
      <c r="D297" s="88" t="s">
        <v>31</v>
      </c>
      <c r="E297" s="88" t="s">
        <v>32</v>
      </c>
      <c r="F297" s="88" t="s">
        <v>32</v>
      </c>
      <c r="G297" s="88" t="s">
        <v>61</v>
      </c>
      <c r="H297" s="88" t="s">
        <v>66</v>
      </c>
      <c r="I297" s="88" t="s">
        <v>2918</v>
      </c>
      <c r="J297" s="88" t="s">
        <v>62</v>
      </c>
      <c r="K297" s="88" t="s">
        <v>443</v>
      </c>
      <c r="L297" s="88" t="s">
        <v>97</v>
      </c>
      <c r="M297" s="88" t="s">
        <v>97</v>
      </c>
      <c r="N297" s="88" t="s">
        <v>4238</v>
      </c>
      <c r="O297" s="88" t="s">
        <v>444</v>
      </c>
      <c r="P297" s="88" t="s">
        <v>175</v>
      </c>
      <c r="Q297" s="88" t="s">
        <v>2374</v>
      </c>
      <c r="R297" s="89" t="s">
        <v>4239</v>
      </c>
      <c r="S297" s="90">
        <v>0.32500000000000001</v>
      </c>
      <c r="T297" s="88" t="s">
        <v>437</v>
      </c>
      <c r="U297" s="88"/>
      <c r="V297" s="88"/>
      <c r="W297" s="88"/>
      <c r="X297" s="89"/>
      <c r="Y297" s="89"/>
      <c r="Z297" s="88"/>
      <c r="AA297" s="88">
        <v>26</v>
      </c>
      <c r="AB297" s="88"/>
      <c r="AC297" s="88"/>
      <c r="AD297" s="88">
        <v>24</v>
      </c>
      <c r="AE297" s="91">
        <v>13.7</v>
      </c>
      <c r="AF297" s="88" t="s">
        <v>2992</v>
      </c>
      <c r="AG297" s="88" t="s">
        <v>2999</v>
      </c>
      <c r="AH297" s="88" t="s">
        <v>2998</v>
      </c>
      <c r="AI297" s="89">
        <v>1</v>
      </c>
      <c r="AJ297" s="89"/>
      <c r="AK297" s="89"/>
      <c r="AL297" s="88"/>
      <c r="AM297" s="88"/>
      <c r="AN297" s="88"/>
      <c r="AO297" s="88"/>
      <c r="AP297" s="88" t="s">
        <v>61</v>
      </c>
      <c r="AQ297" s="88" t="s">
        <v>44</v>
      </c>
      <c r="AR297" s="88" t="s">
        <v>45</v>
      </c>
      <c r="AS297" s="88" t="s">
        <v>44</v>
      </c>
      <c r="AT297" s="88" t="s">
        <v>61</v>
      </c>
      <c r="AU297" s="88"/>
      <c r="AV297" s="88"/>
      <c r="AW297" s="88"/>
      <c r="AX297" s="88" t="s">
        <v>3923</v>
      </c>
      <c r="AY297" s="88">
        <v>42.334400000000002</v>
      </c>
      <c r="AZ297" s="89">
        <v>150</v>
      </c>
      <c r="BA297" s="92">
        <v>0.97927461139896377</v>
      </c>
      <c r="BB297" s="93">
        <v>144</v>
      </c>
      <c r="BC297" s="94">
        <v>0.2</v>
      </c>
      <c r="BD297" s="89">
        <v>420</v>
      </c>
      <c r="BE297" s="89">
        <v>280</v>
      </c>
      <c r="BF297" s="96"/>
      <c r="BG297" s="88" t="s">
        <v>68</v>
      </c>
      <c r="BH297" s="88" t="s">
        <v>97</v>
      </c>
    </row>
    <row r="298" spans="1:60" s="87" customFormat="1" ht="30.75" customHeight="1" x14ac:dyDescent="0.2">
      <c r="A298" s="87" t="s">
        <v>4291</v>
      </c>
      <c r="B298" s="88" t="s">
        <v>4533</v>
      </c>
      <c r="C298" s="88" t="s">
        <v>4291</v>
      </c>
      <c r="D298" s="88" t="s">
        <v>31</v>
      </c>
      <c r="E298" s="88" t="s">
        <v>32</v>
      </c>
      <c r="F298" s="88" t="s">
        <v>32</v>
      </c>
      <c r="G298" s="88" t="s">
        <v>61</v>
      </c>
      <c r="H298" s="88" t="s">
        <v>66</v>
      </c>
      <c r="I298" s="88" t="s">
        <v>2918</v>
      </c>
      <c r="J298" s="88" t="s">
        <v>62</v>
      </c>
      <c r="K298" s="88" t="s">
        <v>443</v>
      </c>
      <c r="L298" s="88" t="s">
        <v>97</v>
      </c>
      <c r="M298" s="88" t="s">
        <v>97</v>
      </c>
      <c r="N298" s="88" t="s">
        <v>4238</v>
      </c>
      <c r="O298" s="88" t="s">
        <v>444</v>
      </c>
      <c r="P298" s="88" t="s">
        <v>176</v>
      </c>
      <c r="Q298" s="88" t="s">
        <v>2374</v>
      </c>
      <c r="R298" s="89" t="s">
        <v>4239</v>
      </c>
      <c r="S298" s="90">
        <v>0.31</v>
      </c>
      <c r="T298" s="88" t="s">
        <v>438</v>
      </c>
      <c r="U298" s="88"/>
      <c r="V298" s="88"/>
      <c r="W298" s="88"/>
      <c r="X298" s="89"/>
      <c r="Y298" s="89"/>
      <c r="Z298" s="88"/>
      <c r="AA298" s="88">
        <v>26</v>
      </c>
      <c r="AB298" s="88"/>
      <c r="AC298" s="88"/>
      <c r="AD298" s="88">
        <v>24</v>
      </c>
      <c r="AE298" s="91">
        <v>13.7</v>
      </c>
      <c r="AF298" s="88" t="s">
        <v>2992</v>
      </c>
      <c r="AG298" s="88" t="s">
        <v>2999</v>
      </c>
      <c r="AH298" s="88" t="s">
        <v>2998</v>
      </c>
      <c r="AI298" s="89">
        <v>1</v>
      </c>
      <c r="AJ298" s="89"/>
      <c r="AK298" s="89"/>
      <c r="AL298" s="88"/>
      <c r="AM298" s="88"/>
      <c r="AN298" s="88"/>
      <c r="AO298" s="88"/>
      <c r="AP298" s="88" t="s">
        <v>61</v>
      </c>
      <c r="AQ298" s="88" t="s">
        <v>44</v>
      </c>
      <c r="AR298" s="88" t="s">
        <v>45</v>
      </c>
      <c r="AS298" s="88" t="s">
        <v>44</v>
      </c>
      <c r="AT298" s="88" t="s">
        <v>61</v>
      </c>
      <c r="AU298" s="88"/>
      <c r="AV298" s="88"/>
      <c r="AW298" s="88"/>
      <c r="AX298" s="88" t="s">
        <v>3923</v>
      </c>
      <c r="AY298" s="88">
        <v>41.914375999999997</v>
      </c>
      <c r="AZ298" s="89">
        <v>150</v>
      </c>
      <c r="BA298" s="92">
        <v>1.1398963730569949</v>
      </c>
      <c r="BB298" s="93">
        <v>216</v>
      </c>
      <c r="BC298" s="94">
        <v>0.2</v>
      </c>
      <c r="BD298" s="89">
        <v>420</v>
      </c>
      <c r="BE298" s="89">
        <v>280</v>
      </c>
      <c r="BF298" s="96"/>
      <c r="BG298" s="88" t="s">
        <v>68</v>
      </c>
      <c r="BH298" s="88" t="s">
        <v>97</v>
      </c>
    </row>
    <row r="299" spans="1:60" s="87" customFormat="1" ht="30.75" customHeight="1" x14ac:dyDescent="0.2">
      <c r="A299" s="87" t="s">
        <v>4292</v>
      </c>
      <c r="B299" s="88" t="s">
        <v>4533</v>
      </c>
      <c r="C299" s="88" t="s">
        <v>4292</v>
      </c>
      <c r="D299" s="88" t="s">
        <v>31</v>
      </c>
      <c r="E299" s="88" t="s">
        <v>32</v>
      </c>
      <c r="F299" s="88" t="s">
        <v>32</v>
      </c>
      <c r="G299" s="88" t="s">
        <v>61</v>
      </c>
      <c r="H299" s="88" t="s">
        <v>66</v>
      </c>
      <c r="I299" s="88" t="s">
        <v>2918</v>
      </c>
      <c r="J299" s="88" t="s">
        <v>62</v>
      </c>
      <c r="K299" s="88" t="s">
        <v>443</v>
      </c>
      <c r="L299" s="88" t="s">
        <v>97</v>
      </c>
      <c r="M299" s="88" t="s">
        <v>97</v>
      </c>
      <c r="N299" s="88" t="s">
        <v>4238</v>
      </c>
      <c r="O299" s="88" t="s">
        <v>444</v>
      </c>
      <c r="P299" s="88" t="s">
        <v>98</v>
      </c>
      <c r="Q299" s="88" t="s">
        <v>2374</v>
      </c>
      <c r="R299" s="89" t="s">
        <v>4239</v>
      </c>
      <c r="S299" s="90">
        <v>0.28999999999999998</v>
      </c>
      <c r="T299" s="88" t="s">
        <v>439</v>
      </c>
      <c r="U299" s="88"/>
      <c r="V299" s="88"/>
      <c r="W299" s="88"/>
      <c r="X299" s="89"/>
      <c r="Y299" s="89"/>
      <c r="Z299" s="88"/>
      <c r="AA299" s="88">
        <v>26</v>
      </c>
      <c r="AB299" s="88"/>
      <c r="AC299" s="88"/>
      <c r="AD299" s="88">
        <v>24</v>
      </c>
      <c r="AE299" s="91">
        <v>13.7</v>
      </c>
      <c r="AF299" s="88" t="s">
        <v>2992</v>
      </c>
      <c r="AG299" s="88" t="s">
        <v>2999</v>
      </c>
      <c r="AH299" s="88" t="s">
        <v>2998</v>
      </c>
      <c r="AI299" s="89">
        <v>1</v>
      </c>
      <c r="AJ299" s="89"/>
      <c r="AK299" s="89"/>
      <c r="AL299" s="88"/>
      <c r="AM299" s="88"/>
      <c r="AN299" s="88"/>
      <c r="AO299" s="88"/>
      <c r="AP299" s="88" t="s">
        <v>61</v>
      </c>
      <c r="AQ299" s="88" t="s">
        <v>44</v>
      </c>
      <c r="AR299" s="88" t="s">
        <v>45</v>
      </c>
      <c r="AS299" s="88" t="s">
        <v>44</v>
      </c>
      <c r="AT299" s="88" t="s">
        <v>61</v>
      </c>
      <c r="AU299" s="88"/>
      <c r="AV299" s="88"/>
      <c r="AW299" s="88"/>
      <c r="AX299" s="88" t="s">
        <v>3923</v>
      </c>
      <c r="AY299" s="88">
        <v>43.327249000000002</v>
      </c>
      <c r="AZ299" s="89">
        <v>150</v>
      </c>
      <c r="BA299" s="92">
        <v>1.1554404145077721</v>
      </c>
      <c r="BB299" s="93">
        <v>216</v>
      </c>
      <c r="BC299" s="94">
        <v>0.2</v>
      </c>
      <c r="BD299" s="89">
        <v>420</v>
      </c>
      <c r="BE299" s="89">
        <v>280</v>
      </c>
      <c r="BF299" s="96"/>
      <c r="BG299" s="88" t="s">
        <v>68</v>
      </c>
      <c r="BH299" s="88" t="s">
        <v>97</v>
      </c>
    </row>
    <row r="300" spans="1:60" s="87" customFormat="1" ht="30.75" customHeight="1" x14ac:dyDescent="0.2">
      <c r="A300" s="87" t="s">
        <v>4293</v>
      </c>
      <c r="B300" s="88" t="s">
        <v>4533</v>
      </c>
      <c r="C300" s="88" t="s">
        <v>4293</v>
      </c>
      <c r="D300" s="88" t="s">
        <v>31</v>
      </c>
      <c r="E300" s="88" t="s">
        <v>32</v>
      </c>
      <c r="F300" s="88" t="s">
        <v>32</v>
      </c>
      <c r="G300" s="88" t="s">
        <v>61</v>
      </c>
      <c r="H300" s="88" t="s">
        <v>66</v>
      </c>
      <c r="I300" s="88" t="s">
        <v>2918</v>
      </c>
      <c r="J300" s="88" t="s">
        <v>62</v>
      </c>
      <c r="K300" s="88" t="s">
        <v>443</v>
      </c>
      <c r="L300" s="88" t="s">
        <v>97</v>
      </c>
      <c r="M300" s="88" t="s">
        <v>97</v>
      </c>
      <c r="N300" s="88" t="s">
        <v>4238</v>
      </c>
      <c r="O300" s="88" t="s">
        <v>444</v>
      </c>
      <c r="P300" s="88" t="s">
        <v>100</v>
      </c>
      <c r="Q300" s="88" t="s">
        <v>2374</v>
      </c>
      <c r="R300" s="89" t="s">
        <v>4239</v>
      </c>
      <c r="S300" s="90">
        <v>0.24</v>
      </c>
      <c r="T300" s="88" t="s">
        <v>440</v>
      </c>
      <c r="U300" s="88"/>
      <c r="V300" s="88"/>
      <c r="W300" s="88"/>
      <c r="X300" s="89"/>
      <c r="Y300" s="89"/>
      <c r="Z300" s="88"/>
      <c r="AA300" s="88">
        <v>26</v>
      </c>
      <c r="AB300" s="88"/>
      <c r="AC300" s="88"/>
      <c r="AD300" s="88">
        <v>24</v>
      </c>
      <c r="AE300" s="91">
        <v>13.7</v>
      </c>
      <c r="AF300" s="88" t="s">
        <v>2992</v>
      </c>
      <c r="AG300" s="88" t="s">
        <v>2999</v>
      </c>
      <c r="AH300" s="88" t="s">
        <v>2998</v>
      </c>
      <c r="AI300" s="89">
        <v>1</v>
      </c>
      <c r="AJ300" s="89"/>
      <c r="AK300" s="89"/>
      <c r="AL300" s="88"/>
      <c r="AM300" s="88"/>
      <c r="AN300" s="88"/>
      <c r="AO300" s="88"/>
      <c r="AP300" s="88" t="s">
        <v>61</v>
      </c>
      <c r="AQ300" s="88" t="s">
        <v>44</v>
      </c>
      <c r="AR300" s="88" t="s">
        <v>45</v>
      </c>
      <c r="AS300" s="88" t="s">
        <v>44</v>
      </c>
      <c r="AT300" s="88" t="s">
        <v>61</v>
      </c>
      <c r="AU300" s="88"/>
      <c r="AV300" s="88"/>
      <c r="AW300" s="88"/>
      <c r="AX300" s="88" t="s">
        <v>3923</v>
      </c>
      <c r="AY300" s="88">
        <v>43.433636999999997</v>
      </c>
      <c r="AZ300" s="89">
        <v>150</v>
      </c>
      <c r="BA300" s="92">
        <v>0.36787564766839376</v>
      </c>
      <c r="BB300" s="93">
        <v>216</v>
      </c>
      <c r="BC300" s="94">
        <v>0.2</v>
      </c>
      <c r="BD300" s="89">
        <v>420</v>
      </c>
      <c r="BE300" s="89">
        <v>280</v>
      </c>
      <c r="BF300" s="96"/>
      <c r="BG300" s="88" t="s">
        <v>68</v>
      </c>
      <c r="BH300" s="88" t="s">
        <v>97</v>
      </c>
    </row>
    <row r="301" spans="1:60" s="87" customFormat="1" ht="30.75" customHeight="1" x14ac:dyDescent="0.2">
      <c r="A301" s="87" t="s">
        <v>4294</v>
      </c>
      <c r="B301" s="88" t="s">
        <v>4533</v>
      </c>
      <c r="C301" s="88" t="s">
        <v>4294</v>
      </c>
      <c r="D301" s="88" t="s">
        <v>31</v>
      </c>
      <c r="E301" s="88" t="s">
        <v>32</v>
      </c>
      <c r="F301" s="88" t="s">
        <v>32</v>
      </c>
      <c r="G301" s="88" t="s">
        <v>61</v>
      </c>
      <c r="H301" s="88" t="s">
        <v>66</v>
      </c>
      <c r="I301" s="88" t="s">
        <v>2918</v>
      </c>
      <c r="J301" s="88" t="s">
        <v>62</v>
      </c>
      <c r="K301" s="88" t="s">
        <v>443</v>
      </c>
      <c r="L301" s="88" t="s">
        <v>97</v>
      </c>
      <c r="M301" s="88" t="s">
        <v>97</v>
      </c>
      <c r="N301" s="88" t="s">
        <v>4238</v>
      </c>
      <c r="O301" s="88" t="s">
        <v>444</v>
      </c>
      <c r="P301" s="88" t="s">
        <v>104</v>
      </c>
      <c r="Q301" s="88" t="s">
        <v>2374</v>
      </c>
      <c r="R301" s="89" t="s">
        <v>4239</v>
      </c>
      <c r="S301" s="90">
        <v>0.34499999999999997</v>
      </c>
      <c r="T301" s="88" t="s">
        <v>441</v>
      </c>
      <c r="U301" s="88"/>
      <c r="V301" s="88"/>
      <c r="W301" s="88"/>
      <c r="X301" s="89"/>
      <c r="Y301" s="89"/>
      <c r="Z301" s="88"/>
      <c r="AA301" s="88">
        <v>26</v>
      </c>
      <c r="AB301" s="88"/>
      <c r="AC301" s="88"/>
      <c r="AD301" s="88">
        <v>24</v>
      </c>
      <c r="AE301" s="91">
        <v>13.7</v>
      </c>
      <c r="AF301" s="88" t="s">
        <v>2992</v>
      </c>
      <c r="AG301" s="88" t="s">
        <v>2999</v>
      </c>
      <c r="AH301" s="88" t="s">
        <v>2998</v>
      </c>
      <c r="AI301" s="89">
        <v>1</v>
      </c>
      <c r="AJ301" s="89"/>
      <c r="AK301" s="89"/>
      <c r="AL301" s="88"/>
      <c r="AM301" s="88"/>
      <c r="AN301" s="88"/>
      <c r="AO301" s="88"/>
      <c r="AP301" s="88" t="s">
        <v>61</v>
      </c>
      <c r="AQ301" s="88" t="s">
        <v>44</v>
      </c>
      <c r="AR301" s="88" t="s">
        <v>45</v>
      </c>
      <c r="AS301" s="88" t="s">
        <v>44</v>
      </c>
      <c r="AT301" s="88" t="s">
        <v>61</v>
      </c>
      <c r="AU301" s="88"/>
      <c r="AV301" s="88"/>
      <c r="AW301" s="88"/>
      <c r="AX301" s="88"/>
      <c r="AY301" s="88">
        <v>42.014735000000002</v>
      </c>
      <c r="AZ301" s="89">
        <v>150</v>
      </c>
      <c r="BA301" s="92">
        <v>0.20207253886010362</v>
      </c>
      <c r="BB301" s="93">
        <v>144</v>
      </c>
      <c r="BC301" s="94">
        <v>0.2</v>
      </c>
      <c r="BD301" s="89">
        <v>420</v>
      </c>
      <c r="BE301" s="89">
        <v>280</v>
      </c>
      <c r="BF301" s="96"/>
      <c r="BG301" s="88" t="s">
        <v>68</v>
      </c>
      <c r="BH301" s="88" t="s">
        <v>97</v>
      </c>
    </row>
    <row r="302" spans="1:60" s="87" customFormat="1" ht="30.75" customHeight="1" x14ac:dyDescent="0.2">
      <c r="A302" s="87" t="s">
        <v>2015</v>
      </c>
      <c r="B302" s="88" t="s">
        <v>1780</v>
      </c>
      <c r="C302" s="88" t="s">
        <v>2015</v>
      </c>
      <c r="D302" s="88" t="s">
        <v>31</v>
      </c>
      <c r="E302" s="88" t="s">
        <v>32</v>
      </c>
      <c r="F302" s="88" t="s">
        <v>32</v>
      </c>
      <c r="G302" s="88" t="s">
        <v>61</v>
      </c>
      <c r="H302" s="88" t="s">
        <v>66</v>
      </c>
      <c r="I302" s="88" t="s">
        <v>2918</v>
      </c>
      <c r="J302" s="88" t="s">
        <v>62</v>
      </c>
      <c r="K302" s="88" t="s">
        <v>484</v>
      </c>
      <c r="L302" s="88" t="s">
        <v>97</v>
      </c>
      <c r="M302" s="88" t="s">
        <v>97</v>
      </c>
      <c r="N302" s="88" t="s">
        <v>1726</v>
      </c>
      <c r="O302" s="88" t="s">
        <v>444</v>
      </c>
      <c r="P302" s="88" t="s">
        <v>175</v>
      </c>
      <c r="Q302" s="88" t="s">
        <v>2375</v>
      </c>
      <c r="R302" s="89" t="s">
        <v>3644</v>
      </c>
      <c r="S302" s="90">
        <v>0.28499999999999998</v>
      </c>
      <c r="T302" s="88" t="s">
        <v>467</v>
      </c>
      <c r="U302" s="88"/>
      <c r="V302" s="88"/>
      <c r="W302" s="88"/>
      <c r="X302" s="89"/>
      <c r="Y302" s="89"/>
      <c r="Z302" s="88"/>
      <c r="AA302" s="88">
        <v>31</v>
      </c>
      <c r="AB302" s="88"/>
      <c r="AC302" s="88"/>
      <c r="AD302" s="88">
        <v>24</v>
      </c>
      <c r="AE302" s="91">
        <v>14.9</v>
      </c>
      <c r="AF302" s="88" t="s">
        <v>2992</v>
      </c>
      <c r="AG302" s="88" t="s">
        <v>2999</v>
      </c>
      <c r="AH302" s="88" t="s">
        <v>2998</v>
      </c>
      <c r="AI302" s="89">
        <v>1</v>
      </c>
      <c r="AJ302" s="89"/>
      <c r="AK302" s="89"/>
      <c r="AL302" s="88"/>
      <c r="AM302" s="88"/>
      <c r="AN302" s="88"/>
      <c r="AO302" s="88"/>
      <c r="AP302" s="88" t="s">
        <v>61</v>
      </c>
      <c r="AQ302" s="88" t="s">
        <v>44</v>
      </c>
      <c r="AR302" s="88" t="s">
        <v>45</v>
      </c>
      <c r="AS302" s="88" t="s">
        <v>44</v>
      </c>
      <c r="AT302" s="88" t="s">
        <v>61</v>
      </c>
      <c r="AU302" s="88"/>
      <c r="AV302" s="88"/>
      <c r="AW302" s="88"/>
      <c r="AX302" s="88" t="s">
        <v>3923</v>
      </c>
      <c r="AY302" s="88">
        <v>40.970697000000001</v>
      </c>
      <c r="AZ302" s="89">
        <v>150</v>
      </c>
      <c r="BA302" s="92">
        <v>0.29015544041450775</v>
      </c>
      <c r="BB302" s="93">
        <v>144</v>
      </c>
      <c r="BC302" s="94">
        <v>0.2</v>
      </c>
      <c r="BD302" s="89">
        <v>420</v>
      </c>
      <c r="BE302" s="89">
        <v>280</v>
      </c>
      <c r="BF302" s="96" t="s">
        <v>2625</v>
      </c>
      <c r="BG302" s="88" t="s">
        <v>68</v>
      </c>
      <c r="BH302" s="88" t="s">
        <v>97</v>
      </c>
    </row>
    <row r="303" spans="1:60" s="87" customFormat="1" ht="30.75" customHeight="1" x14ac:dyDescent="0.2">
      <c r="A303" s="87" t="s">
        <v>2016</v>
      </c>
      <c r="B303" s="88" t="s">
        <v>1780</v>
      </c>
      <c r="C303" s="88" t="s">
        <v>2016</v>
      </c>
      <c r="D303" s="88" t="s">
        <v>31</v>
      </c>
      <c r="E303" s="88" t="s">
        <v>32</v>
      </c>
      <c r="F303" s="88" t="s">
        <v>32</v>
      </c>
      <c r="G303" s="88" t="s">
        <v>61</v>
      </c>
      <c r="H303" s="88" t="s">
        <v>66</v>
      </c>
      <c r="I303" s="88" t="s">
        <v>2918</v>
      </c>
      <c r="J303" s="88" t="s">
        <v>62</v>
      </c>
      <c r="K303" s="88" t="s">
        <v>484</v>
      </c>
      <c r="L303" s="88" t="s">
        <v>97</v>
      </c>
      <c r="M303" s="88" t="s">
        <v>97</v>
      </c>
      <c r="N303" s="88" t="s">
        <v>1726</v>
      </c>
      <c r="O303" s="88" t="s">
        <v>444</v>
      </c>
      <c r="P303" s="88" t="s">
        <v>176</v>
      </c>
      <c r="Q303" s="88" t="s">
        <v>2375</v>
      </c>
      <c r="R303" s="89" t="s">
        <v>3644</v>
      </c>
      <c r="S303" s="90">
        <v>0.30499999999999999</v>
      </c>
      <c r="T303" s="88" t="s">
        <v>468</v>
      </c>
      <c r="U303" s="88"/>
      <c r="V303" s="88"/>
      <c r="W303" s="88"/>
      <c r="X303" s="89"/>
      <c r="Y303" s="89"/>
      <c r="Z303" s="88"/>
      <c r="AA303" s="88">
        <v>31</v>
      </c>
      <c r="AB303" s="88"/>
      <c r="AC303" s="88"/>
      <c r="AD303" s="88">
        <v>24</v>
      </c>
      <c r="AE303" s="91">
        <v>14.9</v>
      </c>
      <c r="AF303" s="88" t="s">
        <v>2992</v>
      </c>
      <c r="AG303" s="88" t="s">
        <v>2999</v>
      </c>
      <c r="AH303" s="88" t="s">
        <v>2998</v>
      </c>
      <c r="AI303" s="89">
        <v>1</v>
      </c>
      <c r="AJ303" s="89"/>
      <c r="AK303" s="89"/>
      <c r="AL303" s="88"/>
      <c r="AM303" s="88"/>
      <c r="AN303" s="88"/>
      <c r="AO303" s="88"/>
      <c r="AP303" s="88" t="s">
        <v>61</v>
      </c>
      <c r="AQ303" s="88" t="s">
        <v>44</v>
      </c>
      <c r="AR303" s="88" t="s">
        <v>45</v>
      </c>
      <c r="AS303" s="88" t="s">
        <v>44</v>
      </c>
      <c r="AT303" s="88" t="s">
        <v>61</v>
      </c>
      <c r="AU303" s="88"/>
      <c r="AV303" s="88"/>
      <c r="AW303" s="88"/>
      <c r="AX303" s="88" t="s">
        <v>3923</v>
      </c>
      <c r="AY303" s="88">
        <v>42.911828</v>
      </c>
      <c r="AZ303" s="89">
        <v>150</v>
      </c>
      <c r="BA303" s="92">
        <v>0.66839378238341973</v>
      </c>
      <c r="BB303" s="93">
        <v>216</v>
      </c>
      <c r="BC303" s="94">
        <v>0.2</v>
      </c>
      <c r="BD303" s="89">
        <v>420</v>
      </c>
      <c r="BE303" s="89">
        <v>280</v>
      </c>
      <c r="BF303" s="96" t="s">
        <v>2625</v>
      </c>
      <c r="BG303" s="88" t="s">
        <v>68</v>
      </c>
      <c r="BH303" s="88" t="s">
        <v>97</v>
      </c>
    </row>
    <row r="304" spans="1:60" s="87" customFormat="1" ht="30.75" customHeight="1" x14ac:dyDescent="0.2">
      <c r="A304" s="87" t="s">
        <v>485</v>
      </c>
      <c r="B304" s="88" t="s">
        <v>1780</v>
      </c>
      <c r="C304" s="88" t="s">
        <v>485</v>
      </c>
      <c r="D304" s="88" t="s">
        <v>31</v>
      </c>
      <c r="E304" s="88" t="s">
        <v>32</v>
      </c>
      <c r="F304" s="88" t="s">
        <v>32</v>
      </c>
      <c r="G304" s="88" t="s">
        <v>61</v>
      </c>
      <c r="H304" s="88" t="s">
        <v>66</v>
      </c>
      <c r="I304" s="88" t="s">
        <v>2918</v>
      </c>
      <c r="J304" s="88" t="s">
        <v>62</v>
      </c>
      <c r="K304" s="88" t="s">
        <v>484</v>
      </c>
      <c r="L304" s="88" t="s">
        <v>97</v>
      </c>
      <c r="M304" s="88" t="s">
        <v>97</v>
      </c>
      <c r="N304" s="88" t="s">
        <v>1726</v>
      </c>
      <c r="O304" s="88" t="s">
        <v>444</v>
      </c>
      <c r="P304" s="88" t="s">
        <v>98</v>
      </c>
      <c r="Q304" s="88" t="s">
        <v>2375</v>
      </c>
      <c r="R304" s="89" t="s">
        <v>3644</v>
      </c>
      <c r="S304" s="90">
        <v>0.29499999999999998</v>
      </c>
      <c r="T304" s="88" t="s">
        <v>469</v>
      </c>
      <c r="U304" s="88"/>
      <c r="V304" s="88"/>
      <c r="W304" s="88"/>
      <c r="X304" s="89"/>
      <c r="Y304" s="89"/>
      <c r="Z304" s="88"/>
      <c r="AA304" s="88">
        <v>31</v>
      </c>
      <c r="AB304" s="88"/>
      <c r="AC304" s="88"/>
      <c r="AD304" s="88">
        <v>24</v>
      </c>
      <c r="AE304" s="91">
        <v>14.9</v>
      </c>
      <c r="AF304" s="88" t="s">
        <v>2992</v>
      </c>
      <c r="AG304" s="88" t="s">
        <v>2999</v>
      </c>
      <c r="AH304" s="88" t="s">
        <v>2998</v>
      </c>
      <c r="AI304" s="89">
        <v>1</v>
      </c>
      <c r="AJ304" s="89"/>
      <c r="AK304" s="89"/>
      <c r="AL304" s="88"/>
      <c r="AM304" s="88"/>
      <c r="AN304" s="88"/>
      <c r="AO304" s="88"/>
      <c r="AP304" s="88" t="s">
        <v>61</v>
      </c>
      <c r="AQ304" s="88" t="s">
        <v>44</v>
      </c>
      <c r="AR304" s="88" t="s">
        <v>45</v>
      </c>
      <c r="AS304" s="88" t="s">
        <v>44</v>
      </c>
      <c r="AT304" s="88" t="s">
        <v>61</v>
      </c>
      <c r="AU304" s="88"/>
      <c r="AV304" s="88"/>
      <c r="AW304" s="88"/>
      <c r="AX304" s="88" t="s">
        <v>3923</v>
      </c>
      <c r="AY304" s="88">
        <v>42.957504</v>
      </c>
      <c r="AZ304" s="89">
        <v>150</v>
      </c>
      <c r="BA304" s="92">
        <v>0.40414507772020725</v>
      </c>
      <c r="BB304" s="93">
        <v>216</v>
      </c>
      <c r="BC304" s="94">
        <v>0.2</v>
      </c>
      <c r="BD304" s="89">
        <v>420</v>
      </c>
      <c r="BE304" s="89">
        <v>280</v>
      </c>
      <c r="BF304" s="96" t="s">
        <v>2625</v>
      </c>
      <c r="BG304" s="88" t="s">
        <v>68</v>
      </c>
      <c r="BH304" s="88" t="s">
        <v>97</v>
      </c>
    </row>
    <row r="305" spans="1:60" s="87" customFormat="1" ht="30.75" customHeight="1" x14ac:dyDescent="0.2">
      <c r="A305" s="87" t="s">
        <v>486</v>
      </c>
      <c r="B305" s="88" t="s">
        <v>1780</v>
      </c>
      <c r="C305" s="88" t="s">
        <v>486</v>
      </c>
      <c r="D305" s="88" t="s">
        <v>31</v>
      </c>
      <c r="E305" s="88" t="s">
        <v>32</v>
      </c>
      <c r="F305" s="88" t="s">
        <v>32</v>
      </c>
      <c r="G305" s="88" t="s">
        <v>61</v>
      </c>
      <c r="H305" s="88" t="s">
        <v>66</v>
      </c>
      <c r="I305" s="88" t="s">
        <v>2918</v>
      </c>
      <c r="J305" s="88" t="s">
        <v>62</v>
      </c>
      <c r="K305" s="88" t="s">
        <v>484</v>
      </c>
      <c r="L305" s="88" t="s">
        <v>97</v>
      </c>
      <c r="M305" s="88" t="s">
        <v>97</v>
      </c>
      <c r="N305" s="88" t="s">
        <v>1726</v>
      </c>
      <c r="O305" s="88" t="s">
        <v>444</v>
      </c>
      <c r="P305" s="88" t="s">
        <v>100</v>
      </c>
      <c r="Q305" s="88" t="s">
        <v>2375</v>
      </c>
      <c r="R305" s="89" t="s">
        <v>3644</v>
      </c>
      <c r="S305" s="90">
        <v>0.24</v>
      </c>
      <c r="T305" s="88" t="s">
        <v>470</v>
      </c>
      <c r="U305" s="88"/>
      <c r="V305" s="88"/>
      <c r="W305" s="88"/>
      <c r="X305" s="89"/>
      <c r="Y305" s="89"/>
      <c r="Z305" s="88"/>
      <c r="AA305" s="88">
        <v>31</v>
      </c>
      <c r="AB305" s="88"/>
      <c r="AC305" s="88"/>
      <c r="AD305" s="88">
        <v>24</v>
      </c>
      <c r="AE305" s="91">
        <v>14.9</v>
      </c>
      <c r="AF305" s="88" t="s">
        <v>2992</v>
      </c>
      <c r="AG305" s="88" t="s">
        <v>2999</v>
      </c>
      <c r="AH305" s="88" t="s">
        <v>2998</v>
      </c>
      <c r="AI305" s="89">
        <v>1</v>
      </c>
      <c r="AJ305" s="89"/>
      <c r="AK305" s="89"/>
      <c r="AL305" s="88"/>
      <c r="AM305" s="88"/>
      <c r="AN305" s="88"/>
      <c r="AO305" s="88"/>
      <c r="AP305" s="88" t="s">
        <v>61</v>
      </c>
      <c r="AQ305" s="88" t="s">
        <v>44</v>
      </c>
      <c r="AR305" s="88" t="s">
        <v>45</v>
      </c>
      <c r="AS305" s="88" t="s">
        <v>44</v>
      </c>
      <c r="AT305" s="88" t="s">
        <v>61</v>
      </c>
      <c r="AU305" s="88"/>
      <c r="AV305" s="88"/>
      <c r="AW305" s="88"/>
      <c r="AX305" s="88" t="s">
        <v>3923</v>
      </c>
      <c r="AY305" s="88">
        <v>43.198987000000002</v>
      </c>
      <c r="AZ305" s="89">
        <v>150</v>
      </c>
      <c r="BA305" s="92">
        <v>0.14507772020725387</v>
      </c>
      <c r="BB305" s="93">
        <v>216</v>
      </c>
      <c r="BC305" s="94">
        <v>0.2</v>
      </c>
      <c r="BD305" s="89">
        <v>420</v>
      </c>
      <c r="BE305" s="89">
        <v>280</v>
      </c>
      <c r="BF305" s="96" t="s">
        <v>2625</v>
      </c>
      <c r="BG305" s="88" t="s">
        <v>68</v>
      </c>
      <c r="BH305" s="88" t="s">
        <v>97</v>
      </c>
    </row>
    <row r="306" spans="1:60" s="87" customFormat="1" ht="30.75" customHeight="1" x14ac:dyDescent="0.2">
      <c r="A306" s="87" t="s">
        <v>487</v>
      </c>
      <c r="B306" s="88" t="s">
        <v>1780</v>
      </c>
      <c r="C306" s="88" t="s">
        <v>487</v>
      </c>
      <c r="D306" s="88" t="s">
        <v>31</v>
      </c>
      <c r="E306" s="88" t="s">
        <v>32</v>
      </c>
      <c r="F306" s="88" t="s">
        <v>32</v>
      </c>
      <c r="G306" s="88" t="s">
        <v>61</v>
      </c>
      <c r="H306" s="88" t="s">
        <v>66</v>
      </c>
      <c r="I306" s="88" t="s">
        <v>2918</v>
      </c>
      <c r="J306" s="88" t="s">
        <v>62</v>
      </c>
      <c r="K306" s="88" t="s">
        <v>484</v>
      </c>
      <c r="L306" s="88" t="s">
        <v>97</v>
      </c>
      <c r="M306" s="88" t="s">
        <v>97</v>
      </c>
      <c r="N306" s="88" t="s">
        <v>1726</v>
      </c>
      <c r="O306" s="88" t="s">
        <v>444</v>
      </c>
      <c r="P306" s="88" t="s">
        <v>104</v>
      </c>
      <c r="Q306" s="88" t="s">
        <v>2375</v>
      </c>
      <c r="R306" s="89" t="s">
        <v>3644</v>
      </c>
      <c r="S306" s="90">
        <v>0.36</v>
      </c>
      <c r="T306" s="88" t="s">
        <v>471</v>
      </c>
      <c r="U306" s="88"/>
      <c r="V306" s="88"/>
      <c r="W306" s="88"/>
      <c r="X306" s="89"/>
      <c r="Y306" s="89"/>
      <c r="Z306" s="88"/>
      <c r="AA306" s="88">
        <v>31</v>
      </c>
      <c r="AB306" s="88"/>
      <c r="AC306" s="88"/>
      <c r="AD306" s="88">
        <v>24</v>
      </c>
      <c r="AE306" s="91">
        <v>14.9</v>
      </c>
      <c r="AF306" s="88" t="s">
        <v>2992</v>
      </c>
      <c r="AG306" s="88" t="s">
        <v>2999</v>
      </c>
      <c r="AH306" s="88" t="s">
        <v>2998</v>
      </c>
      <c r="AI306" s="89">
        <v>1</v>
      </c>
      <c r="AJ306" s="89"/>
      <c r="AK306" s="89"/>
      <c r="AL306" s="88"/>
      <c r="AM306" s="88"/>
      <c r="AN306" s="88"/>
      <c r="AO306" s="88"/>
      <c r="AP306" s="88" t="s">
        <v>61</v>
      </c>
      <c r="AQ306" s="88" t="s">
        <v>44</v>
      </c>
      <c r="AR306" s="88" t="s">
        <v>45</v>
      </c>
      <c r="AS306" s="88" t="s">
        <v>44</v>
      </c>
      <c r="AT306" s="88" t="s">
        <v>61</v>
      </c>
      <c r="AU306" s="88"/>
      <c r="AV306" s="88"/>
      <c r="AW306" s="88"/>
      <c r="AX306" s="88" t="s">
        <v>3923</v>
      </c>
      <c r="AY306" s="88">
        <v>42.831665000000001</v>
      </c>
      <c r="AZ306" s="89">
        <v>150</v>
      </c>
      <c r="BA306" s="92">
        <v>0.13471502590673576</v>
      </c>
      <c r="BB306" s="93">
        <v>144</v>
      </c>
      <c r="BC306" s="94">
        <v>0.2</v>
      </c>
      <c r="BD306" s="89">
        <v>420</v>
      </c>
      <c r="BE306" s="89">
        <v>280</v>
      </c>
      <c r="BF306" s="96" t="s">
        <v>2625</v>
      </c>
      <c r="BG306" s="88" t="s">
        <v>68</v>
      </c>
      <c r="BH306" s="88" t="s">
        <v>97</v>
      </c>
    </row>
    <row r="307" spans="1:60" s="87" customFormat="1" ht="30.75" customHeight="1" x14ac:dyDescent="0.2">
      <c r="A307" s="87" t="s">
        <v>488</v>
      </c>
      <c r="B307" s="88" t="s">
        <v>1780</v>
      </c>
      <c r="C307" s="88" t="s">
        <v>488</v>
      </c>
      <c r="D307" s="88" t="s">
        <v>31</v>
      </c>
      <c r="E307" s="88" t="s">
        <v>32</v>
      </c>
      <c r="F307" s="88" t="s">
        <v>32</v>
      </c>
      <c r="G307" s="88" t="s">
        <v>61</v>
      </c>
      <c r="H307" s="88" t="s">
        <v>66</v>
      </c>
      <c r="I307" s="88" t="s">
        <v>2918</v>
      </c>
      <c r="J307" s="88" t="s">
        <v>62</v>
      </c>
      <c r="K307" s="88" t="s">
        <v>484</v>
      </c>
      <c r="L307" s="88" t="s">
        <v>97</v>
      </c>
      <c r="M307" s="88" t="s">
        <v>97</v>
      </c>
      <c r="N307" s="88" t="s">
        <v>1726</v>
      </c>
      <c r="O307" s="88" t="s">
        <v>444</v>
      </c>
      <c r="P307" s="88" t="s">
        <v>107</v>
      </c>
      <c r="Q307" s="88" t="s">
        <v>2375</v>
      </c>
      <c r="R307" s="89" t="s">
        <v>3644</v>
      </c>
      <c r="S307" s="90">
        <v>0.38500000000000001</v>
      </c>
      <c r="T307" s="88" t="s">
        <v>472</v>
      </c>
      <c r="U307" s="88"/>
      <c r="V307" s="88"/>
      <c r="W307" s="88"/>
      <c r="X307" s="89"/>
      <c r="Y307" s="89"/>
      <c r="Z307" s="88"/>
      <c r="AA307" s="88">
        <v>31</v>
      </c>
      <c r="AB307" s="88"/>
      <c r="AC307" s="88"/>
      <c r="AD307" s="88">
        <v>24</v>
      </c>
      <c r="AE307" s="91">
        <v>14.9</v>
      </c>
      <c r="AF307" s="88" t="s">
        <v>2992</v>
      </c>
      <c r="AG307" s="88" t="s">
        <v>2999</v>
      </c>
      <c r="AH307" s="88" t="s">
        <v>2998</v>
      </c>
      <c r="AI307" s="89">
        <v>1</v>
      </c>
      <c r="AJ307" s="89"/>
      <c r="AK307" s="89"/>
      <c r="AL307" s="88"/>
      <c r="AM307" s="88"/>
      <c r="AN307" s="88"/>
      <c r="AO307" s="88"/>
      <c r="AP307" s="88" t="s">
        <v>61</v>
      </c>
      <c r="AQ307" s="88" t="s">
        <v>44</v>
      </c>
      <c r="AR307" s="88" t="s">
        <v>45</v>
      </c>
      <c r="AS307" s="88" t="s">
        <v>44</v>
      </c>
      <c r="AT307" s="88" t="s">
        <v>61</v>
      </c>
      <c r="AU307" s="88"/>
      <c r="AV307" s="88"/>
      <c r="AW307" s="88"/>
      <c r="AX307" s="88" t="s">
        <v>3923</v>
      </c>
      <c r="AY307" s="88">
        <v>43.005775</v>
      </c>
      <c r="AZ307" s="89">
        <v>150</v>
      </c>
      <c r="BA307" s="92">
        <v>1.0362694300518135E-2</v>
      </c>
      <c r="BB307" s="93">
        <v>144</v>
      </c>
      <c r="BC307" s="94">
        <v>0.2</v>
      </c>
      <c r="BD307" s="89">
        <v>420</v>
      </c>
      <c r="BE307" s="89">
        <v>280</v>
      </c>
      <c r="BF307" s="96" t="s">
        <v>2625</v>
      </c>
      <c r="BG307" s="88" t="s">
        <v>68</v>
      </c>
      <c r="BH307" s="88" t="s">
        <v>97</v>
      </c>
    </row>
    <row r="308" spans="1:60" s="87" customFormat="1" ht="30.75" customHeight="1" x14ac:dyDescent="0.2">
      <c r="A308" s="87" t="s">
        <v>2017</v>
      </c>
      <c r="B308" s="88" t="s">
        <v>1781</v>
      </c>
      <c r="C308" s="88" t="s">
        <v>2017</v>
      </c>
      <c r="D308" s="88" t="s">
        <v>31</v>
      </c>
      <c r="E308" s="88" t="s">
        <v>32</v>
      </c>
      <c r="F308" s="88" t="s">
        <v>32</v>
      </c>
      <c r="G308" s="88" t="s">
        <v>61</v>
      </c>
      <c r="H308" s="88" t="s">
        <v>66</v>
      </c>
      <c r="I308" s="88" t="s">
        <v>2918</v>
      </c>
      <c r="J308" s="88" t="s">
        <v>62</v>
      </c>
      <c r="K308" s="88" t="s">
        <v>484</v>
      </c>
      <c r="L308" s="88" t="s">
        <v>97</v>
      </c>
      <c r="M308" s="88" t="s">
        <v>97</v>
      </c>
      <c r="N308" s="88" t="s">
        <v>1729</v>
      </c>
      <c r="O308" s="88" t="s">
        <v>444</v>
      </c>
      <c r="P308" s="88" t="s">
        <v>175</v>
      </c>
      <c r="Q308" s="88" t="s">
        <v>2375</v>
      </c>
      <c r="R308" s="89" t="s">
        <v>3613</v>
      </c>
      <c r="S308" s="90">
        <v>0.28499999999999998</v>
      </c>
      <c r="T308" s="88" t="s">
        <v>473</v>
      </c>
      <c r="U308" s="88"/>
      <c r="V308" s="88"/>
      <c r="W308" s="88"/>
      <c r="X308" s="89"/>
      <c r="Y308" s="89"/>
      <c r="Z308" s="88"/>
      <c r="AA308" s="88">
        <v>31</v>
      </c>
      <c r="AB308" s="88"/>
      <c r="AC308" s="88"/>
      <c r="AD308" s="88">
        <v>24</v>
      </c>
      <c r="AE308" s="91">
        <v>14.9</v>
      </c>
      <c r="AF308" s="88" t="s">
        <v>2992</v>
      </c>
      <c r="AG308" s="88" t="s">
        <v>2999</v>
      </c>
      <c r="AH308" s="88" t="s">
        <v>2998</v>
      </c>
      <c r="AI308" s="89">
        <v>1</v>
      </c>
      <c r="AJ308" s="89"/>
      <c r="AK308" s="89"/>
      <c r="AL308" s="88"/>
      <c r="AM308" s="88"/>
      <c r="AN308" s="88"/>
      <c r="AO308" s="88"/>
      <c r="AP308" s="88" t="s">
        <v>61</v>
      </c>
      <c r="AQ308" s="88" t="s">
        <v>44</v>
      </c>
      <c r="AR308" s="88" t="s">
        <v>45</v>
      </c>
      <c r="AS308" s="88" t="s">
        <v>44</v>
      </c>
      <c r="AT308" s="88" t="s">
        <v>61</v>
      </c>
      <c r="AU308" s="88"/>
      <c r="AV308" s="88" t="s">
        <v>3921</v>
      </c>
      <c r="AW308" s="88"/>
      <c r="AX308" s="88"/>
      <c r="AY308" s="88">
        <v>43.062745</v>
      </c>
      <c r="AZ308" s="89">
        <v>150</v>
      </c>
      <c r="BA308" s="92">
        <v>0.26424870466321243</v>
      </c>
      <c r="BB308" s="93">
        <v>144</v>
      </c>
      <c r="BC308" s="94">
        <v>0.2</v>
      </c>
      <c r="BD308" s="89">
        <v>420</v>
      </c>
      <c r="BE308" s="89">
        <v>280</v>
      </c>
      <c r="BF308" s="96" t="s">
        <v>2624</v>
      </c>
      <c r="BG308" s="88" t="s">
        <v>68</v>
      </c>
      <c r="BH308" s="88" t="s">
        <v>97</v>
      </c>
    </row>
    <row r="309" spans="1:60" s="87" customFormat="1" ht="30.75" customHeight="1" x14ac:dyDescent="0.2">
      <c r="A309" s="87" t="s">
        <v>2018</v>
      </c>
      <c r="B309" s="88" t="s">
        <v>1781</v>
      </c>
      <c r="C309" s="88" t="s">
        <v>2018</v>
      </c>
      <c r="D309" s="88" t="s">
        <v>31</v>
      </c>
      <c r="E309" s="88" t="s">
        <v>32</v>
      </c>
      <c r="F309" s="88" t="s">
        <v>32</v>
      </c>
      <c r="G309" s="88" t="s">
        <v>61</v>
      </c>
      <c r="H309" s="88" t="s">
        <v>66</v>
      </c>
      <c r="I309" s="88" t="s">
        <v>2918</v>
      </c>
      <c r="J309" s="88" t="s">
        <v>62</v>
      </c>
      <c r="K309" s="88" t="s">
        <v>484</v>
      </c>
      <c r="L309" s="88" t="s">
        <v>97</v>
      </c>
      <c r="M309" s="88" t="s">
        <v>97</v>
      </c>
      <c r="N309" s="88" t="s">
        <v>1729</v>
      </c>
      <c r="O309" s="88" t="s">
        <v>444</v>
      </c>
      <c r="P309" s="88" t="s">
        <v>176</v>
      </c>
      <c r="Q309" s="88" t="s">
        <v>2375</v>
      </c>
      <c r="R309" s="89" t="s">
        <v>3613</v>
      </c>
      <c r="S309" s="90">
        <v>0.30499999999999999</v>
      </c>
      <c r="T309" s="88" t="s">
        <v>474</v>
      </c>
      <c r="U309" s="88"/>
      <c r="V309" s="88"/>
      <c r="W309" s="88"/>
      <c r="X309" s="89"/>
      <c r="Y309" s="89"/>
      <c r="Z309" s="88"/>
      <c r="AA309" s="88">
        <v>31</v>
      </c>
      <c r="AB309" s="88"/>
      <c r="AC309" s="88"/>
      <c r="AD309" s="88">
        <v>24</v>
      </c>
      <c r="AE309" s="91">
        <v>14.9</v>
      </c>
      <c r="AF309" s="88" t="s">
        <v>2992</v>
      </c>
      <c r="AG309" s="88" t="s">
        <v>2999</v>
      </c>
      <c r="AH309" s="88" t="s">
        <v>2998</v>
      </c>
      <c r="AI309" s="89">
        <v>1</v>
      </c>
      <c r="AJ309" s="89"/>
      <c r="AK309" s="89"/>
      <c r="AL309" s="88"/>
      <c r="AM309" s="88"/>
      <c r="AN309" s="88"/>
      <c r="AO309" s="88"/>
      <c r="AP309" s="88" t="s">
        <v>61</v>
      </c>
      <c r="AQ309" s="88" t="s">
        <v>44</v>
      </c>
      <c r="AR309" s="88" t="s">
        <v>45</v>
      </c>
      <c r="AS309" s="88" t="s">
        <v>44</v>
      </c>
      <c r="AT309" s="88" t="s">
        <v>61</v>
      </c>
      <c r="AU309" s="88"/>
      <c r="AV309" s="88" t="s">
        <v>3921</v>
      </c>
      <c r="AW309" s="88"/>
      <c r="AX309" s="88"/>
      <c r="AY309" s="88">
        <v>47.986123999999997</v>
      </c>
      <c r="AZ309" s="89">
        <v>150</v>
      </c>
      <c r="BA309" s="92">
        <v>0.50259067357512954</v>
      </c>
      <c r="BB309" s="93">
        <v>216</v>
      </c>
      <c r="BC309" s="94">
        <v>0.2</v>
      </c>
      <c r="BD309" s="89">
        <v>420</v>
      </c>
      <c r="BE309" s="89">
        <v>280</v>
      </c>
      <c r="BF309" s="96" t="s">
        <v>2624</v>
      </c>
      <c r="BG309" s="88" t="s">
        <v>68</v>
      </c>
      <c r="BH309" s="88" t="s">
        <v>97</v>
      </c>
    </row>
    <row r="310" spans="1:60" s="87" customFormat="1" ht="30.75" customHeight="1" x14ac:dyDescent="0.2">
      <c r="A310" s="87" t="s">
        <v>489</v>
      </c>
      <c r="B310" s="88" t="s">
        <v>1781</v>
      </c>
      <c r="C310" s="88" t="s">
        <v>489</v>
      </c>
      <c r="D310" s="88" t="s">
        <v>31</v>
      </c>
      <c r="E310" s="88" t="s">
        <v>32</v>
      </c>
      <c r="F310" s="88" t="s">
        <v>32</v>
      </c>
      <c r="G310" s="88" t="s">
        <v>61</v>
      </c>
      <c r="H310" s="88" t="s">
        <v>66</v>
      </c>
      <c r="I310" s="88" t="s">
        <v>2918</v>
      </c>
      <c r="J310" s="88" t="s">
        <v>62</v>
      </c>
      <c r="K310" s="88" t="s">
        <v>484</v>
      </c>
      <c r="L310" s="88" t="s">
        <v>97</v>
      </c>
      <c r="M310" s="88" t="s">
        <v>97</v>
      </c>
      <c r="N310" s="88" t="s">
        <v>1729</v>
      </c>
      <c r="O310" s="88" t="s">
        <v>444</v>
      </c>
      <c r="P310" s="88" t="s">
        <v>98</v>
      </c>
      <c r="Q310" s="88" t="s">
        <v>2375</v>
      </c>
      <c r="R310" s="89" t="s">
        <v>3613</v>
      </c>
      <c r="S310" s="90">
        <v>0.29499999999999998</v>
      </c>
      <c r="T310" s="88" t="s">
        <v>475</v>
      </c>
      <c r="U310" s="88"/>
      <c r="V310" s="88"/>
      <c r="W310" s="88"/>
      <c r="X310" s="89"/>
      <c r="Y310" s="89"/>
      <c r="Z310" s="88"/>
      <c r="AA310" s="88">
        <v>31</v>
      </c>
      <c r="AB310" s="88"/>
      <c r="AC310" s="88"/>
      <c r="AD310" s="88">
        <v>24</v>
      </c>
      <c r="AE310" s="91">
        <v>14.9</v>
      </c>
      <c r="AF310" s="88" t="s">
        <v>2992</v>
      </c>
      <c r="AG310" s="88" t="s">
        <v>2999</v>
      </c>
      <c r="AH310" s="88" t="s">
        <v>2998</v>
      </c>
      <c r="AI310" s="89">
        <v>1</v>
      </c>
      <c r="AJ310" s="89"/>
      <c r="AK310" s="89"/>
      <c r="AL310" s="88"/>
      <c r="AM310" s="88"/>
      <c r="AN310" s="88"/>
      <c r="AO310" s="88"/>
      <c r="AP310" s="88" t="s">
        <v>61</v>
      </c>
      <c r="AQ310" s="88" t="s">
        <v>44</v>
      </c>
      <c r="AR310" s="88" t="s">
        <v>45</v>
      </c>
      <c r="AS310" s="88" t="s">
        <v>44</v>
      </c>
      <c r="AT310" s="88" t="s">
        <v>61</v>
      </c>
      <c r="AU310" s="88"/>
      <c r="AV310" s="88" t="s">
        <v>3921</v>
      </c>
      <c r="AW310" s="88"/>
      <c r="AX310" s="88"/>
      <c r="AY310" s="88">
        <v>44.137017</v>
      </c>
      <c r="AZ310" s="89">
        <v>150</v>
      </c>
      <c r="BA310" s="92">
        <v>0.28497409326424872</v>
      </c>
      <c r="BB310" s="93">
        <v>216</v>
      </c>
      <c r="BC310" s="94">
        <v>0.2</v>
      </c>
      <c r="BD310" s="89">
        <v>420</v>
      </c>
      <c r="BE310" s="89">
        <v>280</v>
      </c>
      <c r="BF310" s="96" t="s">
        <v>2624</v>
      </c>
      <c r="BG310" s="88" t="s">
        <v>68</v>
      </c>
      <c r="BH310" s="88" t="s">
        <v>97</v>
      </c>
    </row>
    <row r="311" spans="1:60" s="87" customFormat="1" ht="30.75" customHeight="1" x14ac:dyDescent="0.2">
      <c r="A311" s="87" t="s">
        <v>490</v>
      </c>
      <c r="B311" s="88" t="s">
        <v>1781</v>
      </c>
      <c r="C311" s="88" t="s">
        <v>490</v>
      </c>
      <c r="D311" s="88" t="s">
        <v>31</v>
      </c>
      <c r="E311" s="88" t="s">
        <v>32</v>
      </c>
      <c r="F311" s="88" t="s">
        <v>32</v>
      </c>
      <c r="G311" s="88" t="s">
        <v>61</v>
      </c>
      <c r="H311" s="88" t="s">
        <v>66</v>
      </c>
      <c r="I311" s="88" t="s">
        <v>2918</v>
      </c>
      <c r="J311" s="88" t="s">
        <v>62</v>
      </c>
      <c r="K311" s="88" t="s">
        <v>484</v>
      </c>
      <c r="L311" s="88" t="s">
        <v>97</v>
      </c>
      <c r="M311" s="88" t="s">
        <v>97</v>
      </c>
      <c r="N311" s="88" t="s">
        <v>1729</v>
      </c>
      <c r="O311" s="88" t="s">
        <v>444</v>
      </c>
      <c r="P311" s="88" t="s">
        <v>100</v>
      </c>
      <c r="Q311" s="88" t="s">
        <v>2375</v>
      </c>
      <c r="R311" s="89" t="s">
        <v>3613</v>
      </c>
      <c r="S311" s="90">
        <v>0.24</v>
      </c>
      <c r="T311" s="88" t="s">
        <v>476</v>
      </c>
      <c r="U311" s="88"/>
      <c r="V311" s="88"/>
      <c r="W311" s="88"/>
      <c r="X311" s="89"/>
      <c r="Y311" s="89"/>
      <c r="Z311" s="88"/>
      <c r="AA311" s="88">
        <v>31</v>
      </c>
      <c r="AB311" s="88"/>
      <c r="AC311" s="88"/>
      <c r="AD311" s="88">
        <v>24</v>
      </c>
      <c r="AE311" s="91">
        <v>14.9</v>
      </c>
      <c r="AF311" s="88" t="s">
        <v>2992</v>
      </c>
      <c r="AG311" s="88" t="s">
        <v>2999</v>
      </c>
      <c r="AH311" s="88" t="s">
        <v>2998</v>
      </c>
      <c r="AI311" s="89">
        <v>1</v>
      </c>
      <c r="AJ311" s="89"/>
      <c r="AK311" s="89"/>
      <c r="AL311" s="88"/>
      <c r="AM311" s="88"/>
      <c r="AN311" s="88"/>
      <c r="AO311" s="88"/>
      <c r="AP311" s="88" t="s">
        <v>61</v>
      </c>
      <c r="AQ311" s="88" t="s">
        <v>44</v>
      </c>
      <c r="AR311" s="88" t="s">
        <v>45</v>
      </c>
      <c r="AS311" s="88" t="s">
        <v>44</v>
      </c>
      <c r="AT311" s="88" t="s">
        <v>61</v>
      </c>
      <c r="AU311" s="88"/>
      <c r="AV311" s="88" t="s">
        <v>3921</v>
      </c>
      <c r="AW311" s="88"/>
      <c r="AX311" s="88"/>
      <c r="AY311" s="88">
        <v>47.027974</v>
      </c>
      <c r="AZ311" s="89">
        <v>150</v>
      </c>
      <c r="BA311" s="92">
        <v>0.16062176165803108</v>
      </c>
      <c r="BB311" s="93">
        <v>216</v>
      </c>
      <c r="BC311" s="94">
        <v>0.2</v>
      </c>
      <c r="BD311" s="89">
        <v>420</v>
      </c>
      <c r="BE311" s="89">
        <v>280</v>
      </c>
      <c r="BF311" s="96" t="s">
        <v>2624</v>
      </c>
      <c r="BG311" s="88" t="s">
        <v>68</v>
      </c>
      <c r="BH311" s="88" t="s">
        <v>97</v>
      </c>
    </row>
    <row r="312" spans="1:60" s="87" customFormat="1" ht="30.75" customHeight="1" x14ac:dyDescent="0.2">
      <c r="A312" s="87" t="s">
        <v>491</v>
      </c>
      <c r="B312" s="88" t="s">
        <v>1781</v>
      </c>
      <c r="C312" s="88" t="s">
        <v>491</v>
      </c>
      <c r="D312" s="88" t="s">
        <v>31</v>
      </c>
      <c r="E312" s="88" t="s">
        <v>32</v>
      </c>
      <c r="F312" s="88" t="s">
        <v>32</v>
      </c>
      <c r="G312" s="88" t="s">
        <v>61</v>
      </c>
      <c r="H312" s="88" t="s">
        <v>66</v>
      </c>
      <c r="I312" s="88" t="s">
        <v>2918</v>
      </c>
      <c r="J312" s="88" t="s">
        <v>62</v>
      </c>
      <c r="K312" s="88" t="s">
        <v>484</v>
      </c>
      <c r="L312" s="88" t="s">
        <v>97</v>
      </c>
      <c r="M312" s="88" t="s">
        <v>97</v>
      </c>
      <c r="N312" s="88" t="s">
        <v>1729</v>
      </c>
      <c r="O312" s="88" t="s">
        <v>444</v>
      </c>
      <c r="P312" s="88" t="s">
        <v>104</v>
      </c>
      <c r="Q312" s="88" t="s">
        <v>2375</v>
      </c>
      <c r="R312" s="89" t="s">
        <v>3613</v>
      </c>
      <c r="S312" s="90">
        <v>0.36</v>
      </c>
      <c r="T312" s="88" t="s">
        <v>477</v>
      </c>
      <c r="U312" s="88"/>
      <c r="V312" s="88"/>
      <c r="W312" s="88"/>
      <c r="X312" s="89"/>
      <c r="Y312" s="89"/>
      <c r="Z312" s="88"/>
      <c r="AA312" s="88">
        <v>31</v>
      </c>
      <c r="AB312" s="88"/>
      <c r="AC312" s="88"/>
      <c r="AD312" s="88">
        <v>24</v>
      </c>
      <c r="AE312" s="91">
        <v>14.9</v>
      </c>
      <c r="AF312" s="88" t="s">
        <v>2992</v>
      </c>
      <c r="AG312" s="88" t="s">
        <v>2999</v>
      </c>
      <c r="AH312" s="88" t="s">
        <v>2998</v>
      </c>
      <c r="AI312" s="89">
        <v>1</v>
      </c>
      <c r="AJ312" s="89"/>
      <c r="AK312" s="89"/>
      <c r="AL312" s="88"/>
      <c r="AM312" s="88"/>
      <c r="AN312" s="88"/>
      <c r="AO312" s="88"/>
      <c r="AP312" s="88" t="s">
        <v>61</v>
      </c>
      <c r="AQ312" s="88" t="s">
        <v>44</v>
      </c>
      <c r="AR312" s="88" t="s">
        <v>45</v>
      </c>
      <c r="AS312" s="88" t="s">
        <v>44</v>
      </c>
      <c r="AT312" s="88" t="s">
        <v>61</v>
      </c>
      <c r="AU312" s="88"/>
      <c r="AV312" s="88" t="s">
        <v>3921</v>
      </c>
      <c r="AW312" s="88"/>
      <c r="AX312" s="88"/>
      <c r="AY312" s="88">
        <v>42.294395999999999</v>
      </c>
      <c r="AZ312" s="89">
        <v>150</v>
      </c>
      <c r="BA312" s="92">
        <v>0.13471502590673576</v>
      </c>
      <c r="BB312" s="93">
        <v>144</v>
      </c>
      <c r="BC312" s="94">
        <v>0.2</v>
      </c>
      <c r="BD312" s="89">
        <v>420</v>
      </c>
      <c r="BE312" s="89">
        <v>280</v>
      </c>
      <c r="BF312" s="96" t="s">
        <v>2624</v>
      </c>
      <c r="BG312" s="88" t="s">
        <v>68</v>
      </c>
      <c r="BH312" s="88" t="s">
        <v>97</v>
      </c>
    </row>
    <row r="313" spans="1:60" s="87" customFormat="1" ht="30.75" customHeight="1" x14ac:dyDescent="0.2">
      <c r="A313" s="87" t="s">
        <v>492</v>
      </c>
      <c r="B313" s="88" t="s">
        <v>1781</v>
      </c>
      <c r="C313" s="88" t="s">
        <v>492</v>
      </c>
      <c r="D313" s="88" t="s">
        <v>31</v>
      </c>
      <c r="E313" s="88" t="s">
        <v>32</v>
      </c>
      <c r="F313" s="88" t="s">
        <v>32</v>
      </c>
      <c r="G313" s="88" t="s">
        <v>61</v>
      </c>
      <c r="H313" s="88" t="s">
        <v>66</v>
      </c>
      <c r="I313" s="88" t="s">
        <v>2918</v>
      </c>
      <c r="J313" s="88" t="s">
        <v>62</v>
      </c>
      <c r="K313" s="88" t="s">
        <v>484</v>
      </c>
      <c r="L313" s="88" t="s">
        <v>97</v>
      </c>
      <c r="M313" s="88" t="s">
        <v>97</v>
      </c>
      <c r="N313" s="88" t="s">
        <v>1729</v>
      </c>
      <c r="O313" s="88" t="s">
        <v>444</v>
      </c>
      <c r="P313" s="88" t="s">
        <v>107</v>
      </c>
      <c r="Q313" s="88" t="s">
        <v>2375</v>
      </c>
      <c r="R313" s="89" t="s">
        <v>3613</v>
      </c>
      <c r="S313" s="90">
        <v>0.38500000000000001</v>
      </c>
      <c r="T313" s="88" t="s">
        <v>478</v>
      </c>
      <c r="U313" s="88"/>
      <c r="V313" s="88"/>
      <c r="W313" s="88"/>
      <c r="X313" s="89"/>
      <c r="Y313" s="89"/>
      <c r="Z313" s="88"/>
      <c r="AA313" s="88">
        <v>31</v>
      </c>
      <c r="AB313" s="88"/>
      <c r="AC313" s="88"/>
      <c r="AD313" s="88">
        <v>24</v>
      </c>
      <c r="AE313" s="91">
        <v>14.9</v>
      </c>
      <c r="AF313" s="88" t="s">
        <v>2992</v>
      </c>
      <c r="AG313" s="88" t="s">
        <v>2999</v>
      </c>
      <c r="AH313" s="88" t="s">
        <v>2998</v>
      </c>
      <c r="AI313" s="89">
        <v>1</v>
      </c>
      <c r="AJ313" s="89"/>
      <c r="AK313" s="89"/>
      <c r="AL313" s="88"/>
      <c r="AM313" s="88"/>
      <c r="AN313" s="88"/>
      <c r="AO313" s="88"/>
      <c r="AP313" s="88" t="s">
        <v>61</v>
      </c>
      <c r="AQ313" s="88" t="s">
        <v>44</v>
      </c>
      <c r="AR313" s="88" t="s">
        <v>45</v>
      </c>
      <c r="AS313" s="88" t="s">
        <v>44</v>
      </c>
      <c r="AT313" s="88" t="s">
        <v>61</v>
      </c>
      <c r="AU313" s="88"/>
      <c r="AV313" s="88" t="s">
        <v>3921</v>
      </c>
      <c r="AW313" s="88"/>
      <c r="AX313" s="88"/>
      <c r="AY313" s="88">
        <v>44.179561999999997</v>
      </c>
      <c r="AZ313" s="89">
        <v>150</v>
      </c>
      <c r="BA313" s="92">
        <v>5.6994818652849742E-2</v>
      </c>
      <c r="BB313" s="93">
        <v>144</v>
      </c>
      <c r="BC313" s="94">
        <v>0.2</v>
      </c>
      <c r="BD313" s="89">
        <v>420</v>
      </c>
      <c r="BE313" s="89">
        <v>280</v>
      </c>
      <c r="BF313" s="96" t="s">
        <v>2624</v>
      </c>
      <c r="BG313" s="88" t="s">
        <v>68</v>
      </c>
      <c r="BH313" s="88" t="s">
        <v>97</v>
      </c>
    </row>
    <row r="314" spans="1:60" s="87" customFormat="1" ht="30.75" customHeight="1" x14ac:dyDescent="0.2">
      <c r="A314" s="87" t="s">
        <v>2019</v>
      </c>
      <c r="B314" s="88" t="s">
        <v>1782</v>
      </c>
      <c r="C314" s="88" t="s">
        <v>2019</v>
      </c>
      <c r="D314" s="88" t="s">
        <v>31</v>
      </c>
      <c r="E314" s="88" t="s">
        <v>32</v>
      </c>
      <c r="F314" s="88" t="s">
        <v>32</v>
      </c>
      <c r="G314" s="88" t="s">
        <v>61</v>
      </c>
      <c r="H314" s="88" t="s">
        <v>66</v>
      </c>
      <c r="I314" s="88" t="s">
        <v>2918</v>
      </c>
      <c r="J314" s="88" t="s">
        <v>62</v>
      </c>
      <c r="K314" s="88" t="s">
        <v>484</v>
      </c>
      <c r="L314" s="88" t="s">
        <v>97</v>
      </c>
      <c r="M314" s="88" t="s">
        <v>97</v>
      </c>
      <c r="N314" s="88" t="s">
        <v>1733</v>
      </c>
      <c r="O314" s="88" t="s">
        <v>444</v>
      </c>
      <c r="P314" s="88" t="s">
        <v>175</v>
      </c>
      <c r="Q314" s="88" t="s">
        <v>2375</v>
      </c>
      <c r="R314" s="89" t="s">
        <v>3617</v>
      </c>
      <c r="S314" s="90">
        <v>0.28499999999999998</v>
      </c>
      <c r="T314" s="88" t="s">
        <v>479</v>
      </c>
      <c r="U314" s="88"/>
      <c r="V314" s="88"/>
      <c r="W314" s="88"/>
      <c r="X314" s="89"/>
      <c r="Y314" s="89"/>
      <c r="Z314" s="88"/>
      <c r="AA314" s="88">
        <v>31</v>
      </c>
      <c r="AB314" s="88"/>
      <c r="AC314" s="88"/>
      <c r="AD314" s="88">
        <v>24</v>
      </c>
      <c r="AE314" s="91">
        <v>14.9</v>
      </c>
      <c r="AF314" s="88" t="s">
        <v>2992</v>
      </c>
      <c r="AG314" s="88" t="s">
        <v>2999</v>
      </c>
      <c r="AH314" s="88" t="s">
        <v>2998</v>
      </c>
      <c r="AI314" s="89">
        <v>1</v>
      </c>
      <c r="AJ314" s="89"/>
      <c r="AK314" s="89"/>
      <c r="AL314" s="88"/>
      <c r="AM314" s="88"/>
      <c r="AN314" s="88"/>
      <c r="AO314" s="88"/>
      <c r="AP314" s="88" t="s">
        <v>61</v>
      </c>
      <c r="AQ314" s="88" t="s">
        <v>44</v>
      </c>
      <c r="AR314" s="88" t="s">
        <v>45</v>
      </c>
      <c r="AS314" s="88" t="s">
        <v>44</v>
      </c>
      <c r="AT314" s="88" t="s">
        <v>61</v>
      </c>
      <c r="AU314" s="88"/>
      <c r="AV314" s="88"/>
      <c r="AW314" s="88"/>
      <c r="AX314" s="88" t="s">
        <v>3923</v>
      </c>
      <c r="AY314" s="88">
        <v>40.137656999999997</v>
      </c>
      <c r="AZ314" s="89">
        <v>150</v>
      </c>
      <c r="BA314" s="92">
        <v>0.20207253886010362</v>
      </c>
      <c r="BB314" s="93">
        <v>144</v>
      </c>
      <c r="BC314" s="94">
        <v>0.2</v>
      </c>
      <c r="BD314" s="89">
        <v>420</v>
      </c>
      <c r="BE314" s="89">
        <v>280</v>
      </c>
      <c r="BF314" s="96" t="s">
        <v>2626</v>
      </c>
      <c r="BG314" s="88" t="s">
        <v>68</v>
      </c>
      <c r="BH314" s="88" t="s">
        <v>97</v>
      </c>
    </row>
    <row r="315" spans="1:60" s="87" customFormat="1" ht="30.75" customHeight="1" x14ac:dyDescent="0.2">
      <c r="A315" s="87" t="s">
        <v>2020</v>
      </c>
      <c r="B315" s="88" t="s">
        <v>1782</v>
      </c>
      <c r="C315" s="88" t="s">
        <v>2020</v>
      </c>
      <c r="D315" s="88" t="s">
        <v>31</v>
      </c>
      <c r="E315" s="88" t="s">
        <v>32</v>
      </c>
      <c r="F315" s="88" t="s">
        <v>32</v>
      </c>
      <c r="G315" s="88" t="s">
        <v>61</v>
      </c>
      <c r="H315" s="88" t="s">
        <v>66</v>
      </c>
      <c r="I315" s="88" t="s">
        <v>2918</v>
      </c>
      <c r="J315" s="88" t="s">
        <v>62</v>
      </c>
      <c r="K315" s="88" t="s">
        <v>484</v>
      </c>
      <c r="L315" s="88" t="s">
        <v>97</v>
      </c>
      <c r="M315" s="88" t="s">
        <v>97</v>
      </c>
      <c r="N315" s="88" t="s">
        <v>1733</v>
      </c>
      <c r="O315" s="88" t="s">
        <v>444</v>
      </c>
      <c r="P315" s="88" t="s">
        <v>176</v>
      </c>
      <c r="Q315" s="88" t="s">
        <v>2375</v>
      </c>
      <c r="R315" s="89" t="s">
        <v>3617</v>
      </c>
      <c r="S315" s="90">
        <v>0.30499999999999999</v>
      </c>
      <c r="T315" s="88" t="s">
        <v>480</v>
      </c>
      <c r="U315" s="88"/>
      <c r="V315" s="88"/>
      <c r="W315" s="88"/>
      <c r="X315" s="89"/>
      <c r="Y315" s="89"/>
      <c r="Z315" s="88"/>
      <c r="AA315" s="88">
        <v>31</v>
      </c>
      <c r="AB315" s="88"/>
      <c r="AC315" s="88"/>
      <c r="AD315" s="88">
        <v>24</v>
      </c>
      <c r="AE315" s="91">
        <v>14.9</v>
      </c>
      <c r="AF315" s="88" t="s">
        <v>2992</v>
      </c>
      <c r="AG315" s="88" t="s">
        <v>2999</v>
      </c>
      <c r="AH315" s="88" t="s">
        <v>2998</v>
      </c>
      <c r="AI315" s="89">
        <v>1</v>
      </c>
      <c r="AJ315" s="89"/>
      <c r="AK315" s="89"/>
      <c r="AL315" s="88"/>
      <c r="AM315" s="88"/>
      <c r="AN315" s="88"/>
      <c r="AO315" s="88"/>
      <c r="AP315" s="88" t="s">
        <v>61</v>
      </c>
      <c r="AQ315" s="88" t="s">
        <v>44</v>
      </c>
      <c r="AR315" s="88" t="s">
        <v>45</v>
      </c>
      <c r="AS315" s="88" t="s">
        <v>44</v>
      </c>
      <c r="AT315" s="88" t="s">
        <v>61</v>
      </c>
      <c r="AU315" s="88"/>
      <c r="AV315" s="88"/>
      <c r="AW315" s="88"/>
      <c r="AX315" s="88" t="s">
        <v>3923</v>
      </c>
      <c r="AY315" s="88">
        <v>41.325195000000001</v>
      </c>
      <c r="AZ315" s="89">
        <v>150</v>
      </c>
      <c r="BA315" s="92">
        <v>0.40414507772020725</v>
      </c>
      <c r="BB315" s="93">
        <v>216</v>
      </c>
      <c r="BC315" s="94">
        <v>0.2</v>
      </c>
      <c r="BD315" s="89">
        <v>420</v>
      </c>
      <c r="BE315" s="89">
        <v>280</v>
      </c>
      <c r="BF315" s="96" t="s">
        <v>2626</v>
      </c>
      <c r="BG315" s="88" t="s">
        <v>68</v>
      </c>
      <c r="BH315" s="88" t="s">
        <v>97</v>
      </c>
    </row>
    <row r="316" spans="1:60" s="87" customFormat="1" ht="30.75" customHeight="1" x14ac:dyDescent="0.2">
      <c r="A316" s="87" t="s">
        <v>493</v>
      </c>
      <c r="B316" s="88" t="s">
        <v>1782</v>
      </c>
      <c r="C316" s="88" t="s">
        <v>493</v>
      </c>
      <c r="D316" s="88" t="s">
        <v>31</v>
      </c>
      <c r="E316" s="88" t="s">
        <v>32</v>
      </c>
      <c r="F316" s="88" t="s">
        <v>32</v>
      </c>
      <c r="G316" s="88" t="s">
        <v>61</v>
      </c>
      <c r="H316" s="88" t="s">
        <v>66</v>
      </c>
      <c r="I316" s="88" t="s">
        <v>2918</v>
      </c>
      <c r="J316" s="88" t="s">
        <v>62</v>
      </c>
      <c r="K316" s="88" t="s">
        <v>484</v>
      </c>
      <c r="L316" s="88" t="s">
        <v>97</v>
      </c>
      <c r="M316" s="88" t="s">
        <v>97</v>
      </c>
      <c r="N316" s="88" t="s">
        <v>1733</v>
      </c>
      <c r="O316" s="88" t="s">
        <v>444</v>
      </c>
      <c r="P316" s="88" t="s">
        <v>98</v>
      </c>
      <c r="Q316" s="88" t="s">
        <v>2375</v>
      </c>
      <c r="R316" s="89" t="s">
        <v>3617</v>
      </c>
      <c r="S316" s="90">
        <v>0.29499999999999998</v>
      </c>
      <c r="T316" s="88" t="s">
        <v>481</v>
      </c>
      <c r="U316" s="88"/>
      <c r="V316" s="88"/>
      <c r="W316" s="88"/>
      <c r="X316" s="89"/>
      <c r="Y316" s="89"/>
      <c r="Z316" s="88"/>
      <c r="AA316" s="88">
        <v>31</v>
      </c>
      <c r="AB316" s="88"/>
      <c r="AC316" s="88"/>
      <c r="AD316" s="88">
        <v>24</v>
      </c>
      <c r="AE316" s="91">
        <v>14.9</v>
      </c>
      <c r="AF316" s="88" t="s">
        <v>2992</v>
      </c>
      <c r="AG316" s="88" t="s">
        <v>2999</v>
      </c>
      <c r="AH316" s="88" t="s">
        <v>2998</v>
      </c>
      <c r="AI316" s="89">
        <v>1</v>
      </c>
      <c r="AJ316" s="89"/>
      <c r="AK316" s="89"/>
      <c r="AL316" s="88"/>
      <c r="AM316" s="88"/>
      <c r="AN316" s="88"/>
      <c r="AO316" s="88"/>
      <c r="AP316" s="88" t="s">
        <v>61</v>
      </c>
      <c r="AQ316" s="88" t="s">
        <v>44</v>
      </c>
      <c r="AR316" s="88" t="s">
        <v>45</v>
      </c>
      <c r="AS316" s="88" t="s">
        <v>44</v>
      </c>
      <c r="AT316" s="88" t="s">
        <v>61</v>
      </c>
      <c r="AU316" s="88"/>
      <c r="AV316" s="88"/>
      <c r="AW316" s="88"/>
      <c r="AX316" s="88" t="s">
        <v>3923</v>
      </c>
      <c r="AY316" s="88">
        <v>42.455728999999998</v>
      </c>
      <c r="AZ316" s="89">
        <v>150</v>
      </c>
      <c r="BA316" s="92">
        <v>0.32642487046632124</v>
      </c>
      <c r="BB316" s="93">
        <v>216</v>
      </c>
      <c r="BC316" s="94">
        <v>0.2</v>
      </c>
      <c r="BD316" s="89">
        <v>420</v>
      </c>
      <c r="BE316" s="89">
        <v>280</v>
      </c>
      <c r="BF316" s="96" t="s">
        <v>2626</v>
      </c>
      <c r="BG316" s="88" t="s">
        <v>68</v>
      </c>
      <c r="BH316" s="88" t="s">
        <v>97</v>
      </c>
    </row>
    <row r="317" spans="1:60" s="87" customFormat="1" ht="30.75" customHeight="1" x14ac:dyDescent="0.2">
      <c r="A317" s="87" t="s">
        <v>494</v>
      </c>
      <c r="B317" s="88" t="s">
        <v>1782</v>
      </c>
      <c r="C317" s="88" t="s">
        <v>494</v>
      </c>
      <c r="D317" s="88" t="s">
        <v>31</v>
      </c>
      <c r="E317" s="88" t="s">
        <v>32</v>
      </c>
      <c r="F317" s="88" t="s">
        <v>32</v>
      </c>
      <c r="G317" s="88" t="s">
        <v>61</v>
      </c>
      <c r="H317" s="88" t="s">
        <v>66</v>
      </c>
      <c r="I317" s="88" t="s">
        <v>2918</v>
      </c>
      <c r="J317" s="88" t="s">
        <v>62</v>
      </c>
      <c r="K317" s="88" t="s">
        <v>484</v>
      </c>
      <c r="L317" s="88" t="s">
        <v>97</v>
      </c>
      <c r="M317" s="88" t="s">
        <v>97</v>
      </c>
      <c r="N317" s="88" t="s">
        <v>1733</v>
      </c>
      <c r="O317" s="88" t="s">
        <v>444</v>
      </c>
      <c r="P317" s="88" t="s">
        <v>100</v>
      </c>
      <c r="Q317" s="88" t="s">
        <v>2375</v>
      </c>
      <c r="R317" s="89" t="s">
        <v>3617</v>
      </c>
      <c r="S317" s="90">
        <v>0.24</v>
      </c>
      <c r="T317" s="88" t="s">
        <v>482</v>
      </c>
      <c r="U317" s="88"/>
      <c r="V317" s="88"/>
      <c r="W317" s="88"/>
      <c r="X317" s="89"/>
      <c r="Y317" s="89"/>
      <c r="Z317" s="88"/>
      <c r="AA317" s="88">
        <v>31</v>
      </c>
      <c r="AB317" s="88"/>
      <c r="AC317" s="88"/>
      <c r="AD317" s="88">
        <v>24</v>
      </c>
      <c r="AE317" s="91">
        <v>14.9</v>
      </c>
      <c r="AF317" s="88" t="s">
        <v>2992</v>
      </c>
      <c r="AG317" s="88" t="s">
        <v>2999</v>
      </c>
      <c r="AH317" s="88" t="s">
        <v>2998</v>
      </c>
      <c r="AI317" s="89">
        <v>1</v>
      </c>
      <c r="AJ317" s="89"/>
      <c r="AK317" s="89"/>
      <c r="AL317" s="88"/>
      <c r="AM317" s="88"/>
      <c r="AN317" s="88"/>
      <c r="AO317" s="88"/>
      <c r="AP317" s="88" t="s">
        <v>61</v>
      </c>
      <c r="AQ317" s="88" t="s">
        <v>44</v>
      </c>
      <c r="AR317" s="88" t="s">
        <v>45</v>
      </c>
      <c r="AS317" s="88" t="s">
        <v>44</v>
      </c>
      <c r="AT317" s="88" t="s">
        <v>61</v>
      </c>
      <c r="AU317" s="88"/>
      <c r="AV317" s="88"/>
      <c r="AW317" s="88"/>
      <c r="AX317" s="88" t="s">
        <v>3923</v>
      </c>
      <c r="AY317" s="88">
        <v>43.785618999999997</v>
      </c>
      <c r="AZ317" s="89">
        <v>150</v>
      </c>
      <c r="BA317" s="92">
        <v>0.12953367875647667</v>
      </c>
      <c r="BB317" s="93">
        <v>216</v>
      </c>
      <c r="BC317" s="94">
        <v>0.2</v>
      </c>
      <c r="BD317" s="89">
        <v>420</v>
      </c>
      <c r="BE317" s="89">
        <v>280</v>
      </c>
      <c r="BF317" s="96" t="s">
        <v>2626</v>
      </c>
      <c r="BG317" s="88" t="s">
        <v>68</v>
      </c>
      <c r="BH317" s="88" t="s">
        <v>97</v>
      </c>
    </row>
    <row r="318" spans="1:60" s="87" customFormat="1" ht="30.75" customHeight="1" x14ac:dyDescent="0.2">
      <c r="A318" s="87" t="s">
        <v>495</v>
      </c>
      <c r="B318" s="88" t="s">
        <v>1782</v>
      </c>
      <c r="C318" s="88" t="s">
        <v>495</v>
      </c>
      <c r="D318" s="88" t="s">
        <v>31</v>
      </c>
      <c r="E318" s="88" t="s">
        <v>32</v>
      </c>
      <c r="F318" s="88" t="s">
        <v>32</v>
      </c>
      <c r="G318" s="88" t="s">
        <v>61</v>
      </c>
      <c r="H318" s="88" t="s">
        <v>66</v>
      </c>
      <c r="I318" s="88" t="s">
        <v>2918</v>
      </c>
      <c r="J318" s="88" t="s">
        <v>62</v>
      </c>
      <c r="K318" s="88" t="s">
        <v>484</v>
      </c>
      <c r="L318" s="88" t="s">
        <v>97</v>
      </c>
      <c r="M318" s="88" t="s">
        <v>97</v>
      </c>
      <c r="N318" s="88" t="s">
        <v>1733</v>
      </c>
      <c r="O318" s="88" t="s">
        <v>444</v>
      </c>
      <c r="P318" s="88" t="s">
        <v>104</v>
      </c>
      <c r="Q318" s="88" t="s">
        <v>2375</v>
      </c>
      <c r="R318" s="89" t="s">
        <v>3617</v>
      </c>
      <c r="S318" s="90">
        <v>0.36</v>
      </c>
      <c r="T318" s="88" t="s">
        <v>483</v>
      </c>
      <c r="U318" s="88"/>
      <c r="V318" s="88"/>
      <c r="W318" s="88"/>
      <c r="X318" s="89"/>
      <c r="Y318" s="89"/>
      <c r="Z318" s="88"/>
      <c r="AA318" s="88">
        <v>31</v>
      </c>
      <c r="AB318" s="88"/>
      <c r="AC318" s="88"/>
      <c r="AD318" s="88">
        <v>24</v>
      </c>
      <c r="AE318" s="91">
        <v>14.9</v>
      </c>
      <c r="AF318" s="88" t="s">
        <v>2992</v>
      </c>
      <c r="AG318" s="88" t="s">
        <v>2999</v>
      </c>
      <c r="AH318" s="88" t="s">
        <v>2998</v>
      </c>
      <c r="AI318" s="89">
        <v>1</v>
      </c>
      <c r="AJ318" s="89"/>
      <c r="AK318" s="89"/>
      <c r="AL318" s="88"/>
      <c r="AM318" s="88"/>
      <c r="AN318" s="88"/>
      <c r="AO318" s="88"/>
      <c r="AP318" s="88" t="s">
        <v>61</v>
      </c>
      <c r="AQ318" s="88" t="s">
        <v>44</v>
      </c>
      <c r="AR318" s="88" t="s">
        <v>45</v>
      </c>
      <c r="AS318" s="88" t="s">
        <v>44</v>
      </c>
      <c r="AT318" s="88" t="s">
        <v>61</v>
      </c>
      <c r="AU318" s="88"/>
      <c r="AV318" s="88"/>
      <c r="AW318" s="88"/>
      <c r="AX318" s="88" t="s">
        <v>3923</v>
      </c>
      <c r="AY318" s="88">
        <v>43.411375999999997</v>
      </c>
      <c r="AZ318" s="89">
        <v>150</v>
      </c>
      <c r="BA318" s="92">
        <v>7.2538860103626937E-2</v>
      </c>
      <c r="BB318" s="93">
        <v>144</v>
      </c>
      <c r="BC318" s="94">
        <v>0.2</v>
      </c>
      <c r="BD318" s="89">
        <v>420</v>
      </c>
      <c r="BE318" s="89">
        <v>280</v>
      </c>
      <c r="BF318" s="96" t="s">
        <v>2626</v>
      </c>
      <c r="BG318" s="88" t="s">
        <v>68</v>
      </c>
      <c r="BH318" s="88" t="s">
        <v>97</v>
      </c>
    </row>
    <row r="319" spans="1:60" s="87" customFormat="1" ht="30.75" customHeight="1" x14ac:dyDescent="0.2">
      <c r="A319" s="87" t="s">
        <v>2021</v>
      </c>
      <c r="B319" s="88" t="s">
        <v>1783</v>
      </c>
      <c r="C319" s="88" t="s">
        <v>2021</v>
      </c>
      <c r="D319" s="88" t="s">
        <v>31</v>
      </c>
      <c r="E319" s="88" t="s">
        <v>32</v>
      </c>
      <c r="F319" s="88" t="s">
        <v>32</v>
      </c>
      <c r="G319" s="88" t="s">
        <v>61</v>
      </c>
      <c r="H319" s="88" t="s">
        <v>66</v>
      </c>
      <c r="I319" s="88" t="s">
        <v>2918</v>
      </c>
      <c r="J319" s="88" t="s">
        <v>62</v>
      </c>
      <c r="K319" s="88" t="s">
        <v>538</v>
      </c>
      <c r="L319" s="88" t="s">
        <v>97</v>
      </c>
      <c r="M319" s="88" t="s">
        <v>97</v>
      </c>
      <c r="N319" s="88" t="s">
        <v>156</v>
      </c>
      <c r="O319" s="88" t="s">
        <v>444</v>
      </c>
      <c r="P319" s="88" t="s">
        <v>175</v>
      </c>
      <c r="Q319" s="88" t="s">
        <v>2374</v>
      </c>
      <c r="R319" s="89" t="s">
        <v>3615</v>
      </c>
      <c r="S319" s="90">
        <v>0.31</v>
      </c>
      <c r="T319" s="88" t="s">
        <v>496</v>
      </c>
      <c r="U319" s="88"/>
      <c r="V319" s="88"/>
      <c r="W319" s="88"/>
      <c r="X319" s="89"/>
      <c r="Y319" s="89"/>
      <c r="Z319" s="88"/>
      <c r="AA319" s="88">
        <v>41</v>
      </c>
      <c r="AB319" s="88"/>
      <c r="AC319" s="88"/>
      <c r="AD319" s="88">
        <v>24</v>
      </c>
      <c r="AE319" s="91">
        <v>17.600000000000001</v>
      </c>
      <c r="AF319" s="88" t="s">
        <v>2992</v>
      </c>
      <c r="AG319" s="88" t="s">
        <v>3002</v>
      </c>
      <c r="AH319" s="88" t="s">
        <v>110</v>
      </c>
      <c r="AI319" s="89">
        <v>2</v>
      </c>
      <c r="AJ319" s="89"/>
      <c r="AK319" s="89"/>
      <c r="AL319" s="88"/>
      <c r="AM319" s="88"/>
      <c r="AN319" s="88"/>
      <c r="AO319" s="88"/>
      <c r="AP319" s="88" t="s">
        <v>61</v>
      </c>
      <c r="AQ319" s="88" t="s">
        <v>44</v>
      </c>
      <c r="AR319" s="88" t="s">
        <v>45</v>
      </c>
      <c r="AS319" s="88" t="s">
        <v>44</v>
      </c>
      <c r="AT319" s="88" t="s">
        <v>61</v>
      </c>
      <c r="AU319" s="88"/>
      <c r="AV319" s="88"/>
      <c r="AW319" s="88"/>
      <c r="AX319" s="88" t="s">
        <v>3923</v>
      </c>
      <c r="AY319" s="88">
        <v>45.626930999999999</v>
      </c>
      <c r="AZ319" s="89">
        <v>150</v>
      </c>
      <c r="BA319" s="92"/>
      <c r="BB319" s="93">
        <v>144</v>
      </c>
      <c r="BC319" s="94">
        <v>0.2</v>
      </c>
      <c r="BD319" s="89">
        <v>445</v>
      </c>
      <c r="BE319" s="89">
        <v>305</v>
      </c>
      <c r="BF319" s="96" t="s">
        <v>61</v>
      </c>
      <c r="BG319" s="88" t="s">
        <v>68</v>
      </c>
      <c r="BH319" s="88" t="s">
        <v>97</v>
      </c>
    </row>
    <row r="320" spans="1:60" s="87" customFormat="1" ht="30.75" customHeight="1" x14ac:dyDescent="0.2">
      <c r="A320" s="87" t="s">
        <v>2022</v>
      </c>
      <c r="B320" s="88" t="s">
        <v>1783</v>
      </c>
      <c r="C320" s="88" t="s">
        <v>2022</v>
      </c>
      <c r="D320" s="88" t="s">
        <v>31</v>
      </c>
      <c r="E320" s="88" t="s">
        <v>32</v>
      </c>
      <c r="F320" s="88" t="s">
        <v>32</v>
      </c>
      <c r="G320" s="88" t="s">
        <v>61</v>
      </c>
      <c r="H320" s="88" t="s">
        <v>66</v>
      </c>
      <c r="I320" s="88" t="s">
        <v>2918</v>
      </c>
      <c r="J320" s="88" t="s">
        <v>62</v>
      </c>
      <c r="K320" s="88" t="s">
        <v>538</v>
      </c>
      <c r="L320" s="88" t="s">
        <v>97</v>
      </c>
      <c r="M320" s="88" t="s">
        <v>97</v>
      </c>
      <c r="N320" s="88" t="s">
        <v>156</v>
      </c>
      <c r="O320" s="88" t="s">
        <v>444</v>
      </c>
      <c r="P320" s="88" t="s">
        <v>176</v>
      </c>
      <c r="Q320" s="88" t="s">
        <v>2374</v>
      </c>
      <c r="R320" s="89" t="s">
        <v>3615</v>
      </c>
      <c r="S320" s="90">
        <v>0.3</v>
      </c>
      <c r="T320" s="88" t="s">
        <v>497</v>
      </c>
      <c r="U320" s="88"/>
      <c r="V320" s="88"/>
      <c r="W320" s="88"/>
      <c r="X320" s="89"/>
      <c r="Y320" s="89"/>
      <c r="Z320" s="88"/>
      <c r="AA320" s="88">
        <v>41</v>
      </c>
      <c r="AB320" s="88"/>
      <c r="AC320" s="88"/>
      <c r="AD320" s="88">
        <v>24</v>
      </c>
      <c r="AE320" s="91">
        <v>17.600000000000001</v>
      </c>
      <c r="AF320" s="88" t="s">
        <v>2992</v>
      </c>
      <c r="AG320" s="88" t="s">
        <v>3002</v>
      </c>
      <c r="AH320" s="88" t="s">
        <v>110</v>
      </c>
      <c r="AI320" s="89">
        <v>2</v>
      </c>
      <c r="AJ320" s="89"/>
      <c r="AK320" s="89"/>
      <c r="AL320" s="88"/>
      <c r="AM320" s="88"/>
      <c r="AN320" s="88"/>
      <c r="AO320" s="88"/>
      <c r="AP320" s="88" t="s">
        <v>61</v>
      </c>
      <c r="AQ320" s="88" t="s">
        <v>44</v>
      </c>
      <c r="AR320" s="88" t="s">
        <v>45</v>
      </c>
      <c r="AS320" s="88" t="s">
        <v>44</v>
      </c>
      <c r="AT320" s="88" t="s">
        <v>61</v>
      </c>
      <c r="AU320" s="88"/>
      <c r="AV320" s="88"/>
      <c r="AW320" s="88"/>
      <c r="AX320" s="88" t="s">
        <v>3923</v>
      </c>
      <c r="AY320" s="88">
        <v>45.626930999999999</v>
      </c>
      <c r="AZ320" s="89">
        <v>150</v>
      </c>
      <c r="BA320" s="92"/>
      <c r="BB320" s="93">
        <v>216</v>
      </c>
      <c r="BC320" s="94">
        <v>0.2</v>
      </c>
      <c r="BD320" s="89">
        <v>445</v>
      </c>
      <c r="BE320" s="89">
        <v>305</v>
      </c>
      <c r="BF320" s="96" t="s">
        <v>61</v>
      </c>
      <c r="BG320" s="88" t="s">
        <v>68</v>
      </c>
      <c r="BH320" s="88" t="s">
        <v>97</v>
      </c>
    </row>
    <row r="321" spans="1:60" s="87" customFormat="1" ht="30.75" customHeight="1" x14ac:dyDescent="0.2">
      <c r="A321" s="87" t="s">
        <v>539</v>
      </c>
      <c r="B321" s="88" t="s">
        <v>1783</v>
      </c>
      <c r="C321" s="88" t="s">
        <v>539</v>
      </c>
      <c r="D321" s="88" t="s">
        <v>31</v>
      </c>
      <c r="E321" s="88" t="s">
        <v>32</v>
      </c>
      <c r="F321" s="88" t="s">
        <v>32</v>
      </c>
      <c r="G321" s="88" t="s">
        <v>61</v>
      </c>
      <c r="H321" s="88" t="s">
        <v>66</v>
      </c>
      <c r="I321" s="88" t="s">
        <v>2918</v>
      </c>
      <c r="J321" s="88" t="s">
        <v>62</v>
      </c>
      <c r="K321" s="88" t="s">
        <v>538</v>
      </c>
      <c r="L321" s="88" t="s">
        <v>97</v>
      </c>
      <c r="M321" s="88" t="s">
        <v>97</v>
      </c>
      <c r="N321" s="88" t="s">
        <v>156</v>
      </c>
      <c r="O321" s="88" t="s">
        <v>444</v>
      </c>
      <c r="P321" s="88" t="s">
        <v>98</v>
      </c>
      <c r="Q321" s="88" t="s">
        <v>2374</v>
      </c>
      <c r="R321" s="89" t="s">
        <v>3615</v>
      </c>
      <c r="S321" s="90">
        <v>0.28000000000000003</v>
      </c>
      <c r="T321" s="88" t="s">
        <v>498</v>
      </c>
      <c r="U321" s="88"/>
      <c r="V321" s="88"/>
      <c r="W321" s="88"/>
      <c r="X321" s="89"/>
      <c r="Y321" s="89"/>
      <c r="Z321" s="88"/>
      <c r="AA321" s="88">
        <v>41</v>
      </c>
      <c r="AB321" s="88"/>
      <c r="AC321" s="88"/>
      <c r="AD321" s="88">
        <v>24</v>
      </c>
      <c r="AE321" s="91">
        <v>17.600000000000001</v>
      </c>
      <c r="AF321" s="88" t="s">
        <v>2992</v>
      </c>
      <c r="AG321" s="88" t="s">
        <v>3002</v>
      </c>
      <c r="AH321" s="88" t="s">
        <v>110</v>
      </c>
      <c r="AI321" s="89">
        <v>2</v>
      </c>
      <c r="AJ321" s="89"/>
      <c r="AK321" s="89"/>
      <c r="AL321" s="88"/>
      <c r="AM321" s="88"/>
      <c r="AN321" s="88"/>
      <c r="AO321" s="88"/>
      <c r="AP321" s="88" t="s">
        <v>61</v>
      </c>
      <c r="AQ321" s="88" t="s">
        <v>44</v>
      </c>
      <c r="AR321" s="88" t="s">
        <v>45</v>
      </c>
      <c r="AS321" s="88" t="s">
        <v>44</v>
      </c>
      <c r="AT321" s="88" t="s">
        <v>61</v>
      </c>
      <c r="AU321" s="88"/>
      <c r="AV321" s="88"/>
      <c r="AW321" s="88"/>
      <c r="AX321" s="88" t="s">
        <v>3923</v>
      </c>
      <c r="AY321" s="88">
        <v>45.626930999999999</v>
      </c>
      <c r="AZ321" s="89">
        <v>150</v>
      </c>
      <c r="BA321" s="92"/>
      <c r="BB321" s="93">
        <v>216</v>
      </c>
      <c r="BC321" s="94">
        <v>0.2</v>
      </c>
      <c r="BD321" s="89">
        <v>445</v>
      </c>
      <c r="BE321" s="89">
        <v>305</v>
      </c>
      <c r="BF321" s="96" t="s">
        <v>61</v>
      </c>
      <c r="BG321" s="88" t="s">
        <v>68</v>
      </c>
      <c r="BH321" s="88" t="s">
        <v>97</v>
      </c>
    </row>
    <row r="322" spans="1:60" s="87" customFormat="1" ht="30.75" customHeight="1" x14ac:dyDescent="0.2">
      <c r="A322" s="87" t="s">
        <v>540</v>
      </c>
      <c r="B322" s="88" t="s">
        <v>1783</v>
      </c>
      <c r="C322" s="88" t="s">
        <v>540</v>
      </c>
      <c r="D322" s="88" t="s">
        <v>31</v>
      </c>
      <c r="E322" s="88" t="s">
        <v>32</v>
      </c>
      <c r="F322" s="88" t="s">
        <v>32</v>
      </c>
      <c r="G322" s="88" t="s">
        <v>61</v>
      </c>
      <c r="H322" s="88" t="s">
        <v>66</v>
      </c>
      <c r="I322" s="88" t="s">
        <v>2918</v>
      </c>
      <c r="J322" s="88" t="s">
        <v>62</v>
      </c>
      <c r="K322" s="88" t="s">
        <v>538</v>
      </c>
      <c r="L322" s="88" t="s">
        <v>97</v>
      </c>
      <c r="M322" s="88" t="s">
        <v>97</v>
      </c>
      <c r="N322" s="88" t="s">
        <v>156</v>
      </c>
      <c r="O322" s="88" t="s">
        <v>444</v>
      </c>
      <c r="P322" s="88" t="s">
        <v>100</v>
      </c>
      <c r="Q322" s="88" t="s">
        <v>2374</v>
      </c>
      <c r="R322" s="89" t="s">
        <v>3615</v>
      </c>
      <c r="S322" s="90">
        <v>0.26</v>
      </c>
      <c r="T322" s="88" t="s">
        <v>499</v>
      </c>
      <c r="U322" s="88"/>
      <c r="V322" s="88"/>
      <c r="W322" s="88"/>
      <c r="X322" s="89"/>
      <c r="Y322" s="89"/>
      <c r="Z322" s="88"/>
      <c r="AA322" s="88">
        <v>41</v>
      </c>
      <c r="AB322" s="88"/>
      <c r="AC322" s="88"/>
      <c r="AD322" s="88">
        <v>24</v>
      </c>
      <c r="AE322" s="91">
        <v>17.600000000000001</v>
      </c>
      <c r="AF322" s="88" t="s">
        <v>2992</v>
      </c>
      <c r="AG322" s="88" t="s">
        <v>3002</v>
      </c>
      <c r="AH322" s="88" t="s">
        <v>110</v>
      </c>
      <c r="AI322" s="89">
        <v>2</v>
      </c>
      <c r="AJ322" s="89"/>
      <c r="AK322" s="89"/>
      <c r="AL322" s="88"/>
      <c r="AM322" s="88"/>
      <c r="AN322" s="88"/>
      <c r="AO322" s="88"/>
      <c r="AP322" s="88" t="s">
        <v>61</v>
      </c>
      <c r="AQ322" s="88" t="s">
        <v>44</v>
      </c>
      <c r="AR322" s="88" t="s">
        <v>45</v>
      </c>
      <c r="AS322" s="88" t="s">
        <v>44</v>
      </c>
      <c r="AT322" s="88" t="s">
        <v>61</v>
      </c>
      <c r="AU322" s="88"/>
      <c r="AV322" s="88"/>
      <c r="AW322" s="88"/>
      <c r="AX322" s="88" t="s">
        <v>3923</v>
      </c>
      <c r="AY322" s="88">
        <v>45.626930999999999</v>
      </c>
      <c r="AZ322" s="89">
        <v>150</v>
      </c>
      <c r="BA322" s="92"/>
      <c r="BB322" s="93">
        <v>216</v>
      </c>
      <c r="BC322" s="94">
        <v>0.2</v>
      </c>
      <c r="BD322" s="89">
        <v>445</v>
      </c>
      <c r="BE322" s="89">
        <v>305</v>
      </c>
      <c r="BF322" s="96" t="s">
        <v>61</v>
      </c>
      <c r="BG322" s="88" t="s">
        <v>68</v>
      </c>
      <c r="BH322" s="88" t="s">
        <v>97</v>
      </c>
    </row>
    <row r="323" spans="1:60" s="87" customFormat="1" ht="30.75" customHeight="1" x14ac:dyDescent="0.2">
      <c r="A323" s="87" t="s">
        <v>541</v>
      </c>
      <c r="B323" s="88" t="s">
        <v>1783</v>
      </c>
      <c r="C323" s="88" t="s">
        <v>541</v>
      </c>
      <c r="D323" s="88" t="s">
        <v>31</v>
      </c>
      <c r="E323" s="88" t="s">
        <v>32</v>
      </c>
      <c r="F323" s="88" t="s">
        <v>32</v>
      </c>
      <c r="G323" s="88" t="s">
        <v>61</v>
      </c>
      <c r="H323" s="88" t="s">
        <v>66</v>
      </c>
      <c r="I323" s="88" t="s">
        <v>2918</v>
      </c>
      <c r="J323" s="88" t="s">
        <v>62</v>
      </c>
      <c r="K323" s="88" t="s">
        <v>538</v>
      </c>
      <c r="L323" s="88" t="s">
        <v>97</v>
      </c>
      <c r="M323" s="88" t="s">
        <v>97</v>
      </c>
      <c r="N323" s="88" t="s">
        <v>156</v>
      </c>
      <c r="O323" s="88" t="s">
        <v>444</v>
      </c>
      <c r="P323" s="88" t="s">
        <v>104</v>
      </c>
      <c r="Q323" s="88" t="s">
        <v>2374</v>
      </c>
      <c r="R323" s="89" t="s">
        <v>3615</v>
      </c>
      <c r="S323" s="90">
        <v>0.34</v>
      </c>
      <c r="T323" s="88" t="s">
        <v>500</v>
      </c>
      <c r="U323" s="88"/>
      <c r="V323" s="88"/>
      <c r="W323" s="88"/>
      <c r="X323" s="89"/>
      <c r="Y323" s="89"/>
      <c r="Z323" s="88"/>
      <c r="AA323" s="88">
        <v>41</v>
      </c>
      <c r="AB323" s="88"/>
      <c r="AC323" s="88"/>
      <c r="AD323" s="88">
        <v>24</v>
      </c>
      <c r="AE323" s="91">
        <v>17.600000000000001</v>
      </c>
      <c r="AF323" s="88" t="s">
        <v>2992</v>
      </c>
      <c r="AG323" s="88" t="s">
        <v>3002</v>
      </c>
      <c r="AH323" s="88" t="s">
        <v>110</v>
      </c>
      <c r="AI323" s="89">
        <v>2</v>
      </c>
      <c r="AJ323" s="89"/>
      <c r="AK323" s="89"/>
      <c r="AL323" s="88"/>
      <c r="AM323" s="88"/>
      <c r="AN323" s="88"/>
      <c r="AO323" s="88"/>
      <c r="AP323" s="88" t="s">
        <v>61</v>
      </c>
      <c r="AQ323" s="88" t="s">
        <v>44</v>
      </c>
      <c r="AR323" s="88" t="s">
        <v>45</v>
      </c>
      <c r="AS323" s="88" t="s">
        <v>44</v>
      </c>
      <c r="AT323" s="88" t="s">
        <v>61</v>
      </c>
      <c r="AU323" s="88"/>
      <c r="AV323" s="88"/>
      <c r="AW323" s="88"/>
      <c r="AX323" s="88" t="s">
        <v>3923</v>
      </c>
      <c r="AY323" s="88">
        <v>45.626930999999999</v>
      </c>
      <c r="AZ323" s="89">
        <v>150</v>
      </c>
      <c r="BA323" s="92"/>
      <c r="BB323" s="93">
        <v>144</v>
      </c>
      <c r="BC323" s="94">
        <v>0.2</v>
      </c>
      <c r="BD323" s="89">
        <v>445</v>
      </c>
      <c r="BE323" s="89">
        <v>305</v>
      </c>
      <c r="BF323" s="96" t="s">
        <v>61</v>
      </c>
      <c r="BG323" s="88" t="s">
        <v>68</v>
      </c>
      <c r="BH323" s="88" t="s">
        <v>97</v>
      </c>
    </row>
    <row r="324" spans="1:60" s="87" customFormat="1" ht="30.75" customHeight="1" x14ac:dyDescent="0.2">
      <c r="A324" s="87" t="s">
        <v>542</v>
      </c>
      <c r="B324" s="88" t="s">
        <v>1783</v>
      </c>
      <c r="C324" s="88" t="s">
        <v>542</v>
      </c>
      <c r="D324" s="88" t="s">
        <v>31</v>
      </c>
      <c r="E324" s="88" t="s">
        <v>32</v>
      </c>
      <c r="F324" s="88" t="s">
        <v>32</v>
      </c>
      <c r="G324" s="88" t="s">
        <v>61</v>
      </c>
      <c r="H324" s="88" t="s">
        <v>66</v>
      </c>
      <c r="I324" s="88" t="s">
        <v>2918</v>
      </c>
      <c r="J324" s="88" t="s">
        <v>62</v>
      </c>
      <c r="K324" s="88" t="s">
        <v>538</v>
      </c>
      <c r="L324" s="88" t="s">
        <v>97</v>
      </c>
      <c r="M324" s="88" t="s">
        <v>97</v>
      </c>
      <c r="N324" s="88" t="s">
        <v>156</v>
      </c>
      <c r="O324" s="88" t="s">
        <v>444</v>
      </c>
      <c r="P324" s="88" t="s">
        <v>107</v>
      </c>
      <c r="Q324" s="88" t="s">
        <v>2374</v>
      </c>
      <c r="R324" s="89" t="s">
        <v>3615</v>
      </c>
      <c r="S324" s="90">
        <v>0.35</v>
      </c>
      <c r="T324" s="88" t="s">
        <v>501</v>
      </c>
      <c r="U324" s="88"/>
      <c r="V324" s="88"/>
      <c r="W324" s="88"/>
      <c r="X324" s="89"/>
      <c r="Y324" s="89"/>
      <c r="Z324" s="88"/>
      <c r="AA324" s="88">
        <v>41</v>
      </c>
      <c r="AB324" s="88"/>
      <c r="AC324" s="88"/>
      <c r="AD324" s="88">
        <v>24</v>
      </c>
      <c r="AE324" s="91">
        <v>17.600000000000001</v>
      </c>
      <c r="AF324" s="88" t="s">
        <v>2992</v>
      </c>
      <c r="AG324" s="88" t="s">
        <v>3002</v>
      </c>
      <c r="AH324" s="88" t="s">
        <v>110</v>
      </c>
      <c r="AI324" s="89">
        <v>2</v>
      </c>
      <c r="AJ324" s="89"/>
      <c r="AK324" s="89"/>
      <c r="AL324" s="88"/>
      <c r="AM324" s="88"/>
      <c r="AN324" s="88"/>
      <c r="AO324" s="88"/>
      <c r="AP324" s="88" t="s">
        <v>61</v>
      </c>
      <c r="AQ324" s="88" t="s">
        <v>44</v>
      </c>
      <c r="AR324" s="88" t="s">
        <v>45</v>
      </c>
      <c r="AS324" s="88" t="s">
        <v>44</v>
      </c>
      <c r="AT324" s="88" t="s">
        <v>61</v>
      </c>
      <c r="AU324" s="88"/>
      <c r="AV324" s="88"/>
      <c r="AW324" s="88"/>
      <c r="AX324" s="88" t="s">
        <v>3923</v>
      </c>
      <c r="AY324" s="88">
        <v>45.626930999999999</v>
      </c>
      <c r="AZ324" s="89">
        <v>150</v>
      </c>
      <c r="BA324" s="92"/>
      <c r="BB324" s="93">
        <v>144</v>
      </c>
      <c r="BC324" s="94">
        <v>0.2</v>
      </c>
      <c r="BD324" s="89">
        <v>445</v>
      </c>
      <c r="BE324" s="89">
        <v>305</v>
      </c>
      <c r="BF324" s="96" t="s">
        <v>61</v>
      </c>
      <c r="BG324" s="88" t="s">
        <v>68</v>
      </c>
      <c r="BH324" s="88" t="s">
        <v>97</v>
      </c>
    </row>
    <row r="325" spans="1:60" s="87" customFormat="1" ht="30.75" customHeight="1" x14ac:dyDescent="0.2">
      <c r="A325" s="87" t="s">
        <v>2023</v>
      </c>
      <c r="B325" s="88" t="s">
        <v>1784</v>
      </c>
      <c r="C325" s="88" t="s">
        <v>2023</v>
      </c>
      <c r="D325" s="88" t="s">
        <v>31</v>
      </c>
      <c r="E325" s="88" t="s">
        <v>32</v>
      </c>
      <c r="F325" s="88" t="s">
        <v>32</v>
      </c>
      <c r="G325" s="88" t="s">
        <v>61</v>
      </c>
      <c r="H325" s="88" t="s">
        <v>66</v>
      </c>
      <c r="I325" s="88" t="s">
        <v>2918</v>
      </c>
      <c r="J325" s="88" t="s">
        <v>62</v>
      </c>
      <c r="K325" s="88" t="s">
        <v>538</v>
      </c>
      <c r="L325" s="88" t="s">
        <v>97</v>
      </c>
      <c r="M325" s="88" t="s">
        <v>97</v>
      </c>
      <c r="N325" s="88" t="s">
        <v>1726</v>
      </c>
      <c r="O325" s="88" t="s">
        <v>444</v>
      </c>
      <c r="P325" s="88" t="s">
        <v>175</v>
      </c>
      <c r="Q325" s="88" t="s">
        <v>2374</v>
      </c>
      <c r="R325" s="89" t="s">
        <v>3644</v>
      </c>
      <c r="S325" s="90">
        <v>0.31</v>
      </c>
      <c r="T325" s="88" t="s">
        <v>502</v>
      </c>
      <c r="U325" s="88"/>
      <c r="V325" s="88"/>
      <c r="W325" s="88"/>
      <c r="X325" s="89"/>
      <c r="Y325" s="89"/>
      <c r="Z325" s="88"/>
      <c r="AA325" s="88">
        <v>41</v>
      </c>
      <c r="AB325" s="88"/>
      <c r="AC325" s="88"/>
      <c r="AD325" s="88">
        <v>24</v>
      </c>
      <c r="AE325" s="91">
        <v>17.600000000000001</v>
      </c>
      <c r="AF325" s="88" t="s">
        <v>2992</v>
      </c>
      <c r="AG325" s="88" t="s">
        <v>2999</v>
      </c>
      <c r="AH325" s="88" t="s">
        <v>110</v>
      </c>
      <c r="AI325" s="89">
        <v>2</v>
      </c>
      <c r="AJ325" s="89"/>
      <c r="AK325" s="89"/>
      <c r="AL325" s="88"/>
      <c r="AM325" s="88"/>
      <c r="AN325" s="88"/>
      <c r="AO325" s="88"/>
      <c r="AP325" s="88" t="s">
        <v>61</v>
      </c>
      <c r="AQ325" s="88" t="s">
        <v>44</v>
      </c>
      <c r="AR325" s="88" t="s">
        <v>45</v>
      </c>
      <c r="AS325" s="88" t="s">
        <v>44</v>
      </c>
      <c r="AT325" s="88" t="s">
        <v>61</v>
      </c>
      <c r="AU325" s="88"/>
      <c r="AV325" s="88"/>
      <c r="AW325" s="88"/>
      <c r="AX325" s="88" t="s">
        <v>3923</v>
      </c>
      <c r="AY325" s="88">
        <v>44.920645999999998</v>
      </c>
      <c r="AZ325" s="89">
        <v>150</v>
      </c>
      <c r="BA325" s="92">
        <v>0.75647668393782386</v>
      </c>
      <c r="BB325" s="93">
        <v>144</v>
      </c>
      <c r="BC325" s="94">
        <v>0.2</v>
      </c>
      <c r="BD325" s="89">
        <v>445</v>
      </c>
      <c r="BE325" s="89">
        <v>305</v>
      </c>
      <c r="BF325" s="98" t="s">
        <v>2651</v>
      </c>
      <c r="BG325" s="88" t="s">
        <v>68</v>
      </c>
      <c r="BH325" s="88" t="s">
        <v>97</v>
      </c>
    </row>
    <row r="326" spans="1:60" s="87" customFormat="1" ht="30.75" customHeight="1" x14ac:dyDescent="0.2">
      <c r="A326" s="87" t="s">
        <v>2024</v>
      </c>
      <c r="B326" s="88" t="s">
        <v>1784</v>
      </c>
      <c r="C326" s="88" t="s">
        <v>2024</v>
      </c>
      <c r="D326" s="88" t="s">
        <v>31</v>
      </c>
      <c r="E326" s="88" t="s">
        <v>32</v>
      </c>
      <c r="F326" s="88" t="s">
        <v>32</v>
      </c>
      <c r="G326" s="88" t="s">
        <v>61</v>
      </c>
      <c r="H326" s="88" t="s">
        <v>66</v>
      </c>
      <c r="I326" s="88" t="s">
        <v>2918</v>
      </c>
      <c r="J326" s="88" t="s">
        <v>62</v>
      </c>
      <c r="K326" s="88" t="s">
        <v>538</v>
      </c>
      <c r="L326" s="88" t="s">
        <v>97</v>
      </c>
      <c r="M326" s="88" t="s">
        <v>97</v>
      </c>
      <c r="N326" s="88" t="s">
        <v>1726</v>
      </c>
      <c r="O326" s="88" t="s">
        <v>444</v>
      </c>
      <c r="P326" s="88" t="s">
        <v>176</v>
      </c>
      <c r="Q326" s="88" t="s">
        <v>2374</v>
      </c>
      <c r="R326" s="89" t="s">
        <v>3644</v>
      </c>
      <c r="S326" s="90">
        <v>0.3</v>
      </c>
      <c r="T326" s="88" t="s">
        <v>503</v>
      </c>
      <c r="U326" s="88"/>
      <c r="V326" s="88"/>
      <c r="W326" s="88"/>
      <c r="X326" s="89"/>
      <c r="Y326" s="89"/>
      <c r="Z326" s="88"/>
      <c r="AA326" s="88">
        <v>41</v>
      </c>
      <c r="AB326" s="88"/>
      <c r="AC326" s="88"/>
      <c r="AD326" s="88">
        <v>24</v>
      </c>
      <c r="AE326" s="91">
        <v>17.600000000000001</v>
      </c>
      <c r="AF326" s="88" t="s">
        <v>2992</v>
      </c>
      <c r="AG326" s="88" t="s">
        <v>2999</v>
      </c>
      <c r="AH326" s="88" t="s">
        <v>110</v>
      </c>
      <c r="AI326" s="89">
        <v>2</v>
      </c>
      <c r="AJ326" s="89"/>
      <c r="AK326" s="89"/>
      <c r="AL326" s="88"/>
      <c r="AM326" s="88"/>
      <c r="AN326" s="88"/>
      <c r="AO326" s="88"/>
      <c r="AP326" s="88" t="s">
        <v>61</v>
      </c>
      <c r="AQ326" s="88" t="s">
        <v>44</v>
      </c>
      <c r="AR326" s="88" t="s">
        <v>45</v>
      </c>
      <c r="AS326" s="88" t="s">
        <v>44</v>
      </c>
      <c r="AT326" s="88" t="s">
        <v>61</v>
      </c>
      <c r="AU326" s="88"/>
      <c r="AV326" s="88"/>
      <c r="AW326" s="88"/>
      <c r="AX326" s="88" t="s">
        <v>3923</v>
      </c>
      <c r="AY326" s="88">
        <v>45.036281000000002</v>
      </c>
      <c r="AZ326" s="89">
        <v>150</v>
      </c>
      <c r="BA326" s="92">
        <v>1.3782383419689119</v>
      </c>
      <c r="BB326" s="93">
        <v>216</v>
      </c>
      <c r="BC326" s="94">
        <v>0.2</v>
      </c>
      <c r="BD326" s="89">
        <v>445</v>
      </c>
      <c r="BE326" s="89">
        <v>305</v>
      </c>
      <c r="BF326" s="98" t="s">
        <v>2651</v>
      </c>
      <c r="BG326" s="88" t="s">
        <v>68</v>
      </c>
      <c r="BH326" s="88" t="s">
        <v>97</v>
      </c>
    </row>
    <row r="327" spans="1:60" s="87" customFormat="1" ht="30.75" customHeight="1" x14ac:dyDescent="0.2">
      <c r="A327" s="87" t="s">
        <v>543</v>
      </c>
      <c r="B327" s="88" t="s">
        <v>1784</v>
      </c>
      <c r="C327" s="88" t="s">
        <v>543</v>
      </c>
      <c r="D327" s="88" t="s">
        <v>31</v>
      </c>
      <c r="E327" s="88" t="s">
        <v>32</v>
      </c>
      <c r="F327" s="88" t="s">
        <v>32</v>
      </c>
      <c r="G327" s="88" t="s">
        <v>61</v>
      </c>
      <c r="H327" s="88" t="s">
        <v>66</v>
      </c>
      <c r="I327" s="88" t="s">
        <v>2918</v>
      </c>
      <c r="J327" s="88" t="s">
        <v>62</v>
      </c>
      <c r="K327" s="88" t="s">
        <v>538</v>
      </c>
      <c r="L327" s="88" t="s">
        <v>97</v>
      </c>
      <c r="M327" s="88" t="s">
        <v>97</v>
      </c>
      <c r="N327" s="88" t="s">
        <v>1726</v>
      </c>
      <c r="O327" s="88" t="s">
        <v>444</v>
      </c>
      <c r="P327" s="88" t="s">
        <v>98</v>
      </c>
      <c r="Q327" s="88" t="s">
        <v>2374</v>
      </c>
      <c r="R327" s="89" t="s">
        <v>3644</v>
      </c>
      <c r="S327" s="90">
        <v>0.28000000000000003</v>
      </c>
      <c r="T327" s="88" t="s">
        <v>504</v>
      </c>
      <c r="U327" s="88"/>
      <c r="V327" s="88"/>
      <c r="W327" s="88"/>
      <c r="X327" s="89"/>
      <c r="Y327" s="89"/>
      <c r="Z327" s="88"/>
      <c r="AA327" s="88">
        <v>41</v>
      </c>
      <c r="AB327" s="88"/>
      <c r="AC327" s="88"/>
      <c r="AD327" s="88">
        <v>24</v>
      </c>
      <c r="AE327" s="91">
        <v>17.600000000000001</v>
      </c>
      <c r="AF327" s="88" t="s">
        <v>2992</v>
      </c>
      <c r="AG327" s="88" t="s">
        <v>3000</v>
      </c>
      <c r="AH327" s="88" t="s">
        <v>110</v>
      </c>
      <c r="AI327" s="89">
        <v>2</v>
      </c>
      <c r="AJ327" s="89"/>
      <c r="AK327" s="89"/>
      <c r="AL327" s="88"/>
      <c r="AM327" s="88"/>
      <c r="AN327" s="88"/>
      <c r="AO327" s="88"/>
      <c r="AP327" s="88" t="s">
        <v>61</v>
      </c>
      <c r="AQ327" s="88" t="s">
        <v>44</v>
      </c>
      <c r="AR327" s="88" t="s">
        <v>45</v>
      </c>
      <c r="AS327" s="88" t="s">
        <v>44</v>
      </c>
      <c r="AT327" s="88" t="s">
        <v>61</v>
      </c>
      <c r="AU327" s="88"/>
      <c r="AV327" s="88"/>
      <c r="AW327" s="88"/>
      <c r="AX327" s="88" t="s">
        <v>3923</v>
      </c>
      <c r="AY327" s="88">
        <v>45.609645999999998</v>
      </c>
      <c r="AZ327" s="89">
        <v>150</v>
      </c>
      <c r="BA327" s="92">
        <v>1.4766839378238341</v>
      </c>
      <c r="BB327" s="93">
        <v>216</v>
      </c>
      <c r="BC327" s="94">
        <v>0.2</v>
      </c>
      <c r="BD327" s="89">
        <v>445</v>
      </c>
      <c r="BE327" s="89">
        <v>305</v>
      </c>
      <c r="BF327" s="98" t="s">
        <v>2651</v>
      </c>
      <c r="BG327" s="88" t="s">
        <v>68</v>
      </c>
      <c r="BH327" s="88" t="s">
        <v>97</v>
      </c>
    </row>
    <row r="328" spans="1:60" s="87" customFormat="1" ht="30.75" customHeight="1" x14ac:dyDescent="0.2">
      <c r="A328" s="87" t="s">
        <v>544</v>
      </c>
      <c r="B328" s="88" t="s">
        <v>1784</v>
      </c>
      <c r="C328" s="88" t="s">
        <v>544</v>
      </c>
      <c r="D328" s="88" t="s">
        <v>31</v>
      </c>
      <c r="E328" s="88" t="s">
        <v>32</v>
      </c>
      <c r="F328" s="88" t="s">
        <v>32</v>
      </c>
      <c r="G328" s="88" t="s">
        <v>61</v>
      </c>
      <c r="H328" s="88" t="s">
        <v>66</v>
      </c>
      <c r="I328" s="88" t="s">
        <v>2918</v>
      </c>
      <c r="J328" s="88" t="s">
        <v>62</v>
      </c>
      <c r="K328" s="88" t="s">
        <v>538</v>
      </c>
      <c r="L328" s="88" t="s">
        <v>97</v>
      </c>
      <c r="M328" s="88" t="s">
        <v>97</v>
      </c>
      <c r="N328" s="88" t="s">
        <v>1726</v>
      </c>
      <c r="O328" s="88" t="s">
        <v>444</v>
      </c>
      <c r="P328" s="88" t="s">
        <v>100</v>
      </c>
      <c r="Q328" s="88" t="s">
        <v>2374</v>
      </c>
      <c r="R328" s="89" t="s">
        <v>3644</v>
      </c>
      <c r="S328" s="90">
        <v>0.26</v>
      </c>
      <c r="T328" s="88" t="s">
        <v>505</v>
      </c>
      <c r="U328" s="88"/>
      <c r="V328" s="88"/>
      <c r="W328" s="88"/>
      <c r="X328" s="89"/>
      <c r="Y328" s="89"/>
      <c r="Z328" s="88"/>
      <c r="AA328" s="88">
        <v>41</v>
      </c>
      <c r="AB328" s="88"/>
      <c r="AC328" s="88"/>
      <c r="AD328" s="88">
        <v>24</v>
      </c>
      <c r="AE328" s="91">
        <v>17.600000000000001</v>
      </c>
      <c r="AF328" s="88" t="s">
        <v>2992</v>
      </c>
      <c r="AG328" s="88" t="s">
        <v>2999</v>
      </c>
      <c r="AH328" s="88" t="s">
        <v>110</v>
      </c>
      <c r="AI328" s="89">
        <v>2</v>
      </c>
      <c r="AJ328" s="89"/>
      <c r="AK328" s="89"/>
      <c r="AL328" s="88"/>
      <c r="AM328" s="88"/>
      <c r="AN328" s="88"/>
      <c r="AO328" s="88"/>
      <c r="AP328" s="88" t="s">
        <v>61</v>
      </c>
      <c r="AQ328" s="88" t="s">
        <v>44</v>
      </c>
      <c r="AR328" s="88" t="s">
        <v>45</v>
      </c>
      <c r="AS328" s="88" t="s">
        <v>44</v>
      </c>
      <c r="AT328" s="88" t="s">
        <v>61</v>
      </c>
      <c r="AU328" s="88"/>
      <c r="AV328" s="88"/>
      <c r="AW328" s="88"/>
      <c r="AX328" s="88" t="s">
        <v>3923</v>
      </c>
      <c r="AY328" s="88">
        <v>45.616706999999998</v>
      </c>
      <c r="AZ328" s="89">
        <v>150</v>
      </c>
      <c r="BA328" s="92">
        <v>0.65803108808290156</v>
      </c>
      <c r="BB328" s="93">
        <v>216</v>
      </c>
      <c r="BC328" s="94">
        <v>0.2</v>
      </c>
      <c r="BD328" s="89">
        <v>445</v>
      </c>
      <c r="BE328" s="89">
        <v>305</v>
      </c>
      <c r="BF328" s="98" t="s">
        <v>2651</v>
      </c>
      <c r="BG328" s="88" t="s">
        <v>68</v>
      </c>
      <c r="BH328" s="88" t="s">
        <v>97</v>
      </c>
    </row>
    <row r="329" spans="1:60" s="87" customFormat="1" ht="30.75" customHeight="1" x14ac:dyDescent="0.2">
      <c r="A329" s="87" t="s">
        <v>545</v>
      </c>
      <c r="B329" s="88" t="s">
        <v>1784</v>
      </c>
      <c r="C329" s="88" t="s">
        <v>545</v>
      </c>
      <c r="D329" s="88" t="s">
        <v>31</v>
      </c>
      <c r="E329" s="88" t="s">
        <v>32</v>
      </c>
      <c r="F329" s="88" t="s">
        <v>32</v>
      </c>
      <c r="G329" s="88" t="s">
        <v>61</v>
      </c>
      <c r="H329" s="88" t="s">
        <v>66</v>
      </c>
      <c r="I329" s="88" t="s">
        <v>2918</v>
      </c>
      <c r="J329" s="88" t="s">
        <v>62</v>
      </c>
      <c r="K329" s="88" t="s">
        <v>538</v>
      </c>
      <c r="L329" s="88" t="s">
        <v>97</v>
      </c>
      <c r="M329" s="88" t="s">
        <v>97</v>
      </c>
      <c r="N329" s="88" t="s">
        <v>1726</v>
      </c>
      <c r="O329" s="88" t="s">
        <v>444</v>
      </c>
      <c r="P329" s="88" t="s">
        <v>104</v>
      </c>
      <c r="Q329" s="88" t="s">
        <v>2374</v>
      </c>
      <c r="R329" s="89" t="s">
        <v>3644</v>
      </c>
      <c r="S329" s="90">
        <v>0.34</v>
      </c>
      <c r="T329" s="88" t="s">
        <v>506</v>
      </c>
      <c r="U329" s="88"/>
      <c r="V329" s="88"/>
      <c r="W329" s="88"/>
      <c r="X329" s="89"/>
      <c r="Y329" s="89"/>
      <c r="Z329" s="88"/>
      <c r="AA329" s="88">
        <v>41</v>
      </c>
      <c r="AB329" s="88"/>
      <c r="AC329" s="88"/>
      <c r="AD329" s="88">
        <v>24</v>
      </c>
      <c r="AE329" s="91">
        <v>17.600000000000001</v>
      </c>
      <c r="AF329" s="88" t="s">
        <v>2992</v>
      </c>
      <c r="AG329" s="88" t="s">
        <v>2999</v>
      </c>
      <c r="AH329" s="88" t="s">
        <v>110</v>
      </c>
      <c r="AI329" s="89">
        <v>2</v>
      </c>
      <c r="AJ329" s="89"/>
      <c r="AK329" s="89"/>
      <c r="AL329" s="88"/>
      <c r="AM329" s="88"/>
      <c r="AN329" s="88"/>
      <c r="AO329" s="88"/>
      <c r="AP329" s="88" t="s">
        <v>61</v>
      </c>
      <c r="AQ329" s="88" t="s">
        <v>44</v>
      </c>
      <c r="AR329" s="88" t="s">
        <v>45</v>
      </c>
      <c r="AS329" s="88" t="s">
        <v>44</v>
      </c>
      <c r="AT329" s="88" t="s">
        <v>61</v>
      </c>
      <c r="AU329" s="88"/>
      <c r="AV329" s="88"/>
      <c r="AW329" s="88"/>
      <c r="AX329" s="88" t="s">
        <v>3923</v>
      </c>
      <c r="AY329" s="88">
        <v>44.926527</v>
      </c>
      <c r="AZ329" s="89">
        <v>150</v>
      </c>
      <c r="BA329" s="92">
        <v>0.13989637305699482</v>
      </c>
      <c r="BB329" s="93">
        <v>144</v>
      </c>
      <c r="BC329" s="94">
        <v>0.2</v>
      </c>
      <c r="BD329" s="89">
        <v>445</v>
      </c>
      <c r="BE329" s="89">
        <v>305</v>
      </c>
      <c r="BF329" s="98" t="s">
        <v>2651</v>
      </c>
      <c r="BG329" s="88" t="s">
        <v>68</v>
      </c>
      <c r="BH329" s="88" t="s">
        <v>97</v>
      </c>
    </row>
    <row r="330" spans="1:60" s="87" customFormat="1" ht="30.75" customHeight="1" x14ac:dyDescent="0.2">
      <c r="A330" s="87" t="s">
        <v>546</v>
      </c>
      <c r="B330" s="88" t="s">
        <v>1784</v>
      </c>
      <c r="C330" s="88" t="s">
        <v>546</v>
      </c>
      <c r="D330" s="88" t="s">
        <v>31</v>
      </c>
      <c r="E330" s="88" t="s">
        <v>32</v>
      </c>
      <c r="F330" s="88" t="s">
        <v>32</v>
      </c>
      <c r="G330" s="88" t="s">
        <v>61</v>
      </c>
      <c r="H330" s="88" t="s">
        <v>66</v>
      </c>
      <c r="I330" s="88" t="s">
        <v>2918</v>
      </c>
      <c r="J330" s="88" t="s">
        <v>62</v>
      </c>
      <c r="K330" s="88" t="s">
        <v>538</v>
      </c>
      <c r="L330" s="88" t="s">
        <v>97</v>
      </c>
      <c r="M330" s="88" t="s">
        <v>97</v>
      </c>
      <c r="N330" s="88" t="s">
        <v>1726</v>
      </c>
      <c r="O330" s="88" t="s">
        <v>444</v>
      </c>
      <c r="P330" s="88" t="s">
        <v>107</v>
      </c>
      <c r="Q330" s="88" t="s">
        <v>2374</v>
      </c>
      <c r="R330" s="89" t="s">
        <v>3644</v>
      </c>
      <c r="S330" s="90">
        <v>0.35</v>
      </c>
      <c r="T330" s="88" t="s">
        <v>507</v>
      </c>
      <c r="U330" s="88"/>
      <c r="V330" s="88"/>
      <c r="W330" s="88"/>
      <c r="X330" s="89"/>
      <c r="Y330" s="89"/>
      <c r="Z330" s="88"/>
      <c r="AA330" s="88">
        <v>41</v>
      </c>
      <c r="AB330" s="88"/>
      <c r="AC330" s="88"/>
      <c r="AD330" s="88">
        <v>24</v>
      </c>
      <c r="AE330" s="91">
        <v>17.600000000000001</v>
      </c>
      <c r="AF330" s="88" t="s">
        <v>2992</v>
      </c>
      <c r="AG330" s="88" t="s">
        <v>2999</v>
      </c>
      <c r="AH330" s="88" t="s">
        <v>110</v>
      </c>
      <c r="AI330" s="89">
        <v>2</v>
      </c>
      <c r="AJ330" s="89"/>
      <c r="AK330" s="89"/>
      <c r="AL330" s="88"/>
      <c r="AM330" s="88"/>
      <c r="AN330" s="88"/>
      <c r="AO330" s="88"/>
      <c r="AP330" s="88" t="s">
        <v>61</v>
      </c>
      <c r="AQ330" s="88" t="s">
        <v>44</v>
      </c>
      <c r="AR330" s="88" t="s">
        <v>45</v>
      </c>
      <c r="AS330" s="88" t="s">
        <v>44</v>
      </c>
      <c r="AT330" s="88" t="s">
        <v>61</v>
      </c>
      <c r="AU330" s="88"/>
      <c r="AV330" s="88"/>
      <c r="AW330" s="88"/>
      <c r="AX330" s="88" t="s">
        <v>3923</v>
      </c>
      <c r="AY330" s="88">
        <v>44.895890999999999</v>
      </c>
      <c r="AZ330" s="89">
        <v>150</v>
      </c>
      <c r="BA330" s="92">
        <v>0.13471502590673576</v>
      </c>
      <c r="BB330" s="93">
        <v>144</v>
      </c>
      <c r="BC330" s="94">
        <v>0.2</v>
      </c>
      <c r="BD330" s="89">
        <v>445</v>
      </c>
      <c r="BE330" s="89">
        <v>305</v>
      </c>
      <c r="BF330" s="98" t="s">
        <v>2651</v>
      </c>
      <c r="BG330" s="88" t="s">
        <v>68</v>
      </c>
      <c r="BH330" s="88" t="s">
        <v>97</v>
      </c>
    </row>
    <row r="331" spans="1:60" s="87" customFormat="1" ht="30.75" customHeight="1" x14ac:dyDescent="0.2">
      <c r="A331" s="87" t="s">
        <v>2974</v>
      </c>
      <c r="B331" s="88" t="s">
        <v>2973</v>
      </c>
      <c r="C331" s="88" t="s">
        <v>2974</v>
      </c>
      <c r="D331" s="88"/>
      <c r="E331" s="88"/>
      <c r="F331" s="88"/>
      <c r="G331" s="88"/>
      <c r="H331" s="88"/>
      <c r="I331" s="88" t="s">
        <v>2918</v>
      </c>
      <c r="J331" s="88" t="s">
        <v>62</v>
      </c>
      <c r="K331" s="88" t="s">
        <v>538</v>
      </c>
      <c r="L331" s="88" t="s">
        <v>97</v>
      </c>
      <c r="M331" s="88" t="s">
        <v>97</v>
      </c>
      <c r="N331" s="88" t="s">
        <v>1729</v>
      </c>
      <c r="O331" s="88" t="s">
        <v>444</v>
      </c>
      <c r="P331" s="88" t="s">
        <v>175</v>
      </c>
      <c r="Q331" s="88" t="s">
        <v>2374</v>
      </c>
      <c r="R331" s="89" t="s">
        <v>3613</v>
      </c>
      <c r="S331" s="90">
        <v>0.31</v>
      </c>
      <c r="T331" s="88" t="s">
        <v>2980</v>
      </c>
      <c r="U331" s="88"/>
      <c r="V331" s="88"/>
      <c r="W331" s="88"/>
      <c r="X331" s="89"/>
      <c r="Y331" s="89"/>
      <c r="Z331" s="88"/>
      <c r="AA331" s="88">
        <v>41</v>
      </c>
      <c r="AB331" s="88"/>
      <c r="AC331" s="88"/>
      <c r="AD331" s="88">
        <v>24</v>
      </c>
      <c r="AE331" s="91">
        <v>17.600000000000001</v>
      </c>
      <c r="AF331" s="88" t="s">
        <v>2992</v>
      </c>
      <c r="AG331" s="88" t="s">
        <v>3002</v>
      </c>
      <c r="AH331" s="88" t="s">
        <v>110</v>
      </c>
      <c r="AI331" s="89">
        <v>2</v>
      </c>
      <c r="AJ331" s="89"/>
      <c r="AK331" s="89"/>
      <c r="AL331" s="88"/>
      <c r="AM331" s="88"/>
      <c r="AN331" s="88"/>
      <c r="AO331" s="88"/>
      <c r="AP331" s="88" t="s">
        <v>61</v>
      </c>
      <c r="AQ331" s="88" t="s">
        <v>44</v>
      </c>
      <c r="AR331" s="88" t="s">
        <v>45</v>
      </c>
      <c r="AS331" s="88" t="s">
        <v>44</v>
      </c>
      <c r="AT331" s="88" t="s">
        <v>61</v>
      </c>
      <c r="AU331" s="88"/>
      <c r="AV331" s="88"/>
      <c r="AW331" s="88"/>
      <c r="AX331" s="88" t="s">
        <v>3923</v>
      </c>
      <c r="AY331" s="88"/>
      <c r="AZ331" s="89">
        <v>150</v>
      </c>
      <c r="BA331" s="92"/>
      <c r="BB331" s="93">
        <v>144</v>
      </c>
      <c r="BC331" s="94">
        <v>0.2</v>
      </c>
      <c r="BD331" s="89">
        <v>445</v>
      </c>
      <c r="BE331" s="89">
        <v>305</v>
      </c>
      <c r="BF331" s="98"/>
      <c r="BG331" s="88" t="s">
        <v>68</v>
      </c>
      <c r="BH331" s="88"/>
    </row>
    <row r="332" spans="1:60" s="87" customFormat="1" ht="30.75" customHeight="1" x14ac:dyDescent="0.2">
      <c r="A332" s="87" t="s">
        <v>2975</v>
      </c>
      <c r="B332" s="88" t="s">
        <v>2973</v>
      </c>
      <c r="C332" s="88" t="s">
        <v>2975</v>
      </c>
      <c r="D332" s="88"/>
      <c r="E332" s="88"/>
      <c r="F332" s="88"/>
      <c r="G332" s="88"/>
      <c r="H332" s="88"/>
      <c r="I332" s="88" t="s">
        <v>2918</v>
      </c>
      <c r="J332" s="88" t="s">
        <v>62</v>
      </c>
      <c r="K332" s="88" t="s">
        <v>538</v>
      </c>
      <c r="L332" s="88" t="s">
        <v>97</v>
      </c>
      <c r="M332" s="88" t="s">
        <v>97</v>
      </c>
      <c r="N332" s="88" t="s">
        <v>1729</v>
      </c>
      <c r="O332" s="88" t="s">
        <v>444</v>
      </c>
      <c r="P332" s="88" t="s">
        <v>176</v>
      </c>
      <c r="Q332" s="88" t="s">
        <v>2374</v>
      </c>
      <c r="R332" s="89" t="s">
        <v>3613</v>
      </c>
      <c r="S332" s="90">
        <v>0.3</v>
      </c>
      <c r="T332" s="88" t="s">
        <v>2981</v>
      </c>
      <c r="U332" s="88"/>
      <c r="V332" s="88"/>
      <c r="W332" s="88"/>
      <c r="X332" s="89"/>
      <c r="Y332" s="89"/>
      <c r="Z332" s="88"/>
      <c r="AA332" s="88">
        <v>41</v>
      </c>
      <c r="AB332" s="88"/>
      <c r="AC332" s="88"/>
      <c r="AD332" s="88">
        <v>24</v>
      </c>
      <c r="AE332" s="91">
        <v>17.600000000000001</v>
      </c>
      <c r="AF332" s="88" t="s">
        <v>2992</v>
      </c>
      <c r="AG332" s="88" t="s">
        <v>3002</v>
      </c>
      <c r="AH332" s="88" t="s">
        <v>110</v>
      </c>
      <c r="AI332" s="89">
        <v>2</v>
      </c>
      <c r="AJ332" s="89"/>
      <c r="AK332" s="89"/>
      <c r="AL332" s="88"/>
      <c r="AM332" s="88"/>
      <c r="AN332" s="88"/>
      <c r="AO332" s="88"/>
      <c r="AP332" s="88" t="s">
        <v>61</v>
      </c>
      <c r="AQ332" s="88" t="s">
        <v>44</v>
      </c>
      <c r="AR332" s="88" t="s">
        <v>45</v>
      </c>
      <c r="AS332" s="88" t="s">
        <v>44</v>
      </c>
      <c r="AT332" s="88" t="s">
        <v>61</v>
      </c>
      <c r="AU332" s="88"/>
      <c r="AV332" s="88"/>
      <c r="AW332" s="88"/>
      <c r="AX332" s="88" t="s">
        <v>3923</v>
      </c>
      <c r="AY332" s="88"/>
      <c r="AZ332" s="89">
        <v>150</v>
      </c>
      <c r="BA332" s="92"/>
      <c r="BB332" s="93">
        <v>216</v>
      </c>
      <c r="BC332" s="94">
        <v>0.2</v>
      </c>
      <c r="BD332" s="89">
        <v>445</v>
      </c>
      <c r="BE332" s="89">
        <v>305</v>
      </c>
      <c r="BF332" s="98"/>
      <c r="BG332" s="88" t="s">
        <v>68</v>
      </c>
      <c r="BH332" s="88"/>
    </row>
    <row r="333" spans="1:60" s="87" customFormat="1" ht="30.75" customHeight="1" x14ac:dyDescent="0.2">
      <c r="A333" s="87" t="s">
        <v>2976</v>
      </c>
      <c r="B333" s="88" t="s">
        <v>2973</v>
      </c>
      <c r="C333" s="88" t="s">
        <v>2976</v>
      </c>
      <c r="D333" s="88"/>
      <c r="E333" s="88"/>
      <c r="F333" s="88"/>
      <c r="G333" s="88"/>
      <c r="H333" s="88"/>
      <c r="I333" s="88" t="s">
        <v>2918</v>
      </c>
      <c r="J333" s="88" t="s">
        <v>62</v>
      </c>
      <c r="K333" s="88" t="s">
        <v>538</v>
      </c>
      <c r="L333" s="88" t="s">
        <v>97</v>
      </c>
      <c r="M333" s="88" t="s">
        <v>97</v>
      </c>
      <c r="N333" s="88" t="s">
        <v>1729</v>
      </c>
      <c r="O333" s="88" t="s">
        <v>444</v>
      </c>
      <c r="P333" s="88" t="s">
        <v>98</v>
      </c>
      <c r="Q333" s="88" t="s">
        <v>2374</v>
      </c>
      <c r="R333" s="89" t="s">
        <v>3613</v>
      </c>
      <c r="S333" s="90">
        <v>0.28000000000000003</v>
      </c>
      <c r="T333" s="88" t="s">
        <v>2982</v>
      </c>
      <c r="U333" s="88"/>
      <c r="V333" s="88"/>
      <c r="W333" s="88"/>
      <c r="X333" s="89"/>
      <c r="Y333" s="89"/>
      <c r="Z333" s="88"/>
      <c r="AA333" s="88">
        <v>41</v>
      </c>
      <c r="AB333" s="88"/>
      <c r="AC333" s="88"/>
      <c r="AD333" s="88">
        <v>24</v>
      </c>
      <c r="AE333" s="91">
        <v>17.600000000000001</v>
      </c>
      <c r="AF333" s="88" t="s">
        <v>2992</v>
      </c>
      <c r="AG333" s="88" t="s">
        <v>3002</v>
      </c>
      <c r="AH333" s="88" t="s">
        <v>110</v>
      </c>
      <c r="AI333" s="89">
        <v>2</v>
      </c>
      <c r="AJ333" s="89"/>
      <c r="AK333" s="89"/>
      <c r="AL333" s="88"/>
      <c r="AM333" s="88"/>
      <c r="AN333" s="88"/>
      <c r="AO333" s="88"/>
      <c r="AP333" s="88" t="s">
        <v>61</v>
      </c>
      <c r="AQ333" s="88" t="s">
        <v>44</v>
      </c>
      <c r="AR333" s="88" t="s">
        <v>45</v>
      </c>
      <c r="AS333" s="88" t="s">
        <v>44</v>
      </c>
      <c r="AT333" s="88" t="s">
        <v>61</v>
      </c>
      <c r="AU333" s="88"/>
      <c r="AV333" s="88"/>
      <c r="AW333" s="88"/>
      <c r="AX333" s="88" t="s">
        <v>3923</v>
      </c>
      <c r="AY333" s="88"/>
      <c r="AZ333" s="89">
        <v>150</v>
      </c>
      <c r="BA333" s="92"/>
      <c r="BB333" s="93">
        <v>216</v>
      </c>
      <c r="BC333" s="94">
        <v>0.2</v>
      </c>
      <c r="BD333" s="89">
        <v>445</v>
      </c>
      <c r="BE333" s="89">
        <v>305</v>
      </c>
      <c r="BF333" s="98"/>
      <c r="BG333" s="88" t="s">
        <v>68</v>
      </c>
      <c r="BH333" s="88"/>
    </row>
    <row r="334" spans="1:60" s="87" customFormat="1" ht="30.75" customHeight="1" x14ac:dyDescent="0.2">
      <c r="A334" s="87" t="s">
        <v>2977</v>
      </c>
      <c r="B334" s="88" t="s">
        <v>2973</v>
      </c>
      <c r="C334" s="88" t="s">
        <v>2977</v>
      </c>
      <c r="D334" s="88"/>
      <c r="E334" s="88"/>
      <c r="F334" s="88"/>
      <c r="G334" s="88"/>
      <c r="H334" s="88"/>
      <c r="I334" s="88" t="s">
        <v>2918</v>
      </c>
      <c r="J334" s="88" t="s">
        <v>62</v>
      </c>
      <c r="K334" s="88" t="s">
        <v>538</v>
      </c>
      <c r="L334" s="88" t="s">
        <v>97</v>
      </c>
      <c r="M334" s="88" t="s">
        <v>97</v>
      </c>
      <c r="N334" s="88" t="s">
        <v>1729</v>
      </c>
      <c r="O334" s="88" t="s">
        <v>444</v>
      </c>
      <c r="P334" s="88" t="s">
        <v>100</v>
      </c>
      <c r="Q334" s="88" t="s">
        <v>2374</v>
      </c>
      <c r="R334" s="89" t="s">
        <v>3613</v>
      </c>
      <c r="S334" s="90">
        <v>0.26</v>
      </c>
      <c r="T334" s="88" t="s">
        <v>2983</v>
      </c>
      <c r="U334" s="88"/>
      <c r="V334" s="88"/>
      <c r="W334" s="88"/>
      <c r="X334" s="89"/>
      <c r="Y334" s="89"/>
      <c r="Z334" s="88"/>
      <c r="AA334" s="88">
        <v>41</v>
      </c>
      <c r="AB334" s="88"/>
      <c r="AC334" s="88"/>
      <c r="AD334" s="88">
        <v>24</v>
      </c>
      <c r="AE334" s="91">
        <v>17.600000000000001</v>
      </c>
      <c r="AF334" s="88" t="s">
        <v>2992</v>
      </c>
      <c r="AG334" s="88" t="s">
        <v>3002</v>
      </c>
      <c r="AH334" s="88" t="s">
        <v>110</v>
      </c>
      <c r="AI334" s="89">
        <v>2</v>
      </c>
      <c r="AJ334" s="89"/>
      <c r="AK334" s="89"/>
      <c r="AL334" s="88"/>
      <c r="AM334" s="88"/>
      <c r="AN334" s="88"/>
      <c r="AO334" s="88"/>
      <c r="AP334" s="88" t="s">
        <v>61</v>
      </c>
      <c r="AQ334" s="88" t="s">
        <v>44</v>
      </c>
      <c r="AR334" s="88" t="s">
        <v>45</v>
      </c>
      <c r="AS334" s="88" t="s">
        <v>44</v>
      </c>
      <c r="AT334" s="88" t="s">
        <v>61</v>
      </c>
      <c r="AU334" s="88"/>
      <c r="AV334" s="88"/>
      <c r="AW334" s="88"/>
      <c r="AX334" s="88" t="s">
        <v>3923</v>
      </c>
      <c r="AY334" s="88"/>
      <c r="AZ334" s="89">
        <v>150</v>
      </c>
      <c r="BA334" s="92"/>
      <c r="BB334" s="93">
        <v>216</v>
      </c>
      <c r="BC334" s="94">
        <v>0.2</v>
      </c>
      <c r="BD334" s="89">
        <v>445</v>
      </c>
      <c r="BE334" s="89">
        <v>305</v>
      </c>
      <c r="BF334" s="98"/>
      <c r="BG334" s="88" t="s">
        <v>68</v>
      </c>
      <c r="BH334" s="88"/>
    </row>
    <row r="335" spans="1:60" s="87" customFormat="1" ht="30.75" customHeight="1" x14ac:dyDescent="0.2">
      <c r="A335" s="87" t="s">
        <v>2978</v>
      </c>
      <c r="B335" s="88" t="s">
        <v>2973</v>
      </c>
      <c r="C335" s="88" t="s">
        <v>2978</v>
      </c>
      <c r="D335" s="88"/>
      <c r="E335" s="88"/>
      <c r="F335" s="88"/>
      <c r="G335" s="88"/>
      <c r="H335" s="88"/>
      <c r="I335" s="88" t="s">
        <v>2918</v>
      </c>
      <c r="J335" s="88" t="s">
        <v>62</v>
      </c>
      <c r="K335" s="88" t="s">
        <v>538</v>
      </c>
      <c r="L335" s="88" t="s">
        <v>97</v>
      </c>
      <c r="M335" s="88" t="s">
        <v>97</v>
      </c>
      <c r="N335" s="88" t="s">
        <v>1729</v>
      </c>
      <c r="O335" s="88" t="s">
        <v>444</v>
      </c>
      <c r="P335" s="88" t="s">
        <v>104</v>
      </c>
      <c r="Q335" s="88" t="s">
        <v>2374</v>
      </c>
      <c r="R335" s="89" t="s">
        <v>3613</v>
      </c>
      <c r="S335" s="90">
        <v>0.34</v>
      </c>
      <c r="T335" s="88" t="s">
        <v>2984</v>
      </c>
      <c r="U335" s="88"/>
      <c r="V335" s="88"/>
      <c r="W335" s="88"/>
      <c r="X335" s="89"/>
      <c r="Y335" s="89"/>
      <c r="Z335" s="88"/>
      <c r="AA335" s="88">
        <v>41</v>
      </c>
      <c r="AB335" s="88"/>
      <c r="AC335" s="88"/>
      <c r="AD335" s="88">
        <v>24</v>
      </c>
      <c r="AE335" s="91">
        <v>17.600000000000001</v>
      </c>
      <c r="AF335" s="88" t="s">
        <v>2992</v>
      </c>
      <c r="AG335" s="88" t="s">
        <v>3002</v>
      </c>
      <c r="AH335" s="88" t="s">
        <v>110</v>
      </c>
      <c r="AI335" s="89">
        <v>2</v>
      </c>
      <c r="AJ335" s="89"/>
      <c r="AK335" s="89"/>
      <c r="AL335" s="88"/>
      <c r="AM335" s="88"/>
      <c r="AN335" s="88"/>
      <c r="AO335" s="88"/>
      <c r="AP335" s="88" t="s">
        <v>61</v>
      </c>
      <c r="AQ335" s="88" t="s">
        <v>44</v>
      </c>
      <c r="AR335" s="88" t="s">
        <v>45</v>
      </c>
      <c r="AS335" s="88" t="s">
        <v>44</v>
      </c>
      <c r="AT335" s="88" t="s">
        <v>61</v>
      </c>
      <c r="AU335" s="88"/>
      <c r="AV335" s="88"/>
      <c r="AW335" s="88"/>
      <c r="AX335" s="88" t="s">
        <v>3923</v>
      </c>
      <c r="AY335" s="88"/>
      <c r="AZ335" s="89">
        <v>150</v>
      </c>
      <c r="BA335" s="92"/>
      <c r="BB335" s="93">
        <v>144</v>
      </c>
      <c r="BC335" s="94">
        <v>0.2</v>
      </c>
      <c r="BD335" s="89">
        <v>445</v>
      </c>
      <c r="BE335" s="89">
        <v>305</v>
      </c>
      <c r="BF335" s="98"/>
      <c r="BG335" s="88" t="s">
        <v>68</v>
      </c>
      <c r="BH335" s="88"/>
    </row>
    <row r="336" spans="1:60" s="87" customFormat="1" ht="30.75" customHeight="1" x14ac:dyDescent="0.2">
      <c r="A336" s="87" t="s">
        <v>2979</v>
      </c>
      <c r="B336" s="88" t="s">
        <v>2973</v>
      </c>
      <c r="C336" s="88" t="s">
        <v>2979</v>
      </c>
      <c r="D336" s="88"/>
      <c r="E336" s="88"/>
      <c r="F336" s="88"/>
      <c r="G336" s="88"/>
      <c r="H336" s="88"/>
      <c r="I336" s="88" t="s">
        <v>2918</v>
      </c>
      <c r="J336" s="88" t="s">
        <v>62</v>
      </c>
      <c r="K336" s="88" t="s">
        <v>538</v>
      </c>
      <c r="L336" s="88" t="s">
        <v>97</v>
      </c>
      <c r="M336" s="88" t="s">
        <v>97</v>
      </c>
      <c r="N336" s="88" t="s">
        <v>1729</v>
      </c>
      <c r="O336" s="88" t="s">
        <v>444</v>
      </c>
      <c r="P336" s="88" t="s">
        <v>107</v>
      </c>
      <c r="Q336" s="88" t="s">
        <v>2374</v>
      </c>
      <c r="R336" s="89" t="s">
        <v>3613</v>
      </c>
      <c r="S336" s="90">
        <v>0.35</v>
      </c>
      <c r="T336" s="88" t="s">
        <v>2985</v>
      </c>
      <c r="U336" s="88"/>
      <c r="V336" s="88"/>
      <c r="W336" s="88"/>
      <c r="X336" s="89"/>
      <c r="Y336" s="89"/>
      <c r="Z336" s="88"/>
      <c r="AA336" s="88">
        <v>41</v>
      </c>
      <c r="AB336" s="88"/>
      <c r="AC336" s="88"/>
      <c r="AD336" s="88">
        <v>24</v>
      </c>
      <c r="AE336" s="91">
        <v>17.600000000000001</v>
      </c>
      <c r="AF336" s="88" t="s">
        <v>2992</v>
      </c>
      <c r="AG336" s="88" t="s">
        <v>3002</v>
      </c>
      <c r="AH336" s="88" t="s">
        <v>110</v>
      </c>
      <c r="AI336" s="89">
        <v>2</v>
      </c>
      <c r="AJ336" s="89"/>
      <c r="AK336" s="89"/>
      <c r="AL336" s="88"/>
      <c r="AM336" s="88"/>
      <c r="AN336" s="88"/>
      <c r="AO336" s="88"/>
      <c r="AP336" s="88" t="s">
        <v>61</v>
      </c>
      <c r="AQ336" s="88" t="s">
        <v>44</v>
      </c>
      <c r="AR336" s="88" t="s">
        <v>45</v>
      </c>
      <c r="AS336" s="88" t="s">
        <v>44</v>
      </c>
      <c r="AT336" s="88" t="s">
        <v>61</v>
      </c>
      <c r="AU336" s="88"/>
      <c r="AV336" s="88"/>
      <c r="AW336" s="88"/>
      <c r="AX336" s="88" t="s">
        <v>3923</v>
      </c>
      <c r="AY336" s="88"/>
      <c r="AZ336" s="89">
        <v>150</v>
      </c>
      <c r="BA336" s="92"/>
      <c r="BB336" s="93">
        <v>144</v>
      </c>
      <c r="BC336" s="94">
        <v>0.2</v>
      </c>
      <c r="BD336" s="89">
        <v>445</v>
      </c>
      <c r="BE336" s="89">
        <v>305</v>
      </c>
      <c r="BF336" s="98"/>
      <c r="BG336" s="88" t="s">
        <v>68</v>
      </c>
      <c r="BH336" s="88"/>
    </row>
    <row r="337" spans="1:60" s="87" customFormat="1" ht="30.75" customHeight="1" x14ac:dyDescent="0.2">
      <c r="A337" s="87" t="s">
        <v>2025</v>
      </c>
      <c r="B337" s="88" t="s">
        <v>1785</v>
      </c>
      <c r="C337" s="88" t="s">
        <v>2025</v>
      </c>
      <c r="D337" s="88" t="s">
        <v>31</v>
      </c>
      <c r="E337" s="88" t="s">
        <v>32</v>
      </c>
      <c r="F337" s="88" t="s">
        <v>32</v>
      </c>
      <c r="G337" s="88" t="s">
        <v>61</v>
      </c>
      <c r="H337" s="88" t="s">
        <v>66</v>
      </c>
      <c r="I337" s="88" t="s">
        <v>2918</v>
      </c>
      <c r="J337" s="88" t="s">
        <v>62</v>
      </c>
      <c r="K337" s="88" t="s">
        <v>538</v>
      </c>
      <c r="L337" s="88" t="s">
        <v>97</v>
      </c>
      <c r="M337" s="88" t="s">
        <v>97</v>
      </c>
      <c r="N337" s="88" t="s">
        <v>1734</v>
      </c>
      <c r="O337" s="88" t="s">
        <v>444</v>
      </c>
      <c r="P337" s="88" t="s">
        <v>175</v>
      </c>
      <c r="Q337" s="88" t="s">
        <v>2374</v>
      </c>
      <c r="R337" s="89" t="s">
        <v>3619</v>
      </c>
      <c r="S337" s="90">
        <v>0.31</v>
      </c>
      <c r="T337" s="88" t="s">
        <v>508</v>
      </c>
      <c r="U337" s="88"/>
      <c r="V337" s="88"/>
      <c r="W337" s="88"/>
      <c r="X337" s="89"/>
      <c r="Y337" s="89"/>
      <c r="Z337" s="88"/>
      <c r="AA337" s="88">
        <v>41</v>
      </c>
      <c r="AB337" s="88"/>
      <c r="AC337" s="88"/>
      <c r="AD337" s="88">
        <v>24</v>
      </c>
      <c r="AE337" s="91">
        <v>17.600000000000001</v>
      </c>
      <c r="AF337" s="88" t="s">
        <v>2992</v>
      </c>
      <c r="AG337" s="88" t="s">
        <v>2999</v>
      </c>
      <c r="AH337" s="88" t="s">
        <v>110</v>
      </c>
      <c r="AI337" s="89">
        <v>2</v>
      </c>
      <c r="AJ337" s="89"/>
      <c r="AK337" s="89"/>
      <c r="AL337" s="88"/>
      <c r="AM337" s="88"/>
      <c r="AN337" s="88"/>
      <c r="AO337" s="88"/>
      <c r="AP337" s="88" t="s">
        <v>61</v>
      </c>
      <c r="AQ337" s="88" t="s">
        <v>44</v>
      </c>
      <c r="AR337" s="88" t="s">
        <v>45</v>
      </c>
      <c r="AS337" s="88" t="s">
        <v>44</v>
      </c>
      <c r="AT337" s="88" t="s">
        <v>61</v>
      </c>
      <c r="AU337" s="88"/>
      <c r="AV337" s="88"/>
      <c r="AW337" s="88"/>
      <c r="AX337" s="88" t="s">
        <v>3923</v>
      </c>
      <c r="AY337" s="88">
        <v>45.616734000000001</v>
      </c>
      <c r="AZ337" s="89">
        <v>150</v>
      </c>
      <c r="BA337" s="92">
        <v>0.64766839378238339</v>
      </c>
      <c r="BB337" s="93">
        <v>144</v>
      </c>
      <c r="BC337" s="94">
        <v>0.2</v>
      </c>
      <c r="BD337" s="89">
        <v>445</v>
      </c>
      <c r="BE337" s="89">
        <v>305</v>
      </c>
      <c r="BF337" s="96" t="s">
        <v>2615</v>
      </c>
      <c r="BG337" s="88" t="s">
        <v>68</v>
      </c>
      <c r="BH337" s="88" t="s">
        <v>97</v>
      </c>
    </row>
    <row r="338" spans="1:60" s="87" customFormat="1" ht="30.75" customHeight="1" x14ac:dyDescent="0.2">
      <c r="A338" s="87" t="s">
        <v>2026</v>
      </c>
      <c r="B338" s="88" t="s">
        <v>1785</v>
      </c>
      <c r="C338" s="88" t="s">
        <v>2026</v>
      </c>
      <c r="D338" s="88" t="s">
        <v>31</v>
      </c>
      <c r="E338" s="88" t="s">
        <v>32</v>
      </c>
      <c r="F338" s="88" t="s">
        <v>32</v>
      </c>
      <c r="G338" s="88" t="s">
        <v>61</v>
      </c>
      <c r="H338" s="88" t="s">
        <v>66</v>
      </c>
      <c r="I338" s="88" t="s">
        <v>2918</v>
      </c>
      <c r="J338" s="88" t="s">
        <v>62</v>
      </c>
      <c r="K338" s="88" t="s">
        <v>538</v>
      </c>
      <c r="L338" s="88" t="s">
        <v>97</v>
      </c>
      <c r="M338" s="88" t="s">
        <v>97</v>
      </c>
      <c r="N338" s="88" t="s">
        <v>1734</v>
      </c>
      <c r="O338" s="88" t="s">
        <v>444</v>
      </c>
      <c r="P338" s="88" t="s">
        <v>176</v>
      </c>
      <c r="Q338" s="88" t="s">
        <v>2374</v>
      </c>
      <c r="R338" s="89" t="s">
        <v>3619</v>
      </c>
      <c r="S338" s="90">
        <v>0.3</v>
      </c>
      <c r="T338" s="88" t="s">
        <v>509</v>
      </c>
      <c r="U338" s="88"/>
      <c r="V338" s="88"/>
      <c r="W338" s="88"/>
      <c r="X338" s="89"/>
      <c r="Y338" s="89"/>
      <c r="Z338" s="88"/>
      <c r="AA338" s="88">
        <v>41</v>
      </c>
      <c r="AB338" s="88"/>
      <c r="AC338" s="88"/>
      <c r="AD338" s="88">
        <v>24</v>
      </c>
      <c r="AE338" s="91">
        <v>17.600000000000001</v>
      </c>
      <c r="AF338" s="88" t="s">
        <v>2992</v>
      </c>
      <c r="AG338" s="88" t="s">
        <v>2999</v>
      </c>
      <c r="AH338" s="88" t="s">
        <v>110</v>
      </c>
      <c r="AI338" s="89">
        <v>2</v>
      </c>
      <c r="AJ338" s="89"/>
      <c r="AK338" s="89"/>
      <c r="AL338" s="88"/>
      <c r="AM338" s="88"/>
      <c r="AN338" s="88"/>
      <c r="AO338" s="88"/>
      <c r="AP338" s="88" t="s">
        <v>61</v>
      </c>
      <c r="AQ338" s="88" t="s">
        <v>44</v>
      </c>
      <c r="AR338" s="88" t="s">
        <v>45</v>
      </c>
      <c r="AS338" s="88" t="s">
        <v>44</v>
      </c>
      <c r="AT338" s="88" t="s">
        <v>61</v>
      </c>
      <c r="AU338" s="88"/>
      <c r="AV338" s="88"/>
      <c r="AW338" s="88"/>
      <c r="AX338" s="88" t="s">
        <v>3923</v>
      </c>
      <c r="AY338" s="88">
        <v>45.509768999999999</v>
      </c>
      <c r="AZ338" s="89">
        <v>150</v>
      </c>
      <c r="BA338" s="92">
        <v>0.75647668393782386</v>
      </c>
      <c r="BB338" s="93">
        <v>216</v>
      </c>
      <c r="BC338" s="94">
        <v>0.2</v>
      </c>
      <c r="BD338" s="89">
        <v>445</v>
      </c>
      <c r="BE338" s="89">
        <v>305</v>
      </c>
      <c r="BF338" s="96" t="s">
        <v>2615</v>
      </c>
      <c r="BG338" s="88" t="s">
        <v>68</v>
      </c>
      <c r="BH338" s="88" t="s">
        <v>97</v>
      </c>
    </row>
    <row r="339" spans="1:60" s="87" customFormat="1" ht="30.75" customHeight="1" x14ac:dyDescent="0.2">
      <c r="A339" s="87" t="s">
        <v>547</v>
      </c>
      <c r="B339" s="88" t="s">
        <v>1785</v>
      </c>
      <c r="C339" s="88" t="s">
        <v>547</v>
      </c>
      <c r="D339" s="88" t="s">
        <v>31</v>
      </c>
      <c r="E339" s="88" t="s">
        <v>32</v>
      </c>
      <c r="F339" s="88" t="s">
        <v>32</v>
      </c>
      <c r="G339" s="88" t="s">
        <v>61</v>
      </c>
      <c r="H339" s="88" t="s">
        <v>66</v>
      </c>
      <c r="I339" s="88" t="s">
        <v>2918</v>
      </c>
      <c r="J339" s="88" t="s">
        <v>62</v>
      </c>
      <c r="K339" s="88" t="s">
        <v>538</v>
      </c>
      <c r="L339" s="88" t="s">
        <v>97</v>
      </c>
      <c r="M339" s="88" t="s">
        <v>97</v>
      </c>
      <c r="N339" s="88" t="s">
        <v>1734</v>
      </c>
      <c r="O339" s="88" t="s">
        <v>444</v>
      </c>
      <c r="P339" s="88" t="s">
        <v>98</v>
      </c>
      <c r="Q339" s="88" t="s">
        <v>2374</v>
      </c>
      <c r="R339" s="89" t="s">
        <v>3619</v>
      </c>
      <c r="S339" s="90">
        <v>0.28000000000000003</v>
      </c>
      <c r="T339" s="88" t="s">
        <v>510</v>
      </c>
      <c r="U339" s="88"/>
      <c r="V339" s="88"/>
      <c r="W339" s="88"/>
      <c r="X339" s="89"/>
      <c r="Y339" s="89"/>
      <c r="Z339" s="88"/>
      <c r="AA339" s="88">
        <v>41</v>
      </c>
      <c r="AB339" s="88"/>
      <c r="AC339" s="88"/>
      <c r="AD339" s="88">
        <v>24</v>
      </c>
      <c r="AE339" s="91">
        <v>17.600000000000001</v>
      </c>
      <c r="AF339" s="88" t="s">
        <v>2992</v>
      </c>
      <c r="AG339" s="88" t="s">
        <v>3000</v>
      </c>
      <c r="AH339" s="88" t="s">
        <v>110</v>
      </c>
      <c r="AI339" s="89">
        <v>2</v>
      </c>
      <c r="AJ339" s="89"/>
      <c r="AK339" s="89"/>
      <c r="AL339" s="88"/>
      <c r="AM339" s="88"/>
      <c r="AN339" s="88"/>
      <c r="AO339" s="88"/>
      <c r="AP339" s="88" t="s">
        <v>61</v>
      </c>
      <c r="AQ339" s="88" t="s">
        <v>44</v>
      </c>
      <c r="AR339" s="88" t="s">
        <v>45</v>
      </c>
      <c r="AS339" s="88" t="s">
        <v>44</v>
      </c>
      <c r="AT339" s="88" t="s">
        <v>61</v>
      </c>
      <c r="AU339" s="88"/>
      <c r="AV339" s="88"/>
      <c r="AW339" s="88"/>
      <c r="AX339" s="88" t="s">
        <v>3923</v>
      </c>
      <c r="AY339" s="88">
        <v>45.616734000000001</v>
      </c>
      <c r="AZ339" s="89">
        <v>150</v>
      </c>
      <c r="BA339" s="92">
        <v>0.82383419689119175</v>
      </c>
      <c r="BB339" s="93">
        <v>216</v>
      </c>
      <c r="BC339" s="94">
        <v>0.2</v>
      </c>
      <c r="BD339" s="89">
        <v>445</v>
      </c>
      <c r="BE339" s="89">
        <v>305</v>
      </c>
      <c r="BF339" s="96" t="s">
        <v>2615</v>
      </c>
      <c r="BG339" s="88" t="s">
        <v>68</v>
      </c>
      <c r="BH339" s="88" t="s">
        <v>97</v>
      </c>
    </row>
    <row r="340" spans="1:60" s="87" customFormat="1" ht="30.75" customHeight="1" x14ac:dyDescent="0.2">
      <c r="A340" s="87" t="s">
        <v>548</v>
      </c>
      <c r="B340" s="88" t="s">
        <v>1785</v>
      </c>
      <c r="C340" s="88" t="s">
        <v>548</v>
      </c>
      <c r="D340" s="88" t="s">
        <v>31</v>
      </c>
      <c r="E340" s="88" t="s">
        <v>32</v>
      </c>
      <c r="F340" s="88" t="s">
        <v>32</v>
      </c>
      <c r="G340" s="88" t="s">
        <v>61</v>
      </c>
      <c r="H340" s="88" t="s">
        <v>66</v>
      </c>
      <c r="I340" s="88" t="s">
        <v>2918</v>
      </c>
      <c r="J340" s="88" t="s">
        <v>62</v>
      </c>
      <c r="K340" s="88" t="s">
        <v>538</v>
      </c>
      <c r="L340" s="88" t="s">
        <v>97</v>
      </c>
      <c r="M340" s="88" t="s">
        <v>97</v>
      </c>
      <c r="N340" s="88" t="s">
        <v>1734</v>
      </c>
      <c r="O340" s="88" t="s">
        <v>444</v>
      </c>
      <c r="P340" s="88" t="s">
        <v>100</v>
      </c>
      <c r="Q340" s="88" t="s">
        <v>2374</v>
      </c>
      <c r="R340" s="89" t="s">
        <v>3619</v>
      </c>
      <c r="S340" s="90">
        <v>0.26</v>
      </c>
      <c r="T340" s="88" t="s">
        <v>511</v>
      </c>
      <c r="U340" s="88"/>
      <c r="V340" s="88"/>
      <c r="W340" s="88"/>
      <c r="X340" s="89"/>
      <c r="Y340" s="89"/>
      <c r="Z340" s="88"/>
      <c r="AA340" s="88">
        <v>41</v>
      </c>
      <c r="AB340" s="88"/>
      <c r="AC340" s="88"/>
      <c r="AD340" s="88">
        <v>24</v>
      </c>
      <c r="AE340" s="91">
        <v>17.600000000000001</v>
      </c>
      <c r="AF340" s="88" t="s">
        <v>2992</v>
      </c>
      <c r="AG340" s="88" t="s">
        <v>2999</v>
      </c>
      <c r="AH340" s="88" t="s">
        <v>110</v>
      </c>
      <c r="AI340" s="89">
        <v>2</v>
      </c>
      <c r="AJ340" s="89"/>
      <c r="AK340" s="89"/>
      <c r="AL340" s="88"/>
      <c r="AM340" s="88"/>
      <c r="AN340" s="88"/>
      <c r="AO340" s="88"/>
      <c r="AP340" s="88" t="s">
        <v>61</v>
      </c>
      <c r="AQ340" s="88" t="s">
        <v>44</v>
      </c>
      <c r="AR340" s="88" t="s">
        <v>45</v>
      </c>
      <c r="AS340" s="88" t="s">
        <v>44</v>
      </c>
      <c r="AT340" s="88" t="s">
        <v>61</v>
      </c>
      <c r="AU340" s="88"/>
      <c r="AV340" s="88"/>
      <c r="AW340" s="88"/>
      <c r="AX340" s="88" t="s">
        <v>3923</v>
      </c>
      <c r="AY340" s="88">
        <v>44.661315000000002</v>
      </c>
      <c r="AZ340" s="89">
        <v>150</v>
      </c>
      <c r="BA340" s="92">
        <v>0.25906735751295334</v>
      </c>
      <c r="BB340" s="93">
        <v>216</v>
      </c>
      <c r="BC340" s="94">
        <v>0.2</v>
      </c>
      <c r="BD340" s="89">
        <v>445</v>
      </c>
      <c r="BE340" s="89">
        <v>305</v>
      </c>
      <c r="BF340" s="96" t="s">
        <v>2615</v>
      </c>
      <c r="BG340" s="88" t="s">
        <v>68</v>
      </c>
      <c r="BH340" s="88" t="s">
        <v>97</v>
      </c>
    </row>
    <row r="341" spans="1:60" s="87" customFormat="1" ht="30.75" customHeight="1" x14ac:dyDescent="0.2">
      <c r="A341" s="87" t="s">
        <v>549</v>
      </c>
      <c r="B341" s="88" t="s">
        <v>1785</v>
      </c>
      <c r="C341" s="88" t="s">
        <v>549</v>
      </c>
      <c r="D341" s="88" t="s">
        <v>31</v>
      </c>
      <c r="E341" s="88" t="s">
        <v>32</v>
      </c>
      <c r="F341" s="88" t="s">
        <v>32</v>
      </c>
      <c r="G341" s="88" t="s">
        <v>61</v>
      </c>
      <c r="H341" s="88" t="s">
        <v>66</v>
      </c>
      <c r="I341" s="88" t="s">
        <v>2918</v>
      </c>
      <c r="J341" s="88" t="s">
        <v>62</v>
      </c>
      <c r="K341" s="88" t="s">
        <v>538</v>
      </c>
      <c r="L341" s="88" t="s">
        <v>97</v>
      </c>
      <c r="M341" s="88" t="s">
        <v>97</v>
      </c>
      <c r="N341" s="88" t="s">
        <v>1734</v>
      </c>
      <c r="O341" s="88" t="s">
        <v>444</v>
      </c>
      <c r="P341" s="88" t="s">
        <v>104</v>
      </c>
      <c r="Q341" s="88" t="s">
        <v>2374</v>
      </c>
      <c r="R341" s="89" t="s">
        <v>3619</v>
      </c>
      <c r="S341" s="90">
        <v>0.34</v>
      </c>
      <c r="T341" s="88" t="s">
        <v>512</v>
      </c>
      <c r="U341" s="88"/>
      <c r="V341" s="88"/>
      <c r="W341" s="88"/>
      <c r="X341" s="89"/>
      <c r="Y341" s="89"/>
      <c r="Z341" s="88"/>
      <c r="AA341" s="88">
        <v>41</v>
      </c>
      <c r="AB341" s="88"/>
      <c r="AC341" s="88"/>
      <c r="AD341" s="88">
        <v>24</v>
      </c>
      <c r="AE341" s="91">
        <v>17.600000000000001</v>
      </c>
      <c r="AF341" s="88" t="s">
        <v>2992</v>
      </c>
      <c r="AG341" s="88" t="s">
        <v>2999</v>
      </c>
      <c r="AH341" s="88" t="s">
        <v>110</v>
      </c>
      <c r="AI341" s="89">
        <v>2</v>
      </c>
      <c r="AJ341" s="89"/>
      <c r="AK341" s="89"/>
      <c r="AL341" s="88"/>
      <c r="AM341" s="88"/>
      <c r="AN341" s="88"/>
      <c r="AO341" s="88"/>
      <c r="AP341" s="88" t="s">
        <v>61</v>
      </c>
      <c r="AQ341" s="88" t="s">
        <v>44</v>
      </c>
      <c r="AR341" s="88" t="s">
        <v>45</v>
      </c>
      <c r="AS341" s="88" t="s">
        <v>44</v>
      </c>
      <c r="AT341" s="88" t="s">
        <v>61</v>
      </c>
      <c r="AU341" s="88"/>
      <c r="AV341" s="88"/>
      <c r="AW341" s="88"/>
      <c r="AX341" s="88" t="s">
        <v>3923</v>
      </c>
      <c r="AY341" s="88">
        <v>45.616734000000001</v>
      </c>
      <c r="AZ341" s="89">
        <v>150</v>
      </c>
      <c r="BA341" s="92">
        <v>0.17098445595854922</v>
      </c>
      <c r="BB341" s="93">
        <v>144</v>
      </c>
      <c r="BC341" s="94">
        <v>0.2</v>
      </c>
      <c r="BD341" s="89">
        <v>445</v>
      </c>
      <c r="BE341" s="89">
        <v>305</v>
      </c>
      <c r="BF341" s="96" t="s">
        <v>2615</v>
      </c>
      <c r="BG341" s="88" t="s">
        <v>68</v>
      </c>
      <c r="BH341" s="88" t="s">
        <v>97</v>
      </c>
    </row>
    <row r="342" spans="1:60" s="87" customFormat="1" ht="30.75" customHeight="1" x14ac:dyDescent="0.2">
      <c r="A342" s="87" t="s">
        <v>550</v>
      </c>
      <c r="B342" s="88" t="s">
        <v>1785</v>
      </c>
      <c r="C342" s="88" t="s">
        <v>550</v>
      </c>
      <c r="D342" s="88" t="s">
        <v>31</v>
      </c>
      <c r="E342" s="88" t="s">
        <v>32</v>
      </c>
      <c r="F342" s="88" t="s">
        <v>32</v>
      </c>
      <c r="G342" s="88" t="s">
        <v>61</v>
      </c>
      <c r="H342" s="88" t="s">
        <v>66</v>
      </c>
      <c r="I342" s="88" t="s">
        <v>2918</v>
      </c>
      <c r="J342" s="88" t="s">
        <v>62</v>
      </c>
      <c r="K342" s="88" t="s">
        <v>538</v>
      </c>
      <c r="L342" s="88" t="s">
        <v>97</v>
      </c>
      <c r="M342" s="88" t="s">
        <v>97</v>
      </c>
      <c r="N342" s="88" t="s">
        <v>1734</v>
      </c>
      <c r="O342" s="88" t="s">
        <v>444</v>
      </c>
      <c r="P342" s="88" t="s">
        <v>107</v>
      </c>
      <c r="Q342" s="88" t="s">
        <v>2374</v>
      </c>
      <c r="R342" s="89" t="s">
        <v>3619</v>
      </c>
      <c r="S342" s="90">
        <v>0.35</v>
      </c>
      <c r="T342" s="88" t="s">
        <v>513</v>
      </c>
      <c r="U342" s="88"/>
      <c r="V342" s="88"/>
      <c r="W342" s="88"/>
      <c r="X342" s="89"/>
      <c r="Y342" s="89"/>
      <c r="Z342" s="88"/>
      <c r="AA342" s="88">
        <v>41</v>
      </c>
      <c r="AB342" s="88"/>
      <c r="AC342" s="88"/>
      <c r="AD342" s="88">
        <v>24</v>
      </c>
      <c r="AE342" s="91">
        <v>17.600000000000001</v>
      </c>
      <c r="AF342" s="88" t="s">
        <v>2992</v>
      </c>
      <c r="AG342" s="88" t="s">
        <v>2999</v>
      </c>
      <c r="AH342" s="88" t="s">
        <v>110</v>
      </c>
      <c r="AI342" s="89">
        <v>2</v>
      </c>
      <c r="AJ342" s="89"/>
      <c r="AK342" s="89"/>
      <c r="AL342" s="88"/>
      <c r="AM342" s="88"/>
      <c r="AN342" s="88"/>
      <c r="AO342" s="88"/>
      <c r="AP342" s="88" t="s">
        <v>61</v>
      </c>
      <c r="AQ342" s="88" t="s">
        <v>44</v>
      </c>
      <c r="AR342" s="88" t="s">
        <v>45</v>
      </c>
      <c r="AS342" s="88" t="s">
        <v>44</v>
      </c>
      <c r="AT342" s="88" t="s">
        <v>61</v>
      </c>
      <c r="AU342" s="88"/>
      <c r="AV342" s="88"/>
      <c r="AW342" s="88"/>
      <c r="AX342" s="88" t="s">
        <v>3923</v>
      </c>
      <c r="AY342" s="88">
        <v>45.509768999999999</v>
      </c>
      <c r="AZ342" s="89">
        <v>150</v>
      </c>
      <c r="BA342" s="92">
        <v>3.1088082901554404E-2</v>
      </c>
      <c r="BB342" s="93">
        <v>144</v>
      </c>
      <c r="BC342" s="94">
        <v>0.2</v>
      </c>
      <c r="BD342" s="89">
        <v>445</v>
      </c>
      <c r="BE342" s="89">
        <v>305</v>
      </c>
      <c r="BF342" s="96" t="s">
        <v>2615</v>
      </c>
      <c r="BG342" s="88" t="s">
        <v>68</v>
      </c>
      <c r="BH342" s="88" t="s">
        <v>97</v>
      </c>
    </row>
    <row r="343" spans="1:60" s="87" customFormat="1" ht="30.75" customHeight="1" x14ac:dyDescent="0.2">
      <c r="A343" s="87" t="s">
        <v>2027</v>
      </c>
      <c r="B343" s="88" t="s">
        <v>1786</v>
      </c>
      <c r="C343" s="88" t="s">
        <v>2027</v>
      </c>
      <c r="D343" s="88" t="s">
        <v>31</v>
      </c>
      <c r="E343" s="88" t="s">
        <v>32</v>
      </c>
      <c r="F343" s="88" t="s">
        <v>32</v>
      </c>
      <c r="G343" s="88" t="s">
        <v>61</v>
      </c>
      <c r="H343" s="88" t="s">
        <v>66</v>
      </c>
      <c r="I343" s="88" t="s">
        <v>2918</v>
      </c>
      <c r="J343" s="88" t="s">
        <v>62</v>
      </c>
      <c r="K343" s="88" t="s">
        <v>538</v>
      </c>
      <c r="L343" s="88" t="s">
        <v>97</v>
      </c>
      <c r="M343" s="88" t="s">
        <v>97</v>
      </c>
      <c r="N343" s="88" t="s">
        <v>1733</v>
      </c>
      <c r="O343" s="88" t="s">
        <v>444</v>
      </c>
      <c r="P343" s="88" t="s">
        <v>175</v>
      </c>
      <c r="Q343" s="88" t="s">
        <v>2374</v>
      </c>
      <c r="R343" s="89" t="s">
        <v>3617</v>
      </c>
      <c r="S343" s="90">
        <v>0.31</v>
      </c>
      <c r="T343" s="88" t="s">
        <v>514</v>
      </c>
      <c r="U343" s="88"/>
      <c r="V343" s="88"/>
      <c r="W343" s="88"/>
      <c r="X343" s="89"/>
      <c r="Y343" s="89"/>
      <c r="Z343" s="88"/>
      <c r="AA343" s="88">
        <v>41</v>
      </c>
      <c r="AB343" s="88"/>
      <c r="AC343" s="88"/>
      <c r="AD343" s="88">
        <v>24</v>
      </c>
      <c r="AE343" s="91">
        <v>17.600000000000001</v>
      </c>
      <c r="AF343" s="88" t="s">
        <v>2992</v>
      </c>
      <c r="AG343" s="88" t="s">
        <v>3002</v>
      </c>
      <c r="AH343" s="88" t="s">
        <v>110</v>
      </c>
      <c r="AI343" s="89">
        <v>2</v>
      </c>
      <c r="AJ343" s="89"/>
      <c r="AK343" s="89"/>
      <c r="AL343" s="88"/>
      <c r="AM343" s="88"/>
      <c r="AN343" s="88"/>
      <c r="AO343" s="88"/>
      <c r="AP343" s="88" t="s">
        <v>61</v>
      </c>
      <c r="AQ343" s="88" t="s">
        <v>44</v>
      </c>
      <c r="AR343" s="88" t="s">
        <v>45</v>
      </c>
      <c r="AS343" s="88" t="s">
        <v>44</v>
      </c>
      <c r="AT343" s="88" t="s">
        <v>61</v>
      </c>
      <c r="AU343" s="88"/>
      <c r="AV343" s="88"/>
      <c r="AW343" s="88"/>
      <c r="AX343" s="88" t="s">
        <v>3923</v>
      </c>
      <c r="AY343" s="88" t="e">
        <v>#N/A</v>
      </c>
      <c r="AZ343" s="89">
        <v>150</v>
      </c>
      <c r="BA343" s="92"/>
      <c r="BB343" s="93">
        <v>144</v>
      </c>
      <c r="BC343" s="94">
        <v>0.2</v>
      </c>
      <c r="BD343" s="89">
        <v>445</v>
      </c>
      <c r="BE343" s="89">
        <v>305</v>
      </c>
      <c r="BF343" s="96" t="s">
        <v>61</v>
      </c>
      <c r="BG343" s="88" t="s">
        <v>68</v>
      </c>
      <c r="BH343" s="88" t="s">
        <v>97</v>
      </c>
    </row>
    <row r="344" spans="1:60" s="87" customFormat="1" ht="30.75" customHeight="1" x14ac:dyDescent="0.2">
      <c r="A344" s="87" t="s">
        <v>2028</v>
      </c>
      <c r="B344" s="88" t="s">
        <v>1786</v>
      </c>
      <c r="C344" s="88" t="s">
        <v>2028</v>
      </c>
      <c r="D344" s="88" t="s">
        <v>31</v>
      </c>
      <c r="E344" s="88" t="s">
        <v>32</v>
      </c>
      <c r="F344" s="88" t="s">
        <v>32</v>
      </c>
      <c r="G344" s="88" t="s">
        <v>61</v>
      </c>
      <c r="H344" s="88" t="s">
        <v>66</v>
      </c>
      <c r="I344" s="88" t="s">
        <v>2918</v>
      </c>
      <c r="J344" s="88" t="s">
        <v>62</v>
      </c>
      <c r="K344" s="88" t="s">
        <v>538</v>
      </c>
      <c r="L344" s="88" t="s">
        <v>97</v>
      </c>
      <c r="M344" s="88" t="s">
        <v>97</v>
      </c>
      <c r="N344" s="88" t="s">
        <v>1733</v>
      </c>
      <c r="O344" s="88" t="s">
        <v>444</v>
      </c>
      <c r="P344" s="88" t="s">
        <v>176</v>
      </c>
      <c r="Q344" s="88" t="s">
        <v>2374</v>
      </c>
      <c r="R344" s="89" t="s">
        <v>3617</v>
      </c>
      <c r="S344" s="90">
        <v>0.3</v>
      </c>
      <c r="T344" s="88" t="s">
        <v>515</v>
      </c>
      <c r="U344" s="88"/>
      <c r="V344" s="88"/>
      <c r="W344" s="88"/>
      <c r="X344" s="89"/>
      <c r="Y344" s="89"/>
      <c r="Z344" s="88"/>
      <c r="AA344" s="88">
        <v>41</v>
      </c>
      <c r="AB344" s="88"/>
      <c r="AC344" s="88"/>
      <c r="AD344" s="88">
        <v>24</v>
      </c>
      <c r="AE344" s="91">
        <v>17.600000000000001</v>
      </c>
      <c r="AF344" s="88" t="s">
        <v>2992</v>
      </c>
      <c r="AG344" s="88" t="s">
        <v>3002</v>
      </c>
      <c r="AH344" s="88" t="s">
        <v>110</v>
      </c>
      <c r="AI344" s="89">
        <v>2</v>
      </c>
      <c r="AJ344" s="89"/>
      <c r="AK344" s="89"/>
      <c r="AL344" s="88"/>
      <c r="AM344" s="88"/>
      <c r="AN344" s="88"/>
      <c r="AO344" s="88"/>
      <c r="AP344" s="88" t="s">
        <v>61</v>
      </c>
      <c r="AQ344" s="88" t="s">
        <v>44</v>
      </c>
      <c r="AR344" s="88" t="s">
        <v>45</v>
      </c>
      <c r="AS344" s="88" t="s">
        <v>44</v>
      </c>
      <c r="AT344" s="88" t="s">
        <v>61</v>
      </c>
      <c r="AU344" s="88"/>
      <c r="AV344" s="88"/>
      <c r="AW344" s="88"/>
      <c r="AX344" s="88" t="s">
        <v>3923</v>
      </c>
      <c r="AY344" s="88" t="e">
        <v>#N/A</v>
      </c>
      <c r="AZ344" s="89">
        <v>150</v>
      </c>
      <c r="BA344" s="92"/>
      <c r="BB344" s="93">
        <v>216</v>
      </c>
      <c r="BC344" s="94">
        <v>0.2</v>
      </c>
      <c r="BD344" s="89">
        <v>445</v>
      </c>
      <c r="BE344" s="89">
        <v>305</v>
      </c>
      <c r="BF344" s="96" t="s">
        <v>61</v>
      </c>
      <c r="BG344" s="88" t="s">
        <v>68</v>
      </c>
      <c r="BH344" s="88" t="s">
        <v>97</v>
      </c>
    </row>
    <row r="345" spans="1:60" s="87" customFormat="1" ht="30.75" customHeight="1" x14ac:dyDescent="0.2">
      <c r="A345" s="87" t="s">
        <v>551</v>
      </c>
      <c r="B345" s="88" t="s">
        <v>1786</v>
      </c>
      <c r="C345" s="88" t="s">
        <v>551</v>
      </c>
      <c r="D345" s="88" t="s">
        <v>31</v>
      </c>
      <c r="E345" s="88" t="s">
        <v>32</v>
      </c>
      <c r="F345" s="88" t="s">
        <v>32</v>
      </c>
      <c r="G345" s="88" t="s">
        <v>61</v>
      </c>
      <c r="H345" s="88" t="s">
        <v>66</v>
      </c>
      <c r="I345" s="88" t="s">
        <v>2918</v>
      </c>
      <c r="J345" s="88" t="s">
        <v>62</v>
      </c>
      <c r="K345" s="88" t="s">
        <v>538</v>
      </c>
      <c r="L345" s="88" t="s">
        <v>97</v>
      </c>
      <c r="M345" s="88" t="s">
        <v>97</v>
      </c>
      <c r="N345" s="88" t="s">
        <v>1733</v>
      </c>
      <c r="O345" s="88" t="s">
        <v>444</v>
      </c>
      <c r="P345" s="88" t="s">
        <v>98</v>
      </c>
      <c r="Q345" s="88" t="s">
        <v>2374</v>
      </c>
      <c r="R345" s="89" t="s">
        <v>3617</v>
      </c>
      <c r="S345" s="90">
        <v>0.28000000000000003</v>
      </c>
      <c r="T345" s="88" t="s">
        <v>516</v>
      </c>
      <c r="U345" s="88"/>
      <c r="V345" s="88"/>
      <c r="W345" s="88"/>
      <c r="X345" s="89"/>
      <c r="Y345" s="89"/>
      <c r="Z345" s="88"/>
      <c r="AA345" s="88">
        <v>41</v>
      </c>
      <c r="AB345" s="88"/>
      <c r="AC345" s="88"/>
      <c r="AD345" s="88">
        <v>24</v>
      </c>
      <c r="AE345" s="91">
        <v>17.600000000000001</v>
      </c>
      <c r="AF345" s="88" t="s">
        <v>2992</v>
      </c>
      <c r="AG345" s="88" t="s">
        <v>3002</v>
      </c>
      <c r="AH345" s="88" t="s">
        <v>110</v>
      </c>
      <c r="AI345" s="89">
        <v>2</v>
      </c>
      <c r="AJ345" s="89"/>
      <c r="AK345" s="89"/>
      <c r="AL345" s="88"/>
      <c r="AM345" s="88"/>
      <c r="AN345" s="88"/>
      <c r="AO345" s="88"/>
      <c r="AP345" s="88" t="s">
        <v>61</v>
      </c>
      <c r="AQ345" s="88" t="s">
        <v>44</v>
      </c>
      <c r="AR345" s="88" t="s">
        <v>45</v>
      </c>
      <c r="AS345" s="88" t="s">
        <v>44</v>
      </c>
      <c r="AT345" s="88" t="s">
        <v>61</v>
      </c>
      <c r="AU345" s="88"/>
      <c r="AV345" s="88"/>
      <c r="AW345" s="88"/>
      <c r="AX345" s="88" t="s">
        <v>3923</v>
      </c>
      <c r="AY345" s="88" t="e">
        <v>#N/A</v>
      </c>
      <c r="AZ345" s="89">
        <v>150</v>
      </c>
      <c r="BA345" s="92"/>
      <c r="BB345" s="93">
        <v>216</v>
      </c>
      <c r="BC345" s="94">
        <v>0.2</v>
      </c>
      <c r="BD345" s="89">
        <v>445</v>
      </c>
      <c r="BE345" s="89">
        <v>305</v>
      </c>
      <c r="BF345" s="96" t="s">
        <v>61</v>
      </c>
      <c r="BG345" s="88" t="s">
        <v>68</v>
      </c>
      <c r="BH345" s="88" t="s">
        <v>97</v>
      </c>
    </row>
    <row r="346" spans="1:60" s="87" customFormat="1" ht="30.75" customHeight="1" x14ac:dyDescent="0.2">
      <c r="A346" s="87" t="s">
        <v>552</v>
      </c>
      <c r="B346" s="88" t="s">
        <v>1786</v>
      </c>
      <c r="C346" s="88" t="s">
        <v>552</v>
      </c>
      <c r="D346" s="88" t="s">
        <v>31</v>
      </c>
      <c r="E346" s="88" t="s">
        <v>32</v>
      </c>
      <c r="F346" s="88" t="s">
        <v>32</v>
      </c>
      <c r="G346" s="88" t="s">
        <v>61</v>
      </c>
      <c r="H346" s="88" t="s">
        <v>66</v>
      </c>
      <c r="I346" s="88" t="s">
        <v>2918</v>
      </c>
      <c r="J346" s="88" t="s">
        <v>62</v>
      </c>
      <c r="K346" s="88" t="s">
        <v>538</v>
      </c>
      <c r="L346" s="88" t="s">
        <v>97</v>
      </c>
      <c r="M346" s="88" t="s">
        <v>97</v>
      </c>
      <c r="N346" s="88" t="s">
        <v>1733</v>
      </c>
      <c r="O346" s="88" t="s">
        <v>444</v>
      </c>
      <c r="P346" s="88" t="s">
        <v>100</v>
      </c>
      <c r="Q346" s="88" t="s">
        <v>2374</v>
      </c>
      <c r="R346" s="89" t="s">
        <v>3617</v>
      </c>
      <c r="S346" s="90">
        <v>0.26</v>
      </c>
      <c r="T346" s="88" t="s">
        <v>517</v>
      </c>
      <c r="U346" s="88"/>
      <c r="V346" s="88"/>
      <c r="W346" s="88"/>
      <c r="X346" s="89"/>
      <c r="Y346" s="89"/>
      <c r="Z346" s="88"/>
      <c r="AA346" s="88">
        <v>41</v>
      </c>
      <c r="AB346" s="88"/>
      <c r="AC346" s="88"/>
      <c r="AD346" s="88">
        <v>24</v>
      </c>
      <c r="AE346" s="91">
        <v>17.600000000000001</v>
      </c>
      <c r="AF346" s="88" t="s">
        <v>2992</v>
      </c>
      <c r="AG346" s="88" t="s">
        <v>3002</v>
      </c>
      <c r="AH346" s="88" t="s">
        <v>110</v>
      </c>
      <c r="AI346" s="89">
        <v>2</v>
      </c>
      <c r="AJ346" s="89"/>
      <c r="AK346" s="89"/>
      <c r="AL346" s="88"/>
      <c r="AM346" s="88"/>
      <c r="AN346" s="88"/>
      <c r="AO346" s="88"/>
      <c r="AP346" s="88" t="s">
        <v>61</v>
      </c>
      <c r="AQ346" s="88" t="s">
        <v>44</v>
      </c>
      <c r="AR346" s="88" t="s">
        <v>45</v>
      </c>
      <c r="AS346" s="88" t="s">
        <v>44</v>
      </c>
      <c r="AT346" s="88" t="s">
        <v>61</v>
      </c>
      <c r="AU346" s="88"/>
      <c r="AV346" s="88"/>
      <c r="AW346" s="88"/>
      <c r="AX346" s="88" t="s">
        <v>3923</v>
      </c>
      <c r="AY346" s="88" t="e">
        <v>#N/A</v>
      </c>
      <c r="AZ346" s="89">
        <v>150</v>
      </c>
      <c r="BA346" s="92"/>
      <c r="BB346" s="93">
        <v>216</v>
      </c>
      <c r="BC346" s="94">
        <v>0.2</v>
      </c>
      <c r="BD346" s="89">
        <v>445</v>
      </c>
      <c r="BE346" s="89">
        <v>305</v>
      </c>
      <c r="BF346" s="96" t="s">
        <v>61</v>
      </c>
      <c r="BG346" s="88" t="s">
        <v>68</v>
      </c>
      <c r="BH346" s="88" t="s">
        <v>97</v>
      </c>
    </row>
    <row r="347" spans="1:60" s="87" customFormat="1" ht="30.75" customHeight="1" x14ac:dyDescent="0.2">
      <c r="A347" s="87" t="s">
        <v>553</v>
      </c>
      <c r="B347" s="88" t="s">
        <v>1786</v>
      </c>
      <c r="C347" s="88" t="s">
        <v>553</v>
      </c>
      <c r="D347" s="88" t="s">
        <v>31</v>
      </c>
      <c r="E347" s="88" t="s">
        <v>32</v>
      </c>
      <c r="F347" s="88" t="s">
        <v>32</v>
      </c>
      <c r="G347" s="88" t="s">
        <v>61</v>
      </c>
      <c r="H347" s="88" t="s">
        <v>66</v>
      </c>
      <c r="I347" s="88" t="s">
        <v>2918</v>
      </c>
      <c r="J347" s="88" t="s">
        <v>62</v>
      </c>
      <c r="K347" s="88" t="s">
        <v>538</v>
      </c>
      <c r="L347" s="88" t="s">
        <v>97</v>
      </c>
      <c r="M347" s="88" t="s">
        <v>97</v>
      </c>
      <c r="N347" s="88" t="s">
        <v>1733</v>
      </c>
      <c r="O347" s="88" t="s">
        <v>444</v>
      </c>
      <c r="P347" s="88" t="s">
        <v>104</v>
      </c>
      <c r="Q347" s="88" t="s">
        <v>2374</v>
      </c>
      <c r="R347" s="89" t="s">
        <v>3617</v>
      </c>
      <c r="S347" s="90">
        <v>0.34</v>
      </c>
      <c r="T347" s="88" t="s">
        <v>518</v>
      </c>
      <c r="U347" s="88"/>
      <c r="V347" s="88"/>
      <c r="W347" s="88"/>
      <c r="X347" s="89"/>
      <c r="Y347" s="89"/>
      <c r="Z347" s="88"/>
      <c r="AA347" s="88">
        <v>41</v>
      </c>
      <c r="AB347" s="88"/>
      <c r="AC347" s="88"/>
      <c r="AD347" s="88">
        <v>24</v>
      </c>
      <c r="AE347" s="91">
        <v>17.600000000000001</v>
      </c>
      <c r="AF347" s="88" t="s">
        <v>2992</v>
      </c>
      <c r="AG347" s="88" t="s">
        <v>3002</v>
      </c>
      <c r="AH347" s="88" t="s">
        <v>110</v>
      </c>
      <c r="AI347" s="89">
        <v>2</v>
      </c>
      <c r="AJ347" s="89"/>
      <c r="AK347" s="89"/>
      <c r="AL347" s="88"/>
      <c r="AM347" s="88"/>
      <c r="AN347" s="88"/>
      <c r="AO347" s="88"/>
      <c r="AP347" s="88" t="s">
        <v>61</v>
      </c>
      <c r="AQ347" s="88" t="s">
        <v>44</v>
      </c>
      <c r="AR347" s="88" t="s">
        <v>45</v>
      </c>
      <c r="AS347" s="88" t="s">
        <v>44</v>
      </c>
      <c r="AT347" s="88" t="s">
        <v>61</v>
      </c>
      <c r="AU347" s="88"/>
      <c r="AV347" s="88"/>
      <c r="AW347" s="88"/>
      <c r="AX347" s="88" t="s">
        <v>3923</v>
      </c>
      <c r="AY347" s="88" t="e">
        <v>#N/A</v>
      </c>
      <c r="AZ347" s="89">
        <v>150</v>
      </c>
      <c r="BA347" s="92"/>
      <c r="BB347" s="93">
        <v>144</v>
      </c>
      <c r="BC347" s="94">
        <v>0.2</v>
      </c>
      <c r="BD347" s="89">
        <v>445</v>
      </c>
      <c r="BE347" s="89">
        <v>305</v>
      </c>
      <c r="BF347" s="96" t="s">
        <v>61</v>
      </c>
      <c r="BG347" s="88" t="s">
        <v>68</v>
      </c>
      <c r="BH347" s="88" t="s">
        <v>97</v>
      </c>
    </row>
    <row r="348" spans="1:60" s="87" customFormat="1" ht="30.75" customHeight="1" x14ac:dyDescent="0.2">
      <c r="A348" s="87" t="s">
        <v>554</v>
      </c>
      <c r="B348" s="88" t="s">
        <v>1786</v>
      </c>
      <c r="C348" s="88" t="s">
        <v>554</v>
      </c>
      <c r="D348" s="88" t="s">
        <v>31</v>
      </c>
      <c r="E348" s="88" t="s">
        <v>32</v>
      </c>
      <c r="F348" s="88" t="s">
        <v>32</v>
      </c>
      <c r="G348" s="88" t="s">
        <v>61</v>
      </c>
      <c r="H348" s="88" t="s">
        <v>66</v>
      </c>
      <c r="I348" s="88" t="s">
        <v>2918</v>
      </c>
      <c r="J348" s="88" t="s">
        <v>62</v>
      </c>
      <c r="K348" s="88" t="s">
        <v>538</v>
      </c>
      <c r="L348" s="88" t="s">
        <v>97</v>
      </c>
      <c r="M348" s="88" t="s">
        <v>97</v>
      </c>
      <c r="N348" s="88" t="s">
        <v>1733</v>
      </c>
      <c r="O348" s="88" t="s">
        <v>444</v>
      </c>
      <c r="P348" s="88" t="s">
        <v>107</v>
      </c>
      <c r="Q348" s="88" t="s">
        <v>2374</v>
      </c>
      <c r="R348" s="89" t="s">
        <v>3617</v>
      </c>
      <c r="S348" s="90">
        <v>0.35</v>
      </c>
      <c r="T348" s="88" t="s">
        <v>519</v>
      </c>
      <c r="U348" s="88"/>
      <c r="V348" s="88"/>
      <c r="W348" s="88"/>
      <c r="X348" s="89"/>
      <c r="Y348" s="89"/>
      <c r="Z348" s="88"/>
      <c r="AA348" s="88">
        <v>41</v>
      </c>
      <c r="AB348" s="88"/>
      <c r="AC348" s="88"/>
      <c r="AD348" s="88">
        <v>24</v>
      </c>
      <c r="AE348" s="91">
        <v>17.600000000000001</v>
      </c>
      <c r="AF348" s="88" t="s">
        <v>2992</v>
      </c>
      <c r="AG348" s="88" t="s">
        <v>3002</v>
      </c>
      <c r="AH348" s="88" t="s">
        <v>110</v>
      </c>
      <c r="AI348" s="89">
        <v>2</v>
      </c>
      <c r="AJ348" s="89"/>
      <c r="AK348" s="89"/>
      <c r="AL348" s="88"/>
      <c r="AM348" s="88"/>
      <c r="AN348" s="88"/>
      <c r="AO348" s="88"/>
      <c r="AP348" s="88" t="s">
        <v>61</v>
      </c>
      <c r="AQ348" s="88" t="s">
        <v>44</v>
      </c>
      <c r="AR348" s="88" t="s">
        <v>45</v>
      </c>
      <c r="AS348" s="88" t="s">
        <v>44</v>
      </c>
      <c r="AT348" s="88" t="s">
        <v>61</v>
      </c>
      <c r="AU348" s="88"/>
      <c r="AV348" s="88"/>
      <c r="AW348" s="88"/>
      <c r="AX348" s="88" t="s">
        <v>3923</v>
      </c>
      <c r="AY348" s="88" t="e">
        <v>#N/A</v>
      </c>
      <c r="AZ348" s="89">
        <v>150</v>
      </c>
      <c r="BA348" s="92"/>
      <c r="BB348" s="93">
        <v>144</v>
      </c>
      <c r="BC348" s="94">
        <v>0.2</v>
      </c>
      <c r="BD348" s="89">
        <v>445</v>
      </c>
      <c r="BE348" s="89">
        <v>305</v>
      </c>
      <c r="BF348" s="96" t="s">
        <v>61</v>
      </c>
      <c r="BG348" s="88" t="s">
        <v>68</v>
      </c>
      <c r="BH348" s="88" t="s">
        <v>97</v>
      </c>
    </row>
    <row r="349" spans="1:60" s="87" customFormat="1" ht="30.75" customHeight="1" x14ac:dyDescent="0.2">
      <c r="A349" s="87" t="s">
        <v>2029</v>
      </c>
      <c r="B349" s="88" t="s">
        <v>1788</v>
      </c>
      <c r="C349" s="88" t="s">
        <v>2029</v>
      </c>
      <c r="D349" s="88" t="s">
        <v>31</v>
      </c>
      <c r="E349" s="88" t="s">
        <v>32</v>
      </c>
      <c r="F349" s="88" t="s">
        <v>32</v>
      </c>
      <c r="G349" s="88" t="s">
        <v>61</v>
      </c>
      <c r="H349" s="88" t="s">
        <v>66</v>
      </c>
      <c r="I349" s="88" t="s">
        <v>2917</v>
      </c>
      <c r="J349" s="88" t="s">
        <v>62</v>
      </c>
      <c r="K349" s="88" t="s">
        <v>538</v>
      </c>
      <c r="L349" s="88" t="s">
        <v>97</v>
      </c>
      <c r="M349" s="88" t="s">
        <v>97</v>
      </c>
      <c r="N349" s="88" t="s">
        <v>1732</v>
      </c>
      <c r="O349" s="88" t="s">
        <v>444</v>
      </c>
      <c r="P349" s="88" t="s">
        <v>175</v>
      </c>
      <c r="Q349" s="88" t="s">
        <v>2374</v>
      </c>
      <c r="R349" s="89" t="s">
        <v>3616</v>
      </c>
      <c r="S349" s="90">
        <v>0.31</v>
      </c>
      <c r="T349" s="88" t="s">
        <v>520</v>
      </c>
      <c r="U349" s="88"/>
      <c r="V349" s="88"/>
      <c r="W349" s="88"/>
      <c r="X349" s="89"/>
      <c r="Y349" s="89"/>
      <c r="Z349" s="88"/>
      <c r="AA349" s="88">
        <v>41</v>
      </c>
      <c r="AB349" s="88"/>
      <c r="AC349" s="88"/>
      <c r="AD349" s="88">
        <v>24</v>
      </c>
      <c r="AE349" s="91">
        <v>17.600000000000001</v>
      </c>
      <c r="AF349" s="88" t="s">
        <v>2993</v>
      </c>
      <c r="AG349" s="88" t="s">
        <v>2999</v>
      </c>
      <c r="AH349" s="88" t="s">
        <v>110</v>
      </c>
      <c r="AI349" s="89">
        <v>2</v>
      </c>
      <c r="AJ349" s="89"/>
      <c r="AK349" s="89"/>
      <c r="AL349" s="88"/>
      <c r="AM349" s="88"/>
      <c r="AN349" s="88"/>
      <c r="AO349" s="88"/>
      <c r="AP349" s="88" t="s">
        <v>61</v>
      </c>
      <c r="AQ349" s="88" t="s">
        <v>44</v>
      </c>
      <c r="AR349" s="88" t="s">
        <v>45</v>
      </c>
      <c r="AS349" s="88" t="s">
        <v>44</v>
      </c>
      <c r="AT349" s="88" t="s">
        <v>61</v>
      </c>
      <c r="AU349" s="88" t="s">
        <v>3921</v>
      </c>
      <c r="AV349" s="88"/>
      <c r="AW349" s="88"/>
      <c r="AX349" s="88"/>
      <c r="AY349" s="88">
        <v>44.443015000000003</v>
      </c>
      <c r="AZ349" s="89">
        <v>150</v>
      </c>
      <c r="BA349" s="92">
        <v>0.18134715025906736</v>
      </c>
      <c r="BB349" s="93">
        <v>144</v>
      </c>
      <c r="BC349" s="94">
        <v>0.2</v>
      </c>
      <c r="BD349" s="89">
        <v>445</v>
      </c>
      <c r="BE349" s="89">
        <v>305</v>
      </c>
      <c r="BF349" s="96" t="s">
        <v>2618</v>
      </c>
      <c r="BG349" s="88" t="s">
        <v>68</v>
      </c>
      <c r="BH349" s="88" t="s">
        <v>97</v>
      </c>
    </row>
    <row r="350" spans="1:60" s="87" customFormat="1" ht="30.75" customHeight="1" x14ac:dyDescent="0.2">
      <c r="A350" s="87" t="s">
        <v>2030</v>
      </c>
      <c r="B350" s="88" t="s">
        <v>1788</v>
      </c>
      <c r="C350" s="88" t="s">
        <v>2030</v>
      </c>
      <c r="D350" s="88" t="s">
        <v>31</v>
      </c>
      <c r="E350" s="88" t="s">
        <v>32</v>
      </c>
      <c r="F350" s="88" t="s">
        <v>32</v>
      </c>
      <c r="G350" s="88" t="s">
        <v>61</v>
      </c>
      <c r="H350" s="88" t="s">
        <v>66</v>
      </c>
      <c r="I350" s="88" t="s">
        <v>2917</v>
      </c>
      <c r="J350" s="88" t="s">
        <v>62</v>
      </c>
      <c r="K350" s="88" t="s">
        <v>538</v>
      </c>
      <c r="L350" s="88" t="s">
        <v>97</v>
      </c>
      <c r="M350" s="88" t="s">
        <v>97</v>
      </c>
      <c r="N350" s="88" t="s">
        <v>1732</v>
      </c>
      <c r="O350" s="88" t="s">
        <v>444</v>
      </c>
      <c r="P350" s="88" t="s">
        <v>176</v>
      </c>
      <c r="Q350" s="88" t="s">
        <v>2374</v>
      </c>
      <c r="R350" s="89" t="s">
        <v>3616</v>
      </c>
      <c r="S350" s="90">
        <v>0.3</v>
      </c>
      <c r="T350" s="88" t="s">
        <v>521</v>
      </c>
      <c r="U350" s="88"/>
      <c r="V350" s="88"/>
      <c r="W350" s="88"/>
      <c r="X350" s="89"/>
      <c r="Y350" s="89"/>
      <c r="Z350" s="88"/>
      <c r="AA350" s="88">
        <v>41</v>
      </c>
      <c r="AB350" s="88"/>
      <c r="AC350" s="88"/>
      <c r="AD350" s="88">
        <v>24</v>
      </c>
      <c r="AE350" s="91">
        <v>17.600000000000001</v>
      </c>
      <c r="AF350" s="88" t="s">
        <v>2993</v>
      </c>
      <c r="AG350" s="88" t="s">
        <v>2999</v>
      </c>
      <c r="AH350" s="88" t="s">
        <v>110</v>
      </c>
      <c r="AI350" s="89">
        <v>2</v>
      </c>
      <c r="AJ350" s="89"/>
      <c r="AK350" s="89"/>
      <c r="AL350" s="88"/>
      <c r="AM350" s="88"/>
      <c r="AN350" s="88"/>
      <c r="AO350" s="88"/>
      <c r="AP350" s="88" t="s">
        <v>61</v>
      </c>
      <c r="AQ350" s="88" t="s">
        <v>44</v>
      </c>
      <c r="AR350" s="88" t="s">
        <v>45</v>
      </c>
      <c r="AS350" s="88" t="s">
        <v>44</v>
      </c>
      <c r="AT350" s="88" t="s">
        <v>61</v>
      </c>
      <c r="AU350" s="88" t="s">
        <v>3921</v>
      </c>
      <c r="AV350" s="88"/>
      <c r="AW350" s="88"/>
      <c r="AX350" s="88"/>
      <c r="AY350" s="88">
        <v>44.443015000000003</v>
      </c>
      <c r="AZ350" s="89">
        <v>150</v>
      </c>
      <c r="BA350" s="92">
        <v>0.41968911917098445</v>
      </c>
      <c r="BB350" s="93">
        <v>216</v>
      </c>
      <c r="BC350" s="94">
        <v>0.2</v>
      </c>
      <c r="BD350" s="89">
        <v>445</v>
      </c>
      <c r="BE350" s="89">
        <v>305</v>
      </c>
      <c r="BF350" s="96" t="s">
        <v>2618</v>
      </c>
      <c r="BG350" s="88" t="s">
        <v>68</v>
      </c>
      <c r="BH350" s="88" t="s">
        <v>97</v>
      </c>
    </row>
    <row r="351" spans="1:60" s="87" customFormat="1" ht="30.75" customHeight="1" x14ac:dyDescent="0.2">
      <c r="A351" s="87" t="s">
        <v>555</v>
      </c>
      <c r="B351" s="88" t="s">
        <v>1788</v>
      </c>
      <c r="C351" s="88" t="s">
        <v>555</v>
      </c>
      <c r="D351" s="88" t="s">
        <v>31</v>
      </c>
      <c r="E351" s="88" t="s">
        <v>32</v>
      </c>
      <c r="F351" s="88" t="s">
        <v>32</v>
      </c>
      <c r="G351" s="88" t="s">
        <v>61</v>
      </c>
      <c r="H351" s="88" t="s">
        <v>66</v>
      </c>
      <c r="I351" s="88" t="s">
        <v>2917</v>
      </c>
      <c r="J351" s="88" t="s">
        <v>62</v>
      </c>
      <c r="K351" s="88" t="s">
        <v>538</v>
      </c>
      <c r="L351" s="88" t="s">
        <v>97</v>
      </c>
      <c r="M351" s="88" t="s">
        <v>97</v>
      </c>
      <c r="N351" s="88" t="s">
        <v>1732</v>
      </c>
      <c r="O351" s="88" t="s">
        <v>444</v>
      </c>
      <c r="P351" s="88" t="s">
        <v>98</v>
      </c>
      <c r="Q351" s="88" t="s">
        <v>2374</v>
      </c>
      <c r="R351" s="89" t="s">
        <v>3616</v>
      </c>
      <c r="S351" s="90">
        <v>0.28000000000000003</v>
      </c>
      <c r="T351" s="88" t="s">
        <v>522</v>
      </c>
      <c r="U351" s="88"/>
      <c r="V351" s="88"/>
      <c r="W351" s="88"/>
      <c r="X351" s="89"/>
      <c r="Y351" s="89"/>
      <c r="Z351" s="88"/>
      <c r="AA351" s="88">
        <v>41</v>
      </c>
      <c r="AB351" s="88"/>
      <c r="AC351" s="88"/>
      <c r="AD351" s="88">
        <v>24</v>
      </c>
      <c r="AE351" s="91">
        <v>17.600000000000001</v>
      </c>
      <c r="AF351" s="88" t="s">
        <v>2993</v>
      </c>
      <c r="AG351" s="88" t="s">
        <v>2999</v>
      </c>
      <c r="AH351" s="88" t="s">
        <v>110</v>
      </c>
      <c r="AI351" s="89">
        <v>2</v>
      </c>
      <c r="AJ351" s="89"/>
      <c r="AK351" s="89"/>
      <c r="AL351" s="88"/>
      <c r="AM351" s="88"/>
      <c r="AN351" s="88"/>
      <c r="AO351" s="88"/>
      <c r="AP351" s="88" t="s">
        <v>61</v>
      </c>
      <c r="AQ351" s="88" t="s">
        <v>44</v>
      </c>
      <c r="AR351" s="88" t="s">
        <v>45</v>
      </c>
      <c r="AS351" s="88" t="s">
        <v>44</v>
      </c>
      <c r="AT351" s="88" t="s">
        <v>61</v>
      </c>
      <c r="AU351" s="88" t="s">
        <v>3921</v>
      </c>
      <c r="AV351" s="88"/>
      <c r="AW351" s="88"/>
      <c r="AX351" s="88"/>
      <c r="AY351" s="88">
        <v>44.443015000000003</v>
      </c>
      <c r="AZ351" s="89">
        <v>150</v>
      </c>
      <c r="BA351" s="92">
        <v>0.38860103626943004</v>
      </c>
      <c r="BB351" s="93">
        <v>216</v>
      </c>
      <c r="BC351" s="94">
        <v>0.2</v>
      </c>
      <c r="BD351" s="89">
        <v>445</v>
      </c>
      <c r="BE351" s="89">
        <v>305</v>
      </c>
      <c r="BF351" s="96" t="s">
        <v>2618</v>
      </c>
      <c r="BG351" s="88" t="s">
        <v>68</v>
      </c>
      <c r="BH351" s="88" t="s">
        <v>97</v>
      </c>
    </row>
    <row r="352" spans="1:60" s="87" customFormat="1" ht="30.75" customHeight="1" x14ac:dyDescent="0.2">
      <c r="A352" s="87" t="s">
        <v>556</v>
      </c>
      <c r="B352" s="88" t="s">
        <v>1788</v>
      </c>
      <c r="C352" s="88" t="s">
        <v>556</v>
      </c>
      <c r="D352" s="88" t="s">
        <v>31</v>
      </c>
      <c r="E352" s="88" t="s">
        <v>32</v>
      </c>
      <c r="F352" s="88" t="s">
        <v>32</v>
      </c>
      <c r="G352" s="88" t="s">
        <v>61</v>
      </c>
      <c r="H352" s="88" t="s">
        <v>66</v>
      </c>
      <c r="I352" s="88" t="s">
        <v>2917</v>
      </c>
      <c r="J352" s="88" t="s">
        <v>62</v>
      </c>
      <c r="K352" s="88" t="s">
        <v>538</v>
      </c>
      <c r="L352" s="88" t="s">
        <v>97</v>
      </c>
      <c r="M352" s="88" t="s">
        <v>97</v>
      </c>
      <c r="N352" s="88" t="s">
        <v>1732</v>
      </c>
      <c r="O352" s="88" t="s">
        <v>444</v>
      </c>
      <c r="P352" s="88" t="s">
        <v>100</v>
      </c>
      <c r="Q352" s="88" t="s">
        <v>2374</v>
      </c>
      <c r="R352" s="89" t="s">
        <v>3616</v>
      </c>
      <c r="S352" s="90">
        <v>0.26</v>
      </c>
      <c r="T352" s="88" t="s">
        <v>523</v>
      </c>
      <c r="U352" s="88"/>
      <c r="V352" s="88"/>
      <c r="W352" s="88"/>
      <c r="X352" s="89"/>
      <c r="Y352" s="89"/>
      <c r="Z352" s="88"/>
      <c r="AA352" s="88">
        <v>41</v>
      </c>
      <c r="AB352" s="88"/>
      <c r="AC352" s="88"/>
      <c r="AD352" s="88">
        <v>24</v>
      </c>
      <c r="AE352" s="91">
        <v>17.600000000000001</v>
      </c>
      <c r="AF352" s="88" t="s">
        <v>2993</v>
      </c>
      <c r="AG352" s="88" t="s">
        <v>2999</v>
      </c>
      <c r="AH352" s="88" t="s">
        <v>110</v>
      </c>
      <c r="AI352" s="89">
        <v>2</v>
      </c>
      <c r="AJ352" s="89"/>
      <c r="AK352" s="89"/>
      <c r="AL352" s="88"/>
      <c r="AM352" s="88"/>
      <c r="AN352" s="88"/>
      <c r="AO352" s="88"/>
      <c r="AP352" s="88" t="s">
        <v>61</v>
      </c>
      <c r="AQ352" s="88" t="s">
        <v>44</v>
      </c>
      <c r="AR352" s="88" t="s">
        <v>45</v>
      </c>
      <c r="AS352" s="88" t="s">
        <v>44</v>
      </c>
      <c r="AT352" s="88" t="s">
        <v>61</v>
      </c>
      <c r="AU352" s="88" t="s">
        <v>3921</v>
      </c>
      <c r="AV352" s="88"/>
      <c r="AW352" s="88"/>
      <c r="AX352" s="88"/>
      <c r="AY352" s="88">
        <v>44.443015000000003</v>
      </c>
      <c r="AZ352" s="89">
        <v>150</v>
      </c>
      <c r="BA352" s="92">
        <v>0.16580310880829016</v>
      </c>
      <c r="BB352" s="93">
        <v>216</v>
      </c>
      <c r="BC352" s="94">
        <v>0.2</v>
      </c>
      <c r="BD352" s="89">
        <v>445</v>
      </c>
      <c r="BE352" s="89">
        <v>305</v>
      </c>
      <c r="BF352" s="96" t="s">
        <v>2618</v>
      </c>
      <c r="BG352" s="88" t="s">
        <v>68</v>
      </c>
      <c r="BH352" s="88" t="s">
        <v>97</v>
      </c>
    </row>
    <row r="353" spans="1:60" s="87" customFormat="1" ht="30.75" customHeight="1" x14ac:dyDescent="0.2">
      <c r="A353" s="87" t="s">
        <v>557</v>
      </c>
      <c r="B353" s="88" t="s">
        <v>1788</v>
      </c>
      <c r="C353" s="88" t="s">
        <v>557</v>
      </c>
      <c r="D353" s="88" t="s">
        <v>31</v>
      </c>
      <c r="E353" s="88" t="s">
        <v>32</v>
      </c>
      <c r="F353" s="88" t="s">
        <v>32</v>
      </c>
      <c r="G353" s="88" t="s">
        <v>61</v>
      </c>
      <c r="H353" s="88" t="s">
        <v>66</v>
      </c>
      <c r="I353" s="88" t="s">
        <v>2917</v>
      </c>
      <c r="J353" s="88" t="s">
        <v>62</v>
      </c>
      <c r="K353" s="88" t="s">
        <v>538</v>
      </c>
      <c r="L353" s="88" t="s">
        <v>97</v>
      </c>
      <c r="M353" s="88" t="s">
        <v>97</v>
      </c>
      <c r="N353" s="88" t="s">
        <v>1732</v>
      </c>
      <c r="O353" s="88" t="s">
        <v>444</v>
      </c>
      <c r="P353" s="88" t="s">
        <v>104</v>
      </c>
      <c r="Q353" s="88" t="s">
        <v>2374</v>
      </c>
      <c r="R353" s="89" t="s">
        <v>3616</v>
      </c>
      <c r="S353" s="90">
        <v>0.34</v>
      </c>
      <c r="T353" s="88" t="s">
        <v>524</v>
      </c>
      <c r="U353" s="88"/>
      <c r="V353" s="88"/>
      <c r="W353" s="88"/>
      <c r="X353" s="89"/>
      <c r="Y353" s="89"/>
      <c r="Z353" s="88"/>
      <c r="AA353" s="88">
        <v>41</v>
      </c>
      <c r="AB353" s="88"/>
      <c r="AC353" s="88"/>
      <c r="AD353" s="88">
        <v>24</v>
      </c>
      <c r="AE353" s="91">
        <v>17.600000000000001</v>
      </c>
      <c r="AF353" s="88" t="s">
        <v>2993</v>
      </c>
      <c r="AG353" s="88" t="s">
        <v>2999</v>
      </c>
      <c r="AH353" s="88" t="s">
        <v>110</v>
      </c>
      <c r="AI353" s="89">
        <v>2</v>
      </c>
      <c r="AJ353" s="89"/>
      <c r="AK353" s="89"/>
      <c r="AL353" s="88"/>
      <c r="AM353" s="88"/>
      <c r="AN353" s="88"/>
      <c r="AO353" s="88"/>
      <c r="AP353" s="88" t="s">
        <v>61</v>
      </c>
      <c r="AQ353" s="88" t="s">
        <v>44</v>
      </c>
      <c r="AR353" s="88" t="s">
        <v>45</v>
      </c>
      <c r="AS353" s="88" t="s">
        <v>44</v>
      </c>
      <c r="AT353" s="88" t="s">
        <v>61</v>
      </c>
      <c r="AU353" s="88" t="s">
        <v>3921</v>
      </c>
      <c r="AV353" s="88"/>
      <c r="AW353" s="88"/>
      <c r="AX353" s="88"/>
      <c r="AY353" s="88">
        <v>44.443015000000003</v>
      </c>
      <c r="AZ353" s="89">
        <v>150</v>
      </c>
      <c r="BA353" s="92">
        <v>7.7720207253886009E-2</v>
      </c>
      <c r="BB353" s="93">
        <v>144</v>
      </c>
      <c r="BC353" s="94">
        <v>0.2</v>
      </c>
      <c r="BD353" s="89">
        <v>445</v>
      </c>
      <c r="BE353" s="89">
        <v>305</v>
      </c>
      <c r="BF353" s="96" t="s">
        <v>2618</v>
      </c>
      <c r="BG353" s="88" t="s">
        <v>68</v>
      </c>
      <c r="BH353" s="88" t="s">
        <v>97</v>
      </c>
    </row>
    <row r="354" spans="1:60" s="87" customFormat="1" ht="30.75" customHeight="1" x14ac:dyDescent="0.2">
      <c r="A354" s="87" t="s">
        <v>558</v>
      </c>
      <c r="B354" s="88" t="s">
        <v>1788</v>
      </c>
      <c r="C354" s="88" t="s">
        <v>558</v>
      </c>
      <c r="D354" s="88" t="s">
        <v>31</v>
      </c>
      <c r="E354" s="88" t="s">
        <v>32</v>
      </c>
      <c r="F354" s="88" t="s">
        <v>32</v>
      </c>
      <c r="G354" s="88" t="s">
        <v>61</v>
      </c>
      <c r="H354" s="88" t="s">
        <v>66</v>
      </c>
      <c r="I354" s="88" t="s">
        <v>2917</v>
      </c>
      <c r="J354" s="88" t="s">
        <v>62</v>
      </c>
      <c r="K354" s="88" t="s">
        <v>538</v>
      </c>
      <c r="L354" s="88" t="s">
        <v>97</v>
      </c>
      <c r="M354" s="88" t="s">
        <v>97</v>
      </c>
      <c r="N354" s="88" t="s">
        <v>1732</v>
      </c>
      <c r="O354" s="88" t="s">
        <v>444</v>
      </c>
      <c r="P354" s="88" t="s">
        <v>107</v>
      </c>
      <c r="Q354" s="88" t="s">
        <v>2374</v>
      </c>
      <c r="R354" s="89" t="s">
        <v>3616</v>
      </c>
      <c r="S354" s="90">
        <v>0.35</v>
      </c>
      <c r="T354" s="88" t="s">
        <v>525</v>
      </c>
      <c r="U354" s="88"/>
      <c r="V354" s="88"/>
      <c r="W354" s="88"/>
      <c r="X354" s="89"/>
      <c r="Y354" s="89"/>
      <c r="Z354" s="88"/>
      <c r="AA354" s="88">
        <v>41</v>
      </c>
      <c r="AB354" s="88"/>
      <c r="AC354" s="88"/>
      <c r="AD354" s="88">
        <v>24</v>
      </c>
      <c r="AE354" s="91">
        <v>17.600000000000001</v>
      </c>
      <c r="AF354" s="88" t="s">
        <v>2993</v>
      </c>
      <c r="AG354" s="88" t="s">
        <v>2999</v>
      </c>
      <c r="AH354" s="88" t="s">
        <v>110</v>
      </c>
      <c r="AI354" s="89">
        <v>2</v>
      </c>
      <c r="AJ354" s="89"/>
      <c r="AK354" s="89"/>
      <c r="AL354" s="88"/>
      <c r="AM354" s="88"/>
      <c r="AN354" s="88"/>
      <c r="AO354" s="88"/>
      <c r="AP354" s="88" t="s">
        <v>61</v>
      </c>
      <c r="AQ354" s="88" t="s">
        <v>44</v>
      </c>
      <c r="AR354" s="88" t="s">
        <v>45</v>
      </c>
      <c r="AS354" s="88" t="s">
        <v>44</v>
      </c>
      <c r="AT354" s="88" t="s">
        <v>61</v>
      </c>
      <c r="AU354" s="88" t="s">
        <v>3921</v>
      </c>
      <c r="AV354" s="88"/>
      <c r="AW354" s="88"/>
      <c r="AX354" s="88"/>
      <c r="AY354" s="88">
        <v>44.443015000000003</v>
      </c>
      <c r="AZ354" s="89">
        <v>150</v>
      </c>
      <c r="BA354" s="92">
        <v>1.5544041450777202E-2</v>
      </c>
      <c r="BB354" s="93">
        <v>144</v>
      </c>
      <c r="BC354" s="94">
        <v>0.2</v>
      </c>
      <c r="BD354" s="89">
        <v>445</v>
      </c>
      <c r="BE354" s="89">
        <v>305</v>
      </c>
      <c r="BF354" s="96" t="s">
        <v>2618</v>
      </c>
      <c r="BG354" s="88" t="s">
        <v>68</v>
      </c>
      <c r="BH354" s="88" t="s">
        <v>97</v>
      </c>
    </row>
    <row r="355" spans="1:60" s="87" customFormat="1" ht="30.75" customHeight="1" x14ac:dyDescent="0.2">
      <c r="A355" s="87" t="s">
        <v>2031</v>
      </c>
      <c r="B355" s="88" t="s">
        <v>1787</v>
      </c>
      <c r="C355" s="88" t="s">
        <v>2031</v>
      </c>
      <c r="D355" s="88" t="s">
        <v>31</v>
      </c>
      <c r="E355" s="88" t="s">
        <v>32</v>
      </c>
      <c r="F355" s="88" t="s">
        <v>32</v>
      </c>
      <c r="G355" s="88" t="s">
        <v>61</v>
      </c>
      <c r="H355" s="88" t="s">
        <v>66</v>
      </c>
      <c r="I355" s="88" t="s">
        <v>2918</v>
      </c>
      <c r="J355" s="88" t="s">
        <v>62</v>
      </c>
      <c r="K355" s="88" t="s">
        <v>538</v>
      </c>
      <c r="L355" s="88" t="s">
        <v>97</v>
      </c>
      <c r="M355" s="88" t="s">
        <v>97</v>
      </c>
      <c r="N355" s="88" t="s">
        <v>1730</v>
      </c>
      <c r="O355" s="88" t="s">
        <v>444</v>
      </c>
      <c r="P355" s="88" t="s">
        <v>175</v>
      </c>
      <c r="Q355" s="88" t="s">
        <v>2374</v>
      </c>
      <c r="R355" s="89" t="s">
        <v>3618</v>
      </c>
      <c r="S355" s="90">
        <v>0.31</v>
      </c>
      <c r="T355" s="88" t="s">
        <v>526</v>
      </c>
      <c r="U355" s="88"/>
      <c r="V355" s="88"/>
      <c r="W355" s="88"/>
      <c r="X355" s="89"/>
      <c r="Y355" s="89"/>
      <c r="Z355" s="88"/>
      <c r="AA355" s="88">
        <v>41</v>
      </c>
      <c r="AB355" s="88"/>
      <c r="AC355" s="88"/>
      <c r="AD355" s="88">
        <v>24</v>
      </c>
      <c r="AE355" s="91">
        <v>17.600000000000001</v>
      </c>
      <c r="AF355" s="88" t="s">
        <v>2992</v>
      </c>
      <c r="AG355" s="88" t="s">
        <v>2999</v>
      </c>
      <c r="AH355" s="88" t="s">
        <v>110</v>
      </c>
      <c r="AI355" s="89">
        <v>2</v>
      </c>
      <c r="AJ355" s="89"/>
      <c r="AK355" s="89"/>
      <c r="AL355" s="88"/>
      <c r="AM355" s="88"/>
      <c r="AN355" s="88"/>
      <c r="AO355" s="88"/>
      <c r="AP355" s="88" t="s">
        <v>61</v>
      </c>
      <c r="AQ355" s="88" t="s">
        <v>44</v>
      </c>
      <c r="AR355" s="88" t="s">
        <v>45</v>
      </c>
      <c r="AS355" s="88" t="s">
        <v>44</v>
      </c>
      <c r="AT355" s="88" t="s">
        <v>61</v>
      </c>
      <c r="AU355" s="88"/>
      <c r="AV355" s="88"/>
      <c r="AW355" s="88"/>
      <c r="AX355" s="88" t="s">
        <v>3923</v>
      </c>
      <c r="AY355" s="88">
        <v>34.545039000000003</v>
      </c>
      <c r="AZ355" s="89">
        <v>150</v>
      </c>
      <c r="BA355" s="92">
        <v>0.80829015544041449</v>
      </c>
      <c r="BB355" s="93">
        <v>144</v>
      </c>
      <c r="BC355" s="94">
        <v>0.2</v>
      </c>
      <c r="BD355" s="89">
        <v>445</v>
      </c>
      <c r="BE355" s="89">
        <v>305</v>
      </c>
      <c r="BF355" s="96" t="s">
        <v>2627</v>
      </c>
      <c r="BG355" s="88" t="s">
        <v>68</v>
      </c>
      <c r="BH355" s="88" t="s">
        <v>97</v>
      </c>
    </row>
    <row r="356" spans="1:60" s="87" customFormat="1" ht="30.75" customHeight="1" x14ac:dyDescent="0.2">
      <c r="A356" s="87" t="s">
        <v>2032</v>
      </c>
      <c r="B356" s="88" t="s">
        <v>1787</v>
      </c>
      <c r="C356" s="88" t="s">
        <v>2032</v>
      </c>
      <c r="D356" s="88" t="s">
        <v>31</v>
      </c>
      <c r="E356" s="88" t="s">
        <v>32</v>
      </c>
      <c r="F356" s="88" t="s">
        <v>32</v>
      </c>
      <c r="G356" s="88" t="s">
        <v>61</v>
      </c>
      <c r="H356" s="88" t="s">
        <v>66</v>
      </c>
      <c r="I356" s="88" t="s">
        <v>2918</v>
      </c>
      <c r="J356" s="88" t="s">
        <v>62</v>
      </c>
      <c r="K356" s="88" t="s">
        <v>538</v>
      </c>
      <c r="L356" s="88" t="s">
        <v>97</v>
      </c>
      <c r="M356" s="88" t="s">
        <v>97</v>
      </c>
      <c r="N356" s="88" t="s">
        <v>1730</v>
      </c>
      <c r="O356" s="88" t="s">
        <v>444</v>
      </c>
      <c r="P356" s="88" t="s">
        <v>176</v>
      </c>
      <c r="Q356" s="88" t="s">
        <v>2374</v>
      </c>
      <c r="R356" s="89" t="s">
        <v>3618</v>
      </c>
      <c r="S356" s="90">
        <v>0.3</v>
      </c>
      <c r="T356" s="88" t="s">
        <v>527</v>
      </c>
      <c r="U356" s="88"/>
      <c r="V356" s="88"/>
      <c r="W356" s="88"/>
      <c r="X356" s="89"/>
      <c r="Y356" s="89"/>
      <c r="Z356" s="88"/>
      <c r="AA356" s="88">
        <v>41</v>
      </c>
      <c r="AB356" s="88"/>
      <c r="AC356" s="88"/>
      <c r="AD356" s="88">
        <v>24</v>
      </c>
      <c r="AE356" s="91">
        <v>17.600000000000001</v>
      </c>
      <c r="AF356" s="88" t="s">
        <v>2992</v>
      </c>
      <c r="AG356" s="88" t="s">
        <v>3000</v>
      </c>
      <c r="AH356" s="88" t="s">
        <v>110</v>
      </c>
      <c r="AI356" s="89">
        <v>2</v>
      </c>
      <c r="AJ356" s="89"/>
      <c r="AK356" s="89"/>
      <c r="AL356" s="88"/>
      <c r="AM356" s="88"/>
      <c r="AN356" s="88"/>
      <c r="AO356" s="88"/>
      <c r="AP356" s="88" t="s">
        <v>61</v>
      </c>
      <c r="AQ356" s="88" t="s">
        <v>44</v>
      </c>
      <c r="AR356" s="88" t="s">
        <v>45</v>
      </c>
      <c r="AS356" s="88" t="s">
        <v>44</v>
      </c>
      <c r="AT356" s="88" t="s">
        <v>61</v>
      </c>
      <c r="AU356" s="88"/>
      <c r="AV356" s="88"/>
      <c r="AW356" s="88"/>
      <c r="AX356" s="88" t="s">
        <v>3923</v>
      </c>
      <c r="AY356" s="88">
        <v>45.557760999999999</v>
      </c>
      <c r="AZ356" s="89">
        <v>150</v>
      </c>
      <c r="BA356" s="92">
        <v>1.0259067357512954</v>
      </c>
      <c r="BB356" s="93">
        <v>216</v>
      </c>
      <c r="BC356" s="94">
        <v>0.2</v>
      </c>
      <c r="BD356" s="89">
        <v>445</v>
      </c>
      <c r="BE356" s="89">
        <v>305</v>
      </c>
      <c r="BF356" s="96" t="s">
        <v>2627</v>
      </c>
      <c r="BG356" s="88" t="s">
        <v>68</v>
      </c>
      <c r="BH356" s="88" t="s">
        <v>97</v>
      </c>
    </row>
    <row r="357" spans="1:60" s="87" customFormat="1" ht="30.75" customHeight="1" x14ac:dyDescent="0.2">
      <c r="A357" s="87" t="s">
        <v>559</v>
      </c>
      <c r="B357" s="88" t="s">
        <v>1787</v>
      </c>
      <c r="C357" s="88" t="s">
        <v>559</v>
      </c>
      <c r="D357" s="88" t="s">
        <v>31</v>
      </c>
      <c r="E357" s="88" t="s">
        <v>32</v>
      </c>
      <c r="F357" s="88" t="s">
        <v>32</v>
      </c>
      <c r="G357" s="88" t="s">
        <v>61</v>
      </c>
      <c r="H357" s="88" t="s">
        <v>66</v>
      </c>
      <c r="I357" s="88" t="s">
        <v>2918</v>
      </c>
      <c r="J357" s="88" t="s">
        <v>62</v>
      </c>
      <c r="K357" s="88" t="s">
        <v>538</v>
      </c>
      <c r="L357" s="88" t="s">
        <v>97</v>
      </c>
      <c r="M357" s="88" t="s">
        <v>97</v>
      </c>
      <c r="N357" s="88" t="s">
        <v>1730</v>
      </c>
      <c r="O357" s="88" t="s">
        <v>444</v>
      </c>
      <c r="P357" s="88" t="s">
        <v>98</v>
      </c>
      <c r="Q357" s="88" t="s">
        <v>2374</v>
      </c>
      <c r="R357" s="89" t="s">
        <v>3618</v>
      </c>
      <c r="S357" s="90">
        <v>0.28000000000000003</v>
      </c>
      <c r="T357" s="88" t="s">
        <v>528</v>
      </c>
      <c r="U357" s="88"/>
      <c r="V357" s="88"/>
      <c r="W357" s="88"/>
      <c r="X357" s="89"/>
      <c r="Y357" s="89"/>
      <c r="Z357" s="88"/>
      <c r="AA357" s="88">
        <v>41</v>
      </c>
      <c r="AB357" s="88"/>
      <c r="AC357" s="88"/>
      <c r="AD357" s="88">
        <v>24</v>
      </c>
      <c r="AE357" s="91">
        <v>17.600000000000001</v>
      </c>
      <c r="AF357" s="88" t="s">
        <v>2992</v>
      </c>
      <c r="AG357" s="88" t="s">
        <v>3000</v>
      </c>
      <c r="AH357" s="88" t="s">
        <v>110</v>
      </c>
      <c r="AI357" s="89">
        <v>2</v>
      </c>
      <c r="AJ357" s="89"/>
      <c r="AK357" s="89"/>
      <c r="AL357" s="88"/>
      <c r="AM357" s="88"/>
      <c r="AN357" s="88"/>
      <c r="AO357" s="88"/>
      <c r="AP357" s="88" t="s">
        <v>61</v>
      </c>
      <c r="AQ357" s="88" t="s">
        <v>44</v>
      </c>
      <c r="AR357" s="88" t="s">
        <v>45</v>
      </c>
      <c r="AS357" s="88" t="s">
        <v>44</v>
      </c>
      <c r="AT357" s="88" t="s">
        <v>61</v>
      </c>
      <c r="AU357" s="88"/>
      <c r="AV357" s="88"/>
      <c r="AW357" s="88"/>
      <c r="AX357" s="88" t="s">
        <v>3923</v>
      </c>
      <c r="AY357" s="88">
        <v>45.594321000000001</v>
      </c>
      <c r="AZ357" s="89">
        <v>150</v>
      </c>
      <c r="BA357" s="92">
        <v>1.3212435233160622</v>
      </c>
      <c r="BB357" s="93">
        <v>216</v>
      </c>
      <c r="BC357" s="94">
        <v>0.2</v>
      </c>
      <c r="BD357" s="89">
        <v>445</v>
      </c>
      <c r="BE357" s="89">
        <v>305</v>
      </c>
      <c r="BF357" s="96" t="s">
        <v>2627</v>
      </c>
      <c r="BG357" s="88" t="s">
        <v>68</v>
      </c>
      <c r="BH357" s="88" t="s">
        <v>97</v>
      </c>
    </row>
    <row r="358" spans="1:60" s="87" customFormat="1" ht="30.75" customHeight="1" x14ac:dyDescent="0.2">
      <c r="A358" s="87" t="s">
        <v>560</v>
      </c>
      <c r="B358" s="88" t="s">
        <v>1787</v>
      </c>
      <c r="C358" s="88" t="s">
        <v>560</v>
      </c>
      <c r="D358" s="88" t="s">
        <v>31</v>
      </c>
      <c r="E358" s="88" t="s">
        <v>32</v>
      </c>
      <c r="F358" s="88" t="s">
        <v>32</v>
      </c>
      <c r="G358" s="88" t="s">
        <v>61</v>
      </c>
      <c r="H358" s="88" t="s">
        <v>66</v>
      </c>
      <c r="I358" s="88" t="s">
        <v>2918</v>
      </c>
      <c r="J358" s="88" t="s">
        <v>62</v>
      </c>
      <c r="K358" s="88" t="s">
        <v>538</v>
      </c>
      <c r="L358" s="88" t="s">
        <v>97</v>
      </c>
      <c r="M358" s="88" t="s">
        <v>97</v>
      </c>
      <c r="N358" s="88" t="s">
        <v>1730</v>
      </c>
      <c r="O358" s="88" t="s">
        <v>444</v>
      </c>
      <c r="P358" s="88" t="s">
        <v>100</v>
      </c>
      <c r="Q358" s="88" t="s">
        <v>2374</v>
      </c>
      <c r="R358" s="89" t="s">
        <v>3618</v>
      </c>
      <c r="S358" s="90">
        <v>0.26</v>
      </c>
      <c r="T358" s="88" t="s">
        <v>529</v>
      </c>
      <c r="U358" s="88"/>
      <c r="V358" s="88"/>
      <c r="W358" s="88"/>
      <c r="X358" s="89"/>
      <c r="Y358" s="89"/>
      <c r="Z358" s="88"/>
      <c r="AA358" s="88">
        <v>41</v>
      </c>
      <c r="AB358" s="88"/>
      <c r="AC358" s="88"/>
      <c r="AD358" s="88">
        <v>24</v>
      </c>
      <c r="AE358" s="91">
        <v>17.600000000000001</v>
      </c>
      <c r="AF358" s="88" t="s">
        <v>2992</v>
      </c>
      <c r="AG358" s="88" t="s">
        <v>2999</v>
      </c>
      <c r="AH358" s="88" t="s">
        <v>110</v>
      </c>
      <c r="AI358" s="89">
        <v>2</v>
      </c>
      <c r="AJ358" s="89"/>
      <c r="AK358" s="89"/>
      <c r="AL358" s="88"/>
      <c r="AM358" s="88"/>
      <c r="AN358" s="88"/>
      <c r="AO358" s="88"/>
      <c r="AP358" s="88" t="s">
        <v>61</v>
      </c>
      <c r="AQ358" s="88" t="s">
        <v>44</v>
      </c>
      <c r="AR358" s="88" t="s">
        <v>45</v>
      </c>
      <c r="AS358" s="88" t="s">
        <v>44</v>
      </c>
      <c r="AT358" s="88" t="s">
        <v>61</v>
      </c>
      <c r="AU358" s="88"/>
      <c r="AV358" s="88"/>
      <c r="AW358" s="88"/>
      <c r="AX358" s="88" t="s">
        <v>3923</v>
      </c>
      <c r="AY358" s="88">
        <v>44.685318000000002</v>
      </c>
      <c r="AZ358" s="89">
        <v>150</v>
      </c>
      <c r="BA358" s="92">
        <v>0.52849740932642486</v>
      </c>
      <c r="BB358" s="93">
        <v>216</v>
      </c>
      <c r="BC358" s="94">
        <v>0.2</v>
      </c>
      <c r="BD358" s="89">
        <v>445</v>
      </c>
      <c r="BE358" s="89">
        <v>305</v>
      </c>
      <c r="BF358" s="96" t="s">
        <v>2627</v>
      </c>
      <c r="BG358" s="88" t="s">
        <v>68</v>
      </c>
      <c r="BH358" s="88" t="s">
        <v>97</v>
      </c>
    </row>
    <row r="359" spans="1:60" s="87" customFormat="1" ht="30.75" customHeight="1" x14ac:dyDescent="0.2">
      <c r="A359" s="87" t="s">
        <v>561</v>
      </c>
      <c r="B359" s="88" t="s">
        <v>1787</v>
      </c>
      <c r="C359" s="88" t="s">
        <v>561</v>
      </c>
      <c r="D359" s="88" t="s">
        <v>31</v>
      </c>
      <c r="E359" s="88" t="s">
        <v>32</v>
      </c>
      <c r="F359" s="88" t="s">
        <v>32</v>
      </c>
      <c r="G359" s="88" t="s">
        <v>61</v>
      </c>
      <c r="H359" s="88" t="s">
        <v>66</v>
      </c>
      <c r="I359" s="88" t="s">
        <v>2918</v>
      </c>
      <c r="J359" s="88" t="s">
        <v>62</v>
      </c>
      <c r="K359" s="88" t="s">
        <v>538</v>
      </c>
      <c r="L359" s="88" t="s">
        <v>97</v>
      </c>
      <c r="M359" s="88" t="s">
        <v>97</v>
      </c>
      <c r="N359" s="88" t="s">
        <v>1730</v>
      </c>
      <c r="O359" s="88" t="s">
        <v>444</v>
      </c>
      <c r="P359" s="88" t="s">
        <v>104</v>
      </c>
      <c r="Q359" s="88" t="s">
        <v>2374</v>
      </c>
      <c r="R359" s="89" t="s">
        <v>3618</v>
      </c>
      <c r="S359" s="90">
        <v>0.34</v>
      </c>
      <c r="T359" s="88" t="s">
        <v>530</v>
      </c>
      <c r="U359" s="88"/>
      <c r="V359" s="88"/>
      <c r="W359" s="88"/>
      <c r="X359" s="89"/>
      <c r="Y359" s="89"/>
      <c r="Z359" s="88"/>
      <c r="AA359" s="88">
        <v>41</v>
      </c>
      <c r="AB359" s="88"/>
      <c r="AC359" s="88"/>
      <c r="AD359" s="88">
        <v>24</v>
      </c>
      <c r="AE359" s="91">
        <v>17.600000000000001</v>
      </c>
      <c r="AF359" s="88" t="s">
        <v>2992</v>
      </c>
      <c r="AG359" s="88" t="s">
        <v>2999</v>
      </c>
      <c r="AH359" s="88" t="s">
        <v>110</v>
      </c>
      <c r="AI359" s="89">
        <v>2</v>
      </c>
      <c r="AJ359" s="89"/>
      <c r="AK359" s="89"/>
      <c r="AL359" s="88"/>
      <c r="AM359" s="88"/>
      <c r="AN359" s="88"/>
      <c r="AO359" s="88"/>
      <c r="AP359" s="88" t="s">
        <v>61</v>
      </c>
      <c r="AQ359" s="88" t="s">
        <v>44</v>
      </c>
      <c r="AR359" s="88" t="s">
        <v>45</v>
      </c>
      <c r="AS359" s="88" t="s">
        <v>44</v>
      </c>
      <c r="AT359" s="88" t="s">
        <v>61</v>
      </c>
      <c r="AU359" s="88"/>
      <c r="AV359" s="88"/>
      <c r="AW359" s="88"/>
      <c r="AX359" s="88" t="s">
        <v>3923</v>
      </c>
      <c r="AY359" s="88">
        <v>44.995396999999997</v>
      </c>
      <c r="AZ359" s="89">
        <v>150</v>
      </c>
      <c r="BA359" s="92">
        <v>3.1088082901554404E-2</v>
      </c>
      <c r="BB359" s="93">
        <v>144</v>
      </c>
      <c r="BC359" s="94">
        <v>0.2</v>
      </c>
      <c r="BD359" s="89">
        <v>445</v>
      </c>
      <c r="BE359" s="89">
        <v>305</v>
      </c>
      <c r="BF359" s="96" t="s">
        <v>2627</v>
      </c>
      <c r="BG359" s="88" t="s">
        <v>68</v>
      </c>
      <c r="BH359" s="88" t="s">
        <v>97</v>
      </c>
    </row>
    <row r="360" spans="1:60" s="87" customFormat="1" ht="30.75" customHeight="1" x14ac:dyDescent="0.2">
      <c r="A360" s="87" t="s">
        <v>562</v>
      </c>
      <c r="B360" s="88" t="s">
        <v>1787</v>
      </c>
      <c r="C360" s="88" t="s">
        <v>562</v>
      </c>
      <c r="D360" s="88" t="s">
        <v>31</v>
      </c>
      <c r="E360" s="88" t="s">
        <v>32</v>
      </c>
      <c r="F360" s="88" t="s">
        <v>32</v>
      </c>
      <c r="G360" s="88" t="s">
        <v>61</v>
      </c>
      <c r="H360" s="88" t="s">
        <v>66</v>
      </c>
      <c r="I360" s="88" t="s">
        <v>2918</v>
      </c>
      <c r="J360" s="88" t="s">
        <v>62</v>
      </c>
      <c r="K360" s="88" t="s">
        <v>538</v>
      </c>
      <c r="L360" s="88" t="s">
        <v>97</v>
      </c>
      <c r="M360" s="88" t="s">
        <v>97</v>
      </c>
      <c r="N360" s="88" t="s">
        <v>1730</v>
      </c>
      <c r="O360" s="88" t="s">
        <v>444</v>
      </c>
      <c r="P360" s="88" t="s">
        <v>107</v>
      </c>
      <c r="Q360" s="88" t="s">
        <v>2374</v>
      </c>
      <c r="R360" s="89" t="s">
        <v>3618</v>
      </c>
      <c r="S360" s="90">
        <v>0.35</v>
      </c>
      <c r="T360" s="88" t="s">
        <v>531</v>
      </c>
      <c r="U360" s="88"/>
      <c r="V360" s="88"/>
      <c r="W360" s="88"/>
      <c r="X360" s="89"/>
      <c r="Y360" s="89"/>
      <c r="Z360" s="88"/>
      <c r="AA360" s="88">
        <v>41</v>
      </c>
      <c r="AB360" s="88"/>
      <c r="AC360" s="88"/>
      <c r="AD360" s="88">
        <v>24</v>
      </c>
      <c r="AE360" s="91">
        <v>17.600000000000001</v>
      </c>
      <c r="AF360" s="88" t="s">
        <v>2992</v>
      </c>
      <c r="AG360" s="88" t="s">
        <v>2999</v>
      </c>
      <c r="AH360" s="88" t="s">
        <v>110</v>
      </c>
      <c r="AI360" s="89">
        <v>2</v>
      </c>
      <c r="AJ360" s="89"/>
      <c r="AK360" s="89"/>
      <c r="AL360" s="88"/>
      <c r="AM360" s="88"/>
      <c r="AN360" s="88"/>
      <c r="AO360" s="88"/>
      <c r="AP360" s="88" t="s">
        <v>61</v>
      </c>
      <c r="AQ360" s="88" t="s">
        <v>44</v>
      </c>
      <c r="AR360" s="88" t="s">
        <v>45</v>
      </c>
      <c r="AS360" s="88" t="s">
        <v>44</v>
      </c>
      <c r="AT360" s="88" t="s">
        <v>61</v>
      </c>
      <c r="AU360" s="88"/>
      <c r="AV360" s="88"/>
      <c r="AW360" s="88"/>
      <c r="AX360" s="88" t="s">
        <v>3923</v>
      </c>
      <c r="AY360" s="88">
        <v>40.422170999999999</v>
      </c>
      <c r="AZ360" s="89">
        <v>150</v>
      </c>
      <c r="BA360" s="92">
        <v>7.7720207253886009E-2</v>
      </c>
      <c r="BB360" s="93">
        <v>144</v>
      </c>
      <c r="BC360" s="94">
        <v>0.2</v>
      </c>
      <c r="BD360" s="89">
        <v>445</v>
      </c>
      <c r="BE360" s="89">
        <v>305</v>
      </c>
      <c r="BF360" s="96" t="s">
        <v>2627</v>
      </c>
      <c r="BG360" s="88" t="s">
        <v>68</v>
      </c>
      <c r="BH360" s="88" t="s">
        <v>97</v>
      </c>
    </row>
    <row r="361" spans="1:60" s="87" customFormat="1" ht="30.75" customHeight="1" x14ac:dyDescent="0.2">
      <c r="A361" s="87" t="s">
        <v>2033</v>
      </c>
      <c r="B361" s="88" t="s">
        <v>1789</v>
      </c>
      <c r="C361" s="88" t="s">
        <v>2033</v>
      </c>
      <c r="D361" s="88" t="s">
        <v>31</v>
      </c>
      <c r="E361" s="88" t="s">
        <v>32</v>
      </c>
      <c r="F361" s="88" t="s">
        <v>32</v>
      </c>
      <c r="G361" s="88" t="s">
        <v>61</v>
      </c>
      <c r="H361" s="88" t="s">
        <v>66</v>
      </c>
      <c r="I361" s="88" t="s">
        <v>2917</v>
      </c>
      <c r="J361" s="88" t="s">
        <v>62</v>
      </c>
      <c r="K361" s="88" t="s">
        <v>538</v>
      </c>
      <c r="L361" s="88" t="s">
        <v>97</v>
      </c>
      <c r="M361" s="88" t="s">
        <v>97</v>
      </c>
      <c r="N361" s="88" t="s">
        <v>1737</v>
      </c>
      <c r="O361" s="88" t="s">
        <v>444</v>
      </c>
      <c r="P361" s="88" t="s">
        <v>175</v>
      </c>
      <c r="Q361" s="88" t="s">
        <v>2374</v>
      </c>
      <c r="R361" s="89" t="s">
        <v>3639</v>
      </c>
      <c r="S361" s="90">
        <v>0.31</v>
      </c>
      <c r="T361" s="88" t="s">
        <v>532</v>
      </c>
      <c r="U361" s="88"/>
      <c r="V361" s="88"/>
      <c r="W361" s="88"/>
      <c r="X361" s="89"/>
      <c r="Y361" s="89"/>
      <c r="Z361" s="88"/>
      <c r="AA361" s="88">
        <v>41</v>
      </c>
      <c r="AB361" s="88"/>
      <c r="AC361" s="88"/>
      <c r="AD361" s="88">
        <v>24</v>
      </c>
      <c r="AE361" s="91">
        <v>17.600000000000001</v>
      </c>
      <c r="AF361" s="88" t="s">
        <v>2993</v>
      </c>
      <c r="AG361" s="88" t="s">
        <v>2999</v>
      </c>
      <c r="AH361" s="88" t="s">
        <v>110</v>
      </c>
      <c r="AI361" s="89">
        <v>2</v>
      </c>
      <c r="AJ361" s="89"/>
      <c r="AK361" s="89"/>
      <c r="AL361" s="88"/>
      <c r="AM361" s="88"/>
      <c r="AN361" s="88"/>
      <c r="AO361" s="88"/>
      <c r="AP361" s="88" t="s">
        <v>61</v>
      </c>
      <c r="AQ361" s="88" t="s">
        <v>44</v>
      </c>
      <c r="AR361" s="88" t="s">
        <v>45</v>
      </c>
      <c r="AS361" s="88" t="s">
        <v>44</v>
      </c>
      <c r="AT361" s="88" t="s">
        <v>61</v>
      </c>
      <c r="AU361" s="88" t="s">
        <v>3921</v>
      </c>
      <c r="AV361" s="88"/>
      <c r="AW361" s="88"/>
      <c r="AX361" s="88"/>
      <c r="AY361" s="88">
        <v>43.981479999999998</v>
      </c>
      <c r="AZ361" s="89">
        <v>150</v>
      </c>
      <c r="BA361" s="92">
        <v>0.65803108808290156</v>
      </c>
      <c r="BB361" s="93">
        <v>144</v>
      </c>
      <c r="BC361" s="94">
        <v>0.2</v>
      </c>
      <c r="BD361" s="89">
        <v>445</v>
      </c>
      <c r="BE361" s="89">
        <v>305</v>
      </c>
      <c r="BF361" s="96" t="s">
        <v>2617</v>
      </c>
      <c r="BG361" s="88" t="s">
        <v>68</v>
      </c>
      <c r="BH361" s="88" t="s">
        <v>97</v>
      </c>
    </row>
    <row r="362" spans="1:60" s="87" customFormat="1" ht="30.75" customHeight="1" x14ac:dyDescent="0.2">
      <c r="A362" s="87" t="s">
        <v>2034</v>
      </c>
      <c r="B362" s="88" t="s">
        <v>1789</v>
      </c>
      <c r="C362" s="88" t="s">
        <v>2034</v>
      </c>
      <c r="D362" s="88" t="s">
        <v>31</v>
      </c>
      <c r="E362" s="88" t="s">
        <v>32</v>
      </c>
      <c r="F362" s="88" t="s">
        <v>32</v>
      </c>
      <c r="G362" s="88" t="s">
        <v>61</v>
      </c>
      <c r="H362" s="88" t="s">
        <v>66</v>
      </c>
      <c r="I362" s="88" t="s">
        <v>2917</v>
      </c>
      <c r="J362" s="88" t="s">
        <v>62</v>
      </c>
      <c r="K362" s="88" t="s">
        <v>538</v>
      </c>
      <c r="L362" s="88" t="s">
        <v>97</v>
      </c>
      <c r="M362" s="88" t="s">
        <v>97</v>
      </c>
      <c r="N362" s="88" t="s">
        <v>1737</v>
      </c>
      <c r="O362" s="88" t="s">
        <v>444</v>
      </c>
      <c r="P362" s="88" t="s">
        <v>176</v>
      </c>
      <c r="Q362" s="88" t="s">
        <v>2374</v>
      </c>
      <c r="R362" s="89" t="s">
        <v>3639</v>
      </c>
      <c r="S362" s="90">
        <v>0.3</v>
      </c>
      <c r="T362" s="88" t="s">
        <v>533</v>
      </c>
      <c r="U362" s="88"/>
      <c r="V362" s="88"/>
      <c r="W362" s="88"/>
      <c r="X362" s="89"/>
      <c r="Y362" s="89"/>
      <c r="Z362" s="88"/>
      <c r="AA362" s="88">
        <v>41</v>
      </c>
      <c r="AB362" s="88"/>
      <c r="AC362" s="88"/>
      <c r="AD362" s="88">
        <v>24</v>
      </c>
      <c r="AE362" s="91">
        <v>17.600000000000001</v>
      </c>
      <c r="AF362" s="88" t="s">
        <v>2993</v>
      </c>
      <c r="AG362" s="88" t="s">
        <v>2999</v>
      </c>
      <c r="AH362" s="88" t="s">
        <v>110</v>
      </c>
      <c r="AI362" s="89">
        <v>2</v>
      </c>
      <c r="AJ362" s="89"/>
      <c r="AK362" s="89"/>
      <c r="AL362" s="88"/>
      <c r="AM362" s="88"/>
      <c r="AN362" s="88"/>
      <c r="AO362" s="88"/>
      <c r="AP362" s="88" t="s">
        <v>61</v>
      </c>
      <c r="AQ362" s="88" t="s">
        <v>44</v>
      </c>
      <c r="AR362" s="88" t="s">
        <v>45</v>
      </c>
      <c r="AS362" s="88" t="s">
        <v>44</v>
      </c>
      <c r="AT362" s="88" t="s">
        <v>61</v>
      </c>
      <c r="AU362" s="88" t="s">
        <v>3921</v>
      </c>
      <c r="AV362" s="88"/>
      <c r="AW362" s="88"/>
      <c r="AX362" s="88"/>
      <c r="AY362" s="88">
        <v>43.981479999999998</v>
      </c>
      <c r="AZ362" s="89">
        <v>150</v>
      </c>
      <c r="BA362" s="92">
        <v>1.3367875647668395</v>
      </c>
      <c r="BB362" s="93">
        <v>216</v>
      </c>
      <c r="BC362" s="94">
        <v>0.2</v>
      </c>
      <c r="BD362" s="89">
        <v>445</v>
      </c>
      <c r="BE362" s="89">
        <v>305</v>
      </c>
      <c r="BF362" s="96" t="s">
        <v>2617</v>
      </c>
      <c r="BG362" s="88" t="s">
        <v>68</v>
      </c>
      <c r="BH362" s="88" t="s">
        <v>97</v>
      </c>
    </row>
    <row r="363" spans="1:60" s="87" customFormat="1" ht="30.75" customHeight="1" x14ac:dyDescent="0.2">
      <c r="A363" s="87" t="s">
        <v>563</v>
      </c>
      <c r="B363" s="88" t="s">
        <v>1789</v>
      </c>
      <c r="C363" s="88" t="s">
        <v>563</v>
      </c>
      <c r="D363" s="88" t="s">
        <v>31</v>
      </c>
      <c r="E363" s="88" t="s">
        <v>32</v>
      </c>
      <c r="F363" s="88" t="s">
        <v>32</v>
      </c>
      <c r="G363" s="88" t="s">
        <v>61</v>
      </c>
      <c r="H363" s="88" t="s">
        <v>66</v>
      </c>
      <c r="I363" s="88" t="s">
        <v>2917</v>
      </c>
      <c r="J363" s="88" t="s">
        <v>62</v>
      </c>
      <c r="K363" s="88" t="s">
        <v>538</v>
      </c>
      <c r="L363" s="88" t="s">
        <v>97</v>
      </c>
      <c r="M363" s="88" t="s">
        <v>97</v>
      </c>
      <c r="N363" s="88" t="s">
        <v>1737</v>
      </c>
      <c r="O363" s="88" t="s">
        <v>444</v>
      </c>
      <c r="P363" s="88" t="s">
        <v>98</v>
      </c>
      <c r="Q363" s="88" t="s">
        <v>2374</v>
      </c>
      <c r="R363" s="89" t="s">
        <v>3639</v>
      </c>
      <c r="S363" s="90">
        <v>0.28000000000000003</v>
      </c>
      <c r="T363" s="88" t="s">
        <v>534</v>
      </c>
      <c r="U363" s="88"/>
      <c r="V363" s="88"/>
      <c r="W363" s="88"/>
      <c r="X363" s="89"/>
      <c r="Y363" s="89"/>
      <c r="Z363" s="88"/>
      <c r="AA363" s="88">
        <v>41</v>
      </c>
      <c r="AB363" s="88"/>
      <c r="AC363" s="88"/>
      <c r="AD363" s="88">
        <v>24</v>
      </c>
      <c r="AE363" s="91">
        <v>17.600000000000001</v>
      </c>
      <c r="AF363" s="88" t="s">
        <v>2993</v>
      </c>
      <c r="AG363" s="88" t="s">
        <v>2999</v>
      </c>
      <c r="AH363" s="88" t="s">
        <v>110</v>
      </c>
      <c r="AI363" s="89">
        <v>2</v>
      </c>
      <c r="AJ363" s="89"/>
      <c r="AK363" s="89"/>
      <c r="AL363" s="88"/>
      <c r="AM363" s="88"/>
      <c r="AN363" s="88"/>
      <c r="AO363" s="88"/>
      <c r="AP363" s="88" t="s">
        <v>61</v>
      </c>
      <c r="AQ363" s="88" t="s">
        <v>44</v>
      </c>
      <c r="AR363" s="88" t="s">
        <v>45</v>
      </c>
      <c r="AS363" s="88" t="s">
        <v>44</v>
      </c>
      <c r="AT363" s="88" t="s">
        <v>61</v>
      </c>
      <c r="AU363" s="88" t="s">
        <v>3921</v>
      </c>
      <c r="AV363" s="88"/>
      <c r="AW363" s="88"/>
      <c r="AX363" s="88"/>
      <c r="AY363" s="88">
        <v>43.981479999999998</v>
      </c>
      <c r="AZ363" s="89">
        <v>150</v>
      </c>
      <c r="BA363" s="92">
        <v>1.2746113989637307</v>
      </c>
      <c r="BB363" s="93">
        <v>216</v>
      </c>
      <c r="BC363" s="94">
        <v>0.2</v>
      </c>
      <c r="BD363" s="89">
        <v>445</v>
      </c>
      <c r="BE363" s="89">
        <v>305</v>
      </c>
      <c r="BF363" s="96" t="s">
        <v>2617</v>
      </c>
      <c r="BG363" s="88" t="s">
        <v>68</v>
      </c>
      <c r="BH363" s="88" t="s">
        <v>97</v>
      </c>
    </row>
    <row r="364" spans="1:60" s="87" customFormat="1" ht="30.75" customHeight="1" x14ac:dyDescent="0.2">
      <c r="A364" s="87" t="s">
        <v>564</v>
      </c>
      <c r="B364" s="88" t="s">
        <v>1789</v>
      </c>
      <c r="C364" s="88" t="s">
        <v>564</v>
      </c>
      <c r="D364" s="88" t="s">
        <v>31</v>
      </c>
      <c r="E364" s="88" t="s">
        <v>32</v>
      </c>
      <c r="F364" s="88" t="s">
        <v>32</v>
      </c>
      <c r="G364" s="88" t="s">
        <v>61</v>
      </c>
      <c r="H364" s="88" t="s">
        <v>66</v>
      </c>
      <c r="I364" s="88" t="s">
        <v>2917</v>
      </c>
      <c r="J364" s="88" t="s">
        <v>62</v>
      </c>
      <c r="K364" s="88" t="s">
        <v>538</v>
      </c>
      <c r="L364" s="88" t="s">
        <v>97</v>
      </c>
      <c r="M364" s="88" t="s">
        <v>97</v>
      </c>
      <c r="N364" s="88" t="s">
        <v>1737</v>
      </c>
      <c r="O364" s="88" t="s">
        <v>444</v>
      </c>
      <c r="P364" s="88" t="s">
        <v>100</v>
      </c>
      <c r="Q364" s="88" t="s">
        <v>2374</v>
      </c>
      <c r="R364" s="89" t="s">
        <v>3639</v>
      </c>
      <c r="S364" s="90">
        <v>0.26</v>
      </c>
      <c r="T364" s="88" t="s">
        <v>535</v>
      </c>
      <c r="U364" s="88"/>
      <c r="V364" s="88"/>
      <c r="W364" s="88"/>
      <c r="X364" s="89"/>
      <c r="Y364" s="89"/>
      <c r="Z364" s="88"/>
      <c r="AA364" s="88">
        <v>41</v>
      </c>
      <c r="AB364" s="88"/>
      <c r="AC364" s="88"/>
      <c r="AD364" s="88">
        <v>24</v>
      </c>
      <c r="AE364" s="91">
        <v>17.600000000000001</v>
      </c>
      <c r="AF364" s="88" t="s">
        <v>2993</v>
      </c>
      <c r="AG364" s="88" t="s">
        <v>2999</v>
      </c>
      <c r="AH364" s="88" t="s">
        <v>110</v>
      </c>
      <c r="AI364" s="89">
        <v>2</v>
      </c>
      <c r="AJ364" s="89"/>
      <c r="AK364" s="89"/>
      <c r="AL364" s="88"/>
      <c r="AM364" s="88"/>
      <c r="AN364" s="88"/>
      <c r="AO364" s="88"/>
      <c r="AP364" s="88" t="s">
        <v>61</v>
      </c>
      <c r="AQ364" s="88" t="s">
        <v>44</v>
      </c>
      <c r="AR364" s="88" t="s">
        <v>45</v>
      </c>
      <c r="AS364" s="88" t="s">
        <v>44</v>
      </c>
      <c r="AT364" s="88" t="s">
        <v>61</v>
      </c>
      <c r="AU364" s="88" t="s">
        <v>3921</v>
      </c>
      <c r="AV364" s="88"/>
      <c r="AW364" s="88"/>
      <c r="AX364" s="88"/>
      <c r="AY364" s="88">
        <v>43.981479999999998</v>
      </c>
      <c r="AZ364" s="89">
        <v>150</v>
      </c>
      <c r="BA364" s="92">
        <v>0.41968911917098445</v>
      </c>
      <c r="BB364" s="93">
        <v>216</v>
      </c>
      <c r="BC364" s="94">
        <v>0.2</v>
      </c>
      <c r="BD364" s="89">
        <v>445</v>
      </c>
      <c r="BE364" s="89">
        <v>305</v>
      </c>
      <c r="BF364" s="96" t="s">
        <v>2617</v>
      </c>
      <c r="BG364" s="88" t="s">
        <v>68</v>
      </c>
      <c r="BH364" s="88" t="s">
        <v>97</v>
      </c>
    </row>
    <row r="365" spans="1:60" s="87" customFormat="1" ht="30.75" customHeight="1" x14ac:dyDescent="0.2">
      <c r="A365" s="87" t="s">
        <v>565</v>
      </c>
      <c r="B365" s="88" t="s">
        <v>1789</v>
      </c>
      <c r="C365" s="88" t="s">
        <v>565</v>
      </c>
      <c r="D365" s="88" t="s">
        <v>31</v>
      </c>
      <c r="E365" s="88" t="s">
        <v>32</v>
      </c>
      <c r="F365" s="88" t="s">
        <v>32</v>
      </c>
      <c r="G365" s="88" t="s">
        <v>61</v>
      </c>
      <c r="H365" s="88" t="s">
        <v>66</v>
      </c>
      <c r="I365" s="88" t="s">
        <v>2917</v>
      </c>
      <c r="J365" s="88" t="s">
        <v>62</v>
      </c>
      <c r="K365" s="88" t="s">
        <v>538</v>
      </c>
      <c r="L365" s="88" t="s">
        <v>97</v>
      </c>
      <c r="M365" s="88" t="s">
        <v>97</v>
      </c>
      <c r="N365" s="88" t="s">
        <v>1737</v>
      </c>
      <c r="O365" s="88" t="s">
        <v>444</v>
      </c>
      <c r="P365" s="88" t="s">
        <v>104</v>
      </c>
      <c r="Q365" s="88" t="s">
        <v>2374</v>
      </c>
      <c r="R365" s="89" t="s">
        <v>3639</v>
      </c>
      <c r="S365" s="90">
        <v>0.34</v>
      </c>
      <c r="T365" s="88" t="s">
        <v>536</v>
      </c>
      <c r="U365" s="88"/>
      <c r="V365" s="88"/>
      <c r="W365" s="88"/>
      <c r="X365" s="89"/>
      <c r="Y365" s="89"/>
      <c r="Z365" s="88"/>
      <c r="AA365" s="88">
        <v>41</v>
      </c>
      <c r="AB365" s="88"/>
      <c r="AC365" s="88"/>
      <c r="AD365" s="88">
        <v>24</v>
      </c>
      <c r="AE365" s="91">
        <v>17.600000000000001</v>
      </c>
      <c r="AF365" s="88" t="s">
        <v>2993</v>
      </c>
      <c r="AG365" s="88" t="s">
        <v>2999</v>
      </c>
      <c r="AH365" s="88" t="s">
        <v>110</v>
      </c>
      <c r="AI365" s="89">
        <v>2</v>
      </c>
      <c r="AJ365" s="89"/>
      <c r="AK365" s="89"/>
      <c r="AL365" s="88"/>
      <c r="AM365" s="88"/>
      <c r="AN365" s="88"/>
      <c r="AO365" s="88"/>
      <c r="AP365" s="88" t="s">
        <v>61</v>
      </c>
      <c r="AQ365" s="88" t="s">
        <v>44</v>
      </c>
      <c r="AR365" s="88" t="s">
        <v>45</v>
      </c>
      <c r="AS365" s="88" t="s">
        <v>44</v>
      </c>
      <c r="AT365" s="88" t="s">
        <v>61</v>
      </c>
      <c r="AU365" s="88" t="s">
        <v>3921</v>
      </c>
      <c r="AV365" s="88"/>
      <c r="AW365" s="88"/>
      <c r="AX365" s="88"/>
      <c r="AY365" s="88">
        <v>43.981479999999998</v>
      </c>
      <c r="AZ365" s="89">
        <v>150</v>
      </c>
      <c r="BA365" s="92">
        <v>0.13471502590673576</v>
      </c>
      <c r="BB365" s="93">
        <v>144</v>
      </c>
      <c r="BC365" s="94">
        <v>0.2</v>
      </c>
      <c r="BD365" s="89">
        <v>445</v>
      </c>
      <c r="BE365" s="89">
        <v>305</v>
      </c>
      <c r="BF365" s="96" t="s">
        <v>2617</v>
      </c>
      <c r="BG365" s="88" t="s">
        <v>68</v>
      </c>
      <c r="BH365" s="88" t="s">
        <v>97</v>
      </c>
    </row>
    <row r="366" spans="1:60" s="87" customFormat="1" ht="30.75" customHeight="1" x14ac:dyDescent="0.2">
      <c r="A366" s="87" t="s">
        <v>566</v>
      </c>
      <c r="B366" s="88" t="s">
        <v>1789</v>
      </c>
      <c r="C366" s="88" t="s">
        <v>566</v>
      </c>
      <c r="D366" s="88" t="s">
        <v>31</v>
      </c>
      <c r="E366" s="88" t="s">
        <v>32</v>
      </c>
      <c r="F366" s="88" t="s">
        <v>32</v>
      </c>
      <c r="G366" s="88" t="s">
        <v>61</v>
      </c>
      <c r="H366" s="88" t="s">
        <v>66</v>
      </c>
      <c r="I366" s="88" t="s">
        <v>2917</v>
      </c>
      <c r="J366" s="88" t="s">
        <v>62</v>
      </c>
      <c r="K366" s="88" t="s">
        <v>538</v>
      </c>
      <c r="L366" s="88" t="s">
        <v>97</v>
      </c>
      <c r="M366" s="88" t="s">
        <v>97</v>
      </c>
      <c r="N366" s="88" t="s">
        <v>1737</v>
      </c>
      <c r="O366" s="88" t="s">
        <v>444</v>
      </c>
      <c r="P366" s="88" t="s">
        <v>107</v>
      </c>
      <c r="Q366" s="88" t="s">
        <v>2374</v>
      </c>
      <c r="R366" s="89" t="s">
        <v>3639</v>
      </c>
      <c r="S366" s="90">
        <v>0.35</v>
      </c>
      <c r="T366" s="88" t="s">
        <v>537</v>
      </c>
      <c r="U366" s="88"/>
      <c r="V366" s="88"/>
      <c r="W366" s="88"/>
      <c r="X366" s="89"/>
      <c r="Y366" s="89"/>
      <c r="Z366" s="88"/>
      <c r="AA366" s="88">
        <v>41</v>
      </c>
      <c r="AB366" s="88"/>
      <c r="AC366" s="88"/>
      <c r="AD366" s="88">
        <v>24</v>
      </c>
      <c r="AE366" s="91">
        <v>17.600000000000001</v>
      </c>
      <c r="AF366" s="88" t="s">
        <v>2993</v>
      </c>
      <c r="AG366" s="88" t="s">
        <v>2999</v>
      </c>
      <c r="AH366" s="88" t="s">
        <v>110</v>
      </c>
      <c r="AI366" s="89">
        <v>2</v>
      </c>
      <c r="AJ366" s="89"/>
      <c r="AK366" s="89"/>
      <c r="AL366" s="88"/>
      <c r="AM366" s="88"/>
      <c r="AN366" s="88"/>
      <c r="AO366" s="88"/>
      <c r="AP366" s="88" t="s">
        <v>61</v>
      </c>
      <c r="AQ366" s="88" t="s">
        <v>44</v>
      </c>
      <c r="AR366" s="88" t="s">
        <v>45</v>
      </c>
      <c r="AS366" s="88" t="s">
        <v>44</v>
      </c>
      <c r="AT366" s="88" t="s">
        <v>61</v>
      </c>
      <c r="AU366" s="88" t="s">
        <v>3921</v>
      </c>
      <c r="AV366" s="88"/>
      <c r="AW366" s="88"/>
      <c r="AX366" s="88"/>
      <c r="AY366" s="88">
        <v>43.981479999999998</v>
      </c>
      <c r="AZ366" s="89">
        <v>150</v>
      </c>
      <c r="BA366" s="92">
        <v>1.5544041450777202E-2</v>
      </c>
      <c r="BB366" s="93">
        <v>144</v>
      </c>
      <c r="BC366" s="94">
        <v>0.2</v>
      </c>
      <c r="BD366" s="89">
        <v>445</v>
      </c>
      <c r="BE366" s="89">
        <v>305</v>
      </c>
      <c r="BF366" s="96" t="s">
        <v>2617</v>
      </c>
      <c r="BG366" s="88" t="s">
        <v>68</v>
      </c>
      <c r="BH366" s="88" t="s">
        <v>97</v>
      </c>
    </row>
    <row r="367" spans="1:60" s="87" customFormat="1" ht="30.75" customHeight="1" x14ac:dyDescent="0.2">
      <c r="A367" s="87" t="s">
        <v>4295</v>
      </c>
      <c r="B367" s="88" t="s">
        <v>4534</v>
      </c>
      <c r="C367" s="88" t="s">
        <v>4295</v>
      </c>
      <c r="D367" s="88" t="s">
        <v>31</v>
      </c>
      <c r="E367" s="88" t="s">
        <v>32</v>
      </c>
      <c r="F367" s="88" t="s">
        <v>32</v>
      </c>
      <c r="G367" s="88" t="s">
        <v>61</v>
      </c>
      <c r="H367" s="88" t="s">
        <v>66</v>
      </c>
      <c r="I367" s="88" t="s">
        <v>2917</v>
      </c>
      <c r="J367" s="88" t="s">
        <v>62</v>
      </c>
      <c r="K367" s="88" t="s">
        <v>538</v>
      </c>
      <c r="L367" s="88" t="s">
        <v>97</v>
      </c>
      <c r="M367" s="88" t="s">
        <v>97</v>
      </c>
      <c r="N367" s="88" t="s">
        <v>4238</v>
      </c>
      <c r="O367" s="88" t="s">
        <v>444</v>
      </c>
      <c r="P367" s="88" t="s">
        <v>175</v>
      </c>
      <c r="Q367" s="88" t="s">
        <v>2374</v>
      </c>
      <c r="R367" s="89" t="s">
        <v>4239</v>
      </c>
      <c r="S367" s="90">
        <v>0.31</v>
      </c>
      <c r="T367" s="88" t="s">
        <v>4300</v>
      </c>
      <c r="U367" s="88"/>
      <c r="V367" s="88"/>
      <c r="W367" s="88"/>
      <c r="X367" s="89"/>
      <c r="Y367" s="89"/>
      <c r="Z367" s="88"/>
      <c r="AA367" s="88">
        <v>41</v>
      </c>
      <c r="AB367" s="88"/>
      <c r="AC367" s="88"/>
      <c r="AD367" s="88">
        <v>24</v>
      </c>
      <c r="AE367" s="91">
        <v>17.600000000000001</v>
      </c>
      <c r="AF367" s="88" t="s">
        <v>2993</v>
      </c>
      <c r="AG367" s="88" t="s">
        <v>2999</v>
      </c>
      <c r="AH367" s="88" t="s">
        <v>110</v>
      </c>
      <c r="AI367" s="89">
        <v>2</v>
      </c>
      <c r="AJ367" s="89"/>
      <c r="AK367" s="89"/>
      <c r="AL367" s="88"/>
      <c r="AM367" s="88"/>
      <c r="AN367" s="88"/>
      <c r="AO367" s="88"/>
      <c r="AP367" s="88" t="s">
        <v>61</v>
      </c>
      <c r="AQ367" s="88" t="s">
        <v>44</v>
      </c>
      <c r="AR367" s="88" t="s">
        <v>45</v>
      </c>
      <c r="AS367" s="88" t="s">
        <v>44</v>
      </c>
      <c r="AT367" s="88" t="s">
        <v>61</v>
      </c>
      <c r="AU367" s="88" t="s">
        <v>3921</v>
      </c>
      <c r="AV367" s="88"/>
      <c r="AW367" s="88"/>
      <c r="AX367" s="88"/>
      <c r="AY367" s="88">
        <v>43.981479999999998</v>
      </c>
      <c r="AZ367" s="89">
        <v>150</v>
      </c>
      <c r="BA367" s="92">
        <v>0.65803108808290156</v>
      </c>
      <c r="BB367" s="93">
        <v>144</v>
      </c>
      <c r="BC367" s="94">
        <v>0.2</v>
      </c>
      <c r="BD367" s="89">
        <v>445</v>
      </c>
      <c r="BE367" s="89">
        <v>305</v>
      </c>
      <c r="BF367" s="96" t="s">
        <v>2617</v>
      </c>
      <c r="BG367" s="88" t="s">
        <v>68</v>
      </c>
      <c r="BH367" s="88" t="s">
        <v>97</v>
      </c>
    </row>
    <row r="368" spans="1:60" s="87" customFormat="1" ht="30.75" customHeight="1" x14ac:dyDescent="0.2">
      <c r="A368" s="87" t="s">
        <v>4296</v>
      </c>
      <c r="B368" s="88" t="s">
        <v>4534</v>
      </c>
      <c r="C368" s="88" t="s">
        <v>4296</v>
      </c>
      <c r="D368" s="88" t="s">
        <v>31</v>
      </c>
      <c r="E368" s="88" t="s">
        <v>32</v>
      </c>
      <c r="F368" s="88" t="s">
        <v>32</v>
      </c>
      <c r="G368" s="88" t="s">
        <v>61</v>
      </c>
      <c r="H368" s="88" t="s">
        <v>66</v>
      </c>
      <c r="I368" s="88" t="s">
        <v>2917</v>
      </c>
      <c r="J368" s="88" t="s">
        <v>62</v>
      </c>
      <c r="K368" s="88" t="s">
        <v>538</v>
      </c>
      <c r="L368" s="88" t="s">
        <v>97</v>
      </c>
      <c r="M368" s="88" t="s">
        <v>97</v>
      </c>
      <c r="N368" s="88" t="s">
        <v>4238</v>
      </c>
      <c r="O368" s="88" t="s">
        <v>444</v>
      </c>
      <c r="P368" s="88" t="s">
        <v>176</v>
      </c>
      <c r="Q368" s="88" t="s">
        <v>2374</v>
      </c>
      <c r="R368" s="89" t="s">
        <v>4239</v>
      </c>
      <c r="S368" s="90">
        <v>0.3</v>
      </c>
      <c r="T368" s="88" t="s">
        <v>4301</v>
      </c>
      <c r="U368" s="88"/>
      <c r="V368" s="88"/>
      <c r="W368" s="88"/>
      <c r="X368" s="89"/>
      <c r="Y368" s="89"/>
      <c r="Z368" s="88"/>
      <c r="AA368" s="88">
        <v>41</v>
      </c>
      <c r="AB368" s="88"/>
      <c r="AC368" s="88"/>
      <c r="AD368" s="88">
        <v>24</v>
      </c>
      <c r="AE368" s="91">
        <v>17.600000000000001</v>
      </c>
      <c r="AF368" s="88" t="s">
        <v>2993</v>
      </c>
      <c r="AG368" s="88" t="s">
        <v>2999</v>
      </c>
      <c r="AH368" s="88" t="s">
        <v>110</v>
      </c>
      <c r="AI368" s="89">
        <v>2</v>
      </c>
      <c r="AJ368" s="89"/>
      <c r="AK368" s="89"/>
      <c r="AL368" s="88"/>
      <c r="AM368" s="88"/>
      <c r="AN368" s="88"/>
      <c r="AO368" s="88"/>
      <c r="AP368" s="88" t="s">
        <v>61</v>
      </c>
      <c r="AQ368" s="88" t="s">
        <v>44</v>
      </c>
      <c r="AR368" s="88" t="s">
        <v>45</v>
      </c>
      <c r="AS368" s="88" t="s">
        <v>44</v>
      </c>
      <c r="AT368" s="88" t="s">
        <v>61</v>
      </c>
      <c r="AU368" s="88" t="s">
        <v>3921</v>
      </c>
      <c r="AV368" s="88"/>
      <c r="AW368" s="88"/>
      <c r="AX368" s="88"/>
      <c r="AY368" s="88">
        <v>43.981479999999998</v>
      </c>
      <c r="AZ368" s="89">
        <v>150</v>
      </c>
      <c r="BA368" s="92">
        <v>1.3367875647668395</v>
      </c>
      <c r="BB368" s="93">
        <v>216</v>
      </c>
      <c r="BC368" s="94">
        <v>0.2</v>
      </c>
      <c r="BD368" s="89">
        <v>445</v>
      </c>
      <c r="BE368" s="89">
        <v>305</v>
      </c>
      <c r="BF368" s="96" t="s">
        <v>2617</v>
      </c>
      <c r="BG368" s="88" t="s">
        <v>68</v>
      </c>
      <c r="BH368" s="88" t="s">
        <v>97</v>
      </c>
    </row>
    <row r="369" spans="1:60" s="87" customFormat="1" ht="30.75" customHeight="1" x14ac:dyDescent="0.2">
      <c r="A369" s="87" t="s">
        <v>4297</v>
      </c>
      <c r="B369" s="88" t="s">
        <v>4534</v>
      </c>
      <c r="C369" s="88" t="s">
        <v>4297</v>
      </c>
      <c r="D369" s="88" t="s">
        <v>31</v>
      </c>
      <c r="E369" s="88" t="s">
        <v>32</v>
      </c>
      <c r="F369" s="88" t="s">
        <v>32</v>
      </c>
      <c r="G369" s="88" t="s">
        <v>61</v>
      </c>
      <c r="H369" s="88" t="s">
        <v>66</v>
      </c>
      <c r="I369" s="88" t="s">
        <v>2917</v>
      </c>
      <c r="J369" s="88" t="s">
        <v>62</v>
      </c>
      <c r="K369" s="88" t="s">
        <v>538</v>
      </c>
      <c r="L369" s="88" t="s">
        <v>97</v>
      </c>
      <c r="M369" s="88" t="s">
        <v>97</v>
      </c>
      <c r="N369" s="88" t="s">
        <v>4238</v>
      </c>
      <c r="O369" s="88" t="s">
        <v>444</v>
      </c>
      <c r="P369" s="88" t="s">
        <v>98</v>
      </c>
      <c r="Q369" s="88" t="s">
        <v>2374</v>
      </c>
      <c r="R369" s="89" t="s">
        <v>4239</v>
      </c>
      <c r="S369" s="90">
        <v>0.28000000000000003</v>
      </c>
      <c r="T369" s="88" t="s">
        <v>4302</v>
      </c>
      <c r="U369" s="88"/>
      <c r="V369" s="88"/>
      <c r="W369" s="88"/>
      <c r="X369" s="89"/>
      <c r="Y369" s="89"/>
      <c r="Z369" s="88"/>
      <c r="AA369" s="88">
        <v>41</v>
      </c>
      <c r="AB369" s="88"/>
      <c r="AC369" s="88"/>
      <c r="AD369" s="88">
        <v>24</v>
      </c>
      <c r="AE369" s="91">
        <v>17.600000000000001</v>
      </c>
      <c r="AF369" s="88" t="s">
        <v>2993</v>
      </c>
      <c r="AG369" s="88" t="s">
        <v>2999</v>
      </c>
      <c r="AH369" s="88" t="s">
        <v>110</v>
      </c>
      <c r="AI369" s="89">
        <v>2</v>
      </c>
      <c r="AJ369" s="89"/>
      <c r="AK369" s="89"/>
      <c r="AL369" s="88"/>
      <c r="AM369" s="88"/>
      <c r="AN369" s="88"/>
      <c r="AO369" s="88"/>
      <c r="AP369" s="88" t="s">
        <v>61</v>
      </c>
      <c r="AQ369" s="88" t="s">
        <v>44</v>
      </c>
      <c r="AR369" s="88" t="s">
        <v>45</v>
      </c>
      <c r="AS369" s="88" t="s">
        <v>44</v>
      </c>
      <c r="AT369" s="88" t="s">
        <v>61</v>
      </c>
      <c r="AU369" s="88" t="s">
        <v>3921</v>
      </c>
      <c r="AV369" s="88"/>
      <c r="AW369" s="88"/>
      <c r="AX369" s="88"/>
      <c r="AY369" s="88">
        <v>43.981479999999998</v>
      </c>
      <c r="AZ369" s="89">
        <v>150</v>
      </c>
      <c r="BA369" s="92">
        <v>1.2746113989637307</v>
      </c>
      <c r="BB369" s="93">
        <v>216</v>
      </c>
      <c r="BC369" s="94">
        <v>0.2</v>
      </c>
      <c r="BD369" s="89">
        <v>445</v>
      </c>
      <c r="BE369" s="89">
        <v>305</v>
      </c>
      <c r="BF369" s="96" t="s">
        <v>2617</v>
      </c>
      <c r="BG369" s="88" t="s">
        <v>68</v>
      </c>
      <c r="BH369" s="88" t="s">
        <v>97</v>
      </c>
    </row>
    <row r="370" spans="1:60" s="87" customFormat="1" ht="30.75" customHeight="1" x14ac:dyDescent="0.2">
      <c r="A370" s="87" t="s">
        <v>4298</v>
      </c>
      <c r="B370" s="88" t="s">
        <v>4534</v>
      </c>
      <c r="C370" s="88" t="s">
        <v>4298</v>
      </c>
      <c r="D370" s="88" t="s">
        <v>31</v>
      </c>
      <c r="E370" s="88" t="s">
        <v>32</v>
      </c>
      <c r="F370" s="88" t="s">
        <v>32</v>
      </c>
      <c r="G370" s="88" t="s">
        <v>61</v>
      </c>
      <c r="H370" s="88" t="s">
        <v>66</v>
      </c>
      <c r="I370" s="88" t="s">
        <v>2917</v>
      </c>
      <c r="J370" s="88" t="s">
        <v>62</v>
      </c>
      <c r="K370" s="88" t="s">
        <v>538</v>
      </c>
      <c r="L370" s="88" t="s">
        <v>97</v>
      </c>
      <c r="M370" s="88" t="s">
        <v>97</v>
      </c>
      <c r="N370" s="88" t="s">
        <v>4238</v>
      </c>
      <c r="O370" s="88" t="s">
        <v>444</v>
      </c>
      <c r="P370" s="88" t="s">
        <v>100</v>
      </c>
      <c r="Q370" s="88" t="s">
        <v>2374</v>
      </c>
      <c r="R370" s="89" t="s">
        <v>4239</v>
      </c>
      <c r="S370" s="90">
        <v>0.26</v>
      </c>
      <c r="T370" s="88" t="s">
        <v>4303</v>
      </c>
      <c r="U370" s="88"/>
      <c r="V370" s="88"/>
      <c r="W370" s="88"/>
      <c r="X370" s="89"/>
      <c r="Y370" s="89"/>
      <c r="Z370" s="88"/>
      <c r="AA370" s="88">
        <v>41</v>
      </c>
      <c r="AB370" s="88"/>
      <c r="AC370" s="88"/>
      <c r="AD370" s="88">
        <v>24</v>
      </c>
      <c r="AE370" s="91">
        <v>17.600000000000001</v>
      </c>
      <c r="AF370" s="88" t="s">
        <v>2993</v>
      </c>
      <c r="AG370" s="88" t="s">
        <v>2999</v>
      </c>
      <c r="AH370" s="88" t="s">
        <v>110</v>
      </c>
      <c r="AI370" s="89">
        <v>2</v>
      </c>
      <c r="AJ370" s="89"/>
      <c r="AK370" s="89"/>
      <c r="AL370" s="88"/>
      <c r="AM370" s="88"/>
      <c r="AN370" s="88"/>
      <c r="AO370" s="88"/>
      <c r="AP370" s="88" t="s">
        <v>61</v>
      </c>
      <c r="AQ370" s="88" t="s">
        <v>44</v>
      </c>
      <c r="AR370" s="88" t="s">
        <v>45</v>
      </c>
      <c r="AS370" s="88" t="s">
        <v>44</v>
      </c>
      <c r="AT370" s="88" t="s">
        <v>61</v>
      </c>
      <c r="AU370" s="88" t="s">
        <v>3921</v>
      </c>
      <c r="AV370" s="88"/>
      <c r="AW370" s="88"/>
      <c r="AX370" s="88"/>
      <c r="AY370" s="88">
        <v>43.981479999999998</v>
      </c>
      <c r="AZ370" s="89">
        <v>150</v>
      </c>
      <c r="BA370" s="92">
        <v>0.41968911917098445</v>
      </c>
      <c r="BB370" s="93">
        <v>216</v>
      </c>
      <c r="BC370" s="94">
        <v>0.2</v>
      </c>
      <c r="BD370" s="89">
        <v>445</v>
      </c>
      <c r="BE370" s="89">
        <v>305</v>
      </c>
      <c r="BF370" s="96" t="s">
        <v>2617</v>
      </c>
      <c r="BG370" s="88" t="s">
        <v>68</v>
      </c>
      <c r="BH370" s="88" t="s">
        <v>97</v>
      </c>
    </row>
    <row r="371" spans="1:60" s="87" customFormat="1" ht="30.75" customHeight="1" x14ac:dyDescent="0.2">
      <c r="A371" s="87" t="s">
        <v>4299</v>
      </c>
      <c r="B371" s="88" t="s">
        <v>4534</v>
      </c>
      <c r="C371" s="88" t="s">
        <v>4299</v>
      </c>
      <c r="D371" s="88" t="s">
        <v>31</v>
      </c>
      <c r="E371" s="88" t="s">
        <v>32</v>
      </c>
      <c r="F371" s="88" t="s">
        <v>32</v>
      </c>
      <c r="G371" s="88" t="s">
        <v>61</v>
      </c>
      <c r="H371" s="88" t="s">
        <v>66</v>
      </c>
      <c r="I371" s="88" t="s">
        <v>2917</v>
      </c>
      <c r="J371" s="88" t="s">
        <v>62</v>
      </c>
      <c r="K371" s="88" t="s">
        <v>538</v>
      </c>
      <c r="L371" s="88" t="s">
        <v>97</v>
      </c>
      <c r="M371" s="88" t="s">
        <v>97</v>
      </c>
      <c r="N371" s="88" t="s">
        <v>4238</v>
      </c>
      <c r="O371" s="88" t="s">
        <v>444</v>
      </c>
      <c r="P371" s="88" t="s">
        <v>104</v>
      </c>
      <c r="Q371" s="88" t="s">
        <v>2374</v>
      </c>
      <c r="R371" s="89" t="s">
        <v>4239</v>
      </c>
      <c r="S371" s="90">
        <v>0.34</v>
      </c>
      <c r="T371" s="88" t="s">
        <v>4304</v>
      </c>
      <c r="U371" s="88"/>
      <c r="V371" s="88"/>
      <c r="W371" s="88"/>
      <c r="X371" s="89"/>
      <c r="Y371" s="89"/>
      <c r="Z371" s="88"/>
      <c r="AA371" s="88">
        <v>41</v>
      </c>
      <c r="AB371" s="88"/>
      <c r="AC371" s="88"/>
      <c r="AD371" s="88">
        <v>24</v>
      </c>
      <c r="AE371" s="91">
        <v>17.600000000000001</v>
      </c>
      <c r="AF371" s="88" t="s">
        <v>2993</v>
      </c>
      <c r="AG371" s="88" t="s">
        <v>2999</v>
      </c>
      <c r="AH371" s="88" t="s">
        <v>110</v>
      </c>
      <c r="AI371" s="89">
        <v>2</v>
      </c>
      <c r="AJ371" s="89"/>
      <c r="AK371" s="89"/>
      <c r="AL371" s="88"/>
      <c r="AM371" s="88"/>
      <c r="AN371" s="88"/>
      <c r="AO371" s="88"/>
      <c r="AP371" s="88" t="s">
        <v>61</v>
      </c>
      <c r="AQ371" s="88" t="s">
        <v>44</v>
      </c>
      <c r="AR371" s="88" t="s">
        <v>45</v>
      </c>
      <c r="AS371" s="88" t="s">
        <v>44</v>
      </c>
      <c r="AT371" s="88" t="s">
        <v>61</v>
      </c>
      <c r="AU371" s="88" t="s">
        <v>3921</v>
      </c>
      <c r="AV371" s="88"/>
      <c r="AW371" s="88"/>
      <c r="AX371" s="88"/>
      <c r="AY371" s="88">
        <v>43.981479999999998</v>
      </c>
      <c r="AZ371" s="89">
        <v>150</v>
      </c>
      <c r="BA371" s="92">
        <v>0.13471502590673576</v>
      </c>
      <c r="BB371" s="93">
        <v>144</v>
      </c>
      <c r="BC371" s="94">
        <v>0.2</v>
      </c>
      <c r="BD371" s="89">
        <v>445</v>
      </c>
      <c r="BE371" s="89">
        <v>305</v>
      </c>
      <c r="BF371" s="96" t="s">
        <v>2617</v>
      </c>
      <c r="BG371" s="88" t="s">
        <v>68</v>
      </c>
      <c r="BH371" s="88" t="s">
        <v>97</v>
      </c>
    </row>
    <row r="372" spans="1:60" s="87" customFormat="1" ht="30.75" customHeight="1" x14ac:dyDescent="0.2">
      <c r="A372" s="87" t="s">
        <v>2035</v>
      </c>
      <c r="B372" s="88" t="s">
        <v>1790</v>
      </c>
      <c r="C372" s="88" t="s">
        <v>2035</v>
      </c>
      <c r="D372" s="88" t="s">
        <v>31</v>
      </c>
      <c r="E372" s="88" t="s">
        <v>32</v>
      </c>
      <c r="F372" s="88" t="s">
        <v>32</v>
      </c>
      <c r="G372" s="88" t="s">
        <v>61</v>
      </c>
      <c r="H372" s="88" t="s">
        <v>66</v>
      </c>
      <c r="I372" s="88" t="s">
        <v>2918</v>
      </c>
      <c r="J372" s="88" t="s">
        <v>62</v>
      </c>
      <c r="K372" s="88" t="s">
        <v>585</v>
      </c>
      <c r="L372" s="88" t="s">
        <v>97</v>
      </c>
      <c r="M372" s="88" t="s">
        <v>586</v>
      </c>
      <c r="N372" s="88" t="s">
        <v>1726</v>
      </c>
      <c r="O372" s="88" t="s">
        <v>587</v>
      </c>
      <c r="P372" s="88" t="s">
        <v>175</v>
      </c>
      <c r="Q372" s="88" t="s">
        <v>2374</v>
      </c>
      <c r="R372" s="89" t="s">
        <v>3644</v>
      </c>
      <c r="S372" s="90">
        <v>0.35499999999999998</v>
      </c>
      <c r="T372" s="88" t="s">
        <v>567</v>
      </c>
      <c r="U372" s="88"/>
      <c r="V372" s="88"/>
      <c r="W372" s="88"/>
      <c r="X372" s="89"/>
      <c r="Y372" s="89"/>
      <c r="Z372" s="88"/>
      <c r="AA372" s="88">
        <v>45</v>
      </c>
      <c r="AB372" s="88"/>
      <c r="AC372" s="88"/>
      <c r="AD372" s="88">
        <v>24</v>
      </c>
      <c r="AE372" s="91">
        <v>21.6</v>
      </c>
      <c r="AF372" s="88" t="s">
        <v>2992</v>
      </c>
      <c r="AG372" s="88" t="s">
        <v>2999</v>
      </c>
      <c r="AH372" s="88" t="s">
        <v>2998</v>
      </c>
      <c r="AI372" s="89">
        <v>1</v>
      </c>
      <c r="AJ372" s="89"/>
      <c r="AK372" s="89"/>
      <c r="AL372" s="88"/>
      <c r="AM372" s="88"/>
      <c r="AN372" s="88"/>
      <c r="AO372" s="88"/>
      <c r="AP372" s="88" t="s">
        <v>61</v>
      </c>
      <c r="AQ372" s="88" t="s">
        <v>44</v>
      </c>
      <c r="AR372" s="88" t="s">
        <v>45</v>
      </c>
      <c r="AS372" s="88" t="s">
        <v>44</v>
      </c>
      <c r="AT372" s="88" t="s">
        <v>61</v>
      </c>
      <c r="AU372" s="88"/>
      <c r="AV372" s="88"/>
      <c r="AW372" s="88"/>
      <c r="AX372" s="88" t="s">
        <v>3923</v>
      </c>
      <c r="AY372" s="88">
        <v>50.840136000000001</v>
      </c>
      <c r="AZ372" s="89">
        <v>150</v>
      </c>
      <c r="BA372" s="92">
        <v>0.11398963730569948</v>
      </c>
      <c r="BB372" s="93">
        <v>72</v>
      </c>
      <c r="BC372" s="94">
        <v>0.2</v>
      </c>
      <c r="BD372" s="89">
        <v>470</v>
      </c>
      <c r="BE372" s="89">
        <v>335</v>
      </c>
      <c r="BF372" s="96" t="s">
        <v>2586</v>
      </c>
      <c r="BG372" s="88" t="s">
        <v>68</v>
      </c>
      <c r="BH372" s="88" t="s">
        <v>97</v>
      </c>
    </row>
    <row r="373" spans="1:60" s="87" customFormat="1" ht="30.75" customHeight="1" x14ac:dyDescent="0.2">
      <c r="A373" s="87" t="s">
        <v>2036</v>
      </c>
      <c r="B373" s="88" t="s">
        <v>1790</v>
      </c>
      <c r="C373" s="88" t="s">
        <v>2036</v>
      </c>
      <c r="D373" s="88" t="s">
        <v>31</v>
      </c>
      <c r="E373" s="88" t="s">
        <v>32</v>
      </c>
      <c r="F373" s="88" t="s">
        <v>32</v>
      </c>
      <c r="G373" s="88" t="s">
        <v>61</v>
      </c>
      <c r="H373" s="88" t="s">
        <v>66</v>
      </c>
      <c r="I373" s="88" t="s">
        <v>2918</v>
      </c>
      <c r="J373" s="88" t="s">
        <v>62</v>
      </c>
      <c r="K373" s="88" t="s">
        <v>585</v>
      </c>
      <c r="L373" s="88" t="s">
        <v>97</v>
      </c>
      <c r="M373" s="88" t="s">
        <v>586</v>
      </c>
      <c r="N373" s="88" t="s">
        <v>1726</v>
      </c>
      <c r="O373" s="88" t="s">
        <v>587</v>
      </c>
      <c r="P373" s="88" t="s">
        <v>176</v>
      </c>
      <c r="Q373" s="88" t="s">
        <v>2374</v>
      </c>
      <c r="R373" s="89" t="s">
        <v>3644</v>
      </c>
      <c r="S373" s="90">
        <v>0.33500000000000002</v>
      </c>
      <c r="T373" s="88" t="s">
        <v>568</v>
      </c>
      <c r="U373" s="88"/>
      <c r="V373" s="88"/>
      <c r="W373" s="88"/>
      <c r="X373" s="89"/>
      <c r="Y373" s="89"/>
      <c r="Z373" s="88"/>
      <c r="AA373" s="88">
        <v>45</v>
      </c>
      <c r="AB373" s="88"/>
      <c r="AC373" s="88"/>
      <c r="AD373" s="88">
        <v>24</v>
      </c>
      <c r="AE373" s="91">
        <v>21.6</v>
      </c>
      <c r="AF373" s="88" t="s">
        <v>2992</v>
      </c>
      <c r="AG373" s="88" t="s">
        <v>2999</v>
      </c>
      <c r="AH373" s="88" t="s">
        <v>2998</v>
      </c>
      <c r="AI373" s="89">
        <v>1</v>
      </c>
      <c r="AJ373" s="89"/>
      <c r="AK373" s="89"/>
      <c r="AL373" s="88"/>
      <c r="AM373" s="88"/>
      <c r="AN373" s="88"/>
      <c r="AO373" s="88"/>
      <c r="AP373" s="88" t="s">
        <v>61</v>
      </c>
      <c r="AQ373" s="88" t="s">
        <v>44</v>
      </c>
      <c r="AR373" s="88" t="s">
        <v>45</v>
      </c>
      <c r="AS373" s="88" t="s">
        <v>44</v>
      </c>
      <c r="AT373" s="88" t="s">
        <v>61</v>
      </c>
      <c r="AU373" s="88"/>
      <c r="AV373" s="88"/>
      <c r="AW373" s="88"/>
      <c r="AX373" s="88" t="s">
        <v>3923</v>
      </c>
      <c r="AY373" s="88">
        <v>50.785986999999999</v>
      </c>
      <c r="AZ373" s="89">
        <v>150</v>
      </c>
      <c r="BA373" s="92">
        <v>0.16062176165803108</v>
      </c>
      <c r="BB373" s="93">
        <v>108</v>
      </c>
      <c r="BC373" s="94">
        <v>0.2</v>
      </c>
      <c r="BD373" s="89">
        <v>470</v>
      </c>
      <c r="BE373" s="89">
        <v>335</v>
      </c>
      <c r="BF373" s="96" t="s">
        <v>2586</v>
      </c>
      <c r="BG373" s="88" t="s">
        <v>68</v>
      </c>
      <c r="BH373" s="88" t="s">
        <v>97</v>
      </c>
    </row>
    <row r="374" spans="1:60" s="87" customFormat="1" ht="30.75" customHeight="1" x14ac:dyDescent="0.2">
      <c r="A374" s="87" t="s">
        <v>588</v>
      </c>
      <c r="B374" s="88" t="s">
        <v>1790</v>
      </c>
      <c r="C374" s="88" t="s">
        <v>588</v>
      </c>
      <c r="D374" s="88" t="s">
        <v>31</v>
      </c>
      <c r="E374" s="88" t="s">
        <v>32</v>
      </c>
      <c r="F374" s="88" t="s">
        <v>32</v>
      </c>
      <c r="G374" s="88" t="s">
        <v>61</v>
      </c>
      <c r="H374" s="88" t="s">
        <v>66</v>
      </c>
      <c r="I374" s="88" t="s">
        <v>2918</v>
      </c>
      <c r="J374" s="88" t="s">
        <v>62</v>
      </c>
      <c r="K374" s="88" t="s">
        <v>585</v>
      </c>
      <c r="L374" s="88" t="s">
        <v>97</v>
      </c>
      <c r="M374" s="88" t="s">
        <v>586</v>
      </c>
      <c r="N374" s="88" t="s">
        <v>1726</v>
      </c>
      <c r="O374" s="88" t="s">
        <v>587</v>
      </c>
      <c r="P374" s="88" t="s">
        <v>98</v>
      </c>
      <c r="Q374" s="88" t="s">
        <v>2374</v>
      </c>
      <c r="R374" s="89" t="s">
        <v>3644</v>
      </c>
      <c r="S374" s="90">
        <v>0.32</v>
      </c>
      <c r="T374" s="88" t="s">
        <v>569</v>
      </c>
      <c r="U374" s="88"/>
      <c r="V374" s="88"/>
      <c r="W374" s="88"/>
      <c r="X374" s="89"/>
      <c r="Y374" s="89"/>
      <c r="Z374" s="88"/>
      <c r="AA374" s="88">
        <v>45</v>
      </c>
      <c r="AB374" s="88"/>
      <c r="AC374" s="88"/>
      <c r="AD374" s="88">
        <v>24</v>
      </c>
      <c r="AE374" s="91">
        <v>21.6</v>
      </c>
      <c r="AF374" s="88" t="s">
        <v>2992</v>
      </c>
      <c r="AG374" s="88" t="s">
        <v>2999</v>
      </c>
      <c r="AH374" s="88" t="s">
        <v>2998</v>
      </c>
      <c r="AI374" s="89">
        <v>1</v>
      </c>
      <c r="AJ374" s="89"/>
      <c r="AK374" s="89"/>
      <c r="AL374" s="88"/>
      <c r="AM374" s="88"/>
      <c r="AN374" s="88"/>
      <c r="AO374" s="88"/>
      <c r="AP374" s="88" t="s">
        <v>61</v>
      </c>
      <c r="AQ374" s="88" t="s">
        <v>44</v>
      </c>
      <c r="AR374" s="88" t="s">
        <v>45</v>
      </c>
      <c r="AS374" s="88" t="s">
        <v>44</v>
      </c>
      <c r="AT374" s="88" t="s">
        <v>61</v>
      </c>
      <c r="AU374" s="88"/>
      <c r="AV374" s="88"/>
      <c r="AW374" s="88"/>
      <c r="AX374" s="88" t="s">
        <v>3923</v>
      </c>
      <c r="AY374" s="88">
        <v>50.787995000000002</v>
      </c>
      <c r="AZ374" s="89">
        <v>150</v>
      </c>
      <c r="BA374" s="92">
        <v>0.14507772020725387</v>
      </c>
      <c r="BB374" s="93">
        <v>108</v>
      </c>
      <c r="BC374" s="94">
        <v>0.2</v>
      </c>
      <c r="BD374" s="89">
        <v>470</v>
      </c>
      <c r="BE374" s="89">
        <v>335</v>
      </c>
      <c r="BF374" s="96" t="s">
        <v>2586</v>
      </c>
      <c r="BG374" s="88" t="s">
        <v>68</v>
      </c>
      <c r="BH374" s="88" t="s">
        <v>97</v>
      </c>
    </row>
    <row r="375" spans="1:60" s="87" customFormat="1" ht="30.75" customHeight="1" x14ac:dyDescent="0.2">
      <c r="A375" s="87" t="s">
        <v>589</v>
      </c>
      <c r="B375" s="88" t="s">
        <v>1790</v>
      </c>
      <c r="C375" s="88" t="s">
        <v>589</v>
      </c>
      <c r="D375" s="88" t="s">
        <v>31</v>
      </c>
      <c r="E375" s="88" t="s">
        <v>32</v>
      </c>
      <c r="F375" s="88" t="s">
        <v>32</v>
      </c>
      <c r="G375" s="88" t="s">
        <v>61</v>
      </c>
      <c r="H375" s="88" t="s">
        <v>66</v>
      </c>
      <c r="I375" s="88" t="s">
        <v>2918</v>
      </c>
      <c r="J375" s="88" t="s">
        <v>62</v>
      </c>
      <c r="K375" s="88" t="s">
        <v>585</v>
      </c>
      <c r="L375" s="88" t="s">
        <v>97</v>
      </c>
      <c r="M375" s="88" t="s">
        <v>586</v>
      </c>
      <c r="N375" s="88" t="s">
        <v>1726</v>
      </c>
      <c r="O375" s="88" t="s">
        <v>587</v>
      </c>
      <c r="P375" s="88" t="s">
        <v>100</v>
      </c>
      <c r="Q375" s="88" t="s">
        <v>2374</v>
      </c>
      <c r="R375" s="89" t="s">
        <v>3644</v>
      </c>
      <c r="S375" s="90">
        <v>0.30499999999999999</v>
      </c>
      <c r="T375" s="88" t="s">
        <v>570</v>
      </c>
      <c r="U375" s="88"/>
      <c r="V375" s="88"/>
      <c r="W375" s="88"/>
      <c r="X375" s="89"/>
      <c r="Y375" s="89"/>
      <c r="Z375" s="88"/>
      <c r="AA375" s="88">
        <v>45</v>
      </c>
      <c r="AB375" s="88"/>
      <c r="AC375" s="88"/>
      <c r="AD375" s="88">
        <v>24</v>
      </c>
      <c r="AE375" s="91">
        <v>21.6</v>
      </c>
      <c r="AF375" s="88" t="s">
        <v>2992</v>
      </c>
      <c r="AG375" s="88" t="s">
        <v>2999</v>
      </c>
      <c r="AH375" s="88" t="s">
        <v>2998</v>
      </c>
      <c r="AI375" s="89">
        <v>1</v>
      </c>
      <c r="AJ375" s="89"/>
      <c r="AK375" s="89"/>
      <c r="AL375" s="88"/>
      <c r="AM375" s="88"/>
      <c r="AN375" s="88"/>
      <c r="AO375" s="88"/>
      <c r="AP375" s="88" t="s">
        <v>61</v>
      </c>
      <c r="AQ375" s="88" t="s">
        <v>44</v>
      </c>
      <c r="AR375" s="88" t="s">
        <v>45</v>
      </c>
      <c r="AS375" s="88" t="s">
        <v>44</v>
      </c>
      <c r="AT375" s="88" t="s">
        <v>61</v>
      </c>
      <c r="AU375" s="88"/>
      <c r="AV375" s="88"/>
      <c r="AW375" s="88"/>
      <c r="AX375" s="88" t="s">
        <v>3923</v>
      </c>
      <c r="AY375" s="88">
        <v>50.785986999999999</v>
      </c>
      <c r="AZ375" s="89">
        <v>150</v>
      </c>
      <c r="BA375" s="92">
        <v>3.6269430051813469E-2</v>
      </c>
      <c r="BB375" s="93">
        <v>108</v>
      </c>
      <c r="BC375" s="94">
        <v>0.2</v>
      </c>
      <c r="BD375" s="89">
        <v>470</v>
      </c>
      <c r="BE375" s="89">
        <v>335</v>
      </c>
      <c r="BF375" s="96" t="s">
        <v>2586</v>
      </c>
      <c r="BG375" s="88" t="s">
        <v>68</v>
      </c>
      <c r="BH375" s="88" t="s">
        <v>97</v>
      </c>
    </row>
    <row r="376" spans="1:60" s="87" customFormat="1" ht="30.75" customHeight="1" x14ac:dyDescent="0.2">
      <c r="A376" s="87" t="s">
        <v>590</v>
      </c>
      <c r="B376" s="88" t="s">
        <v>1790</v>
      </c>
      <c r="C376" s="88" t="s">
        <v>590</v>
      </c>
      <c r="D376" s="88" t="s">
        <v>31</v>
      </c>
      <c r="E376" s="88" t="s">
        <v>32</v>
      </c>
      <c r="F376" s="88" t="s">
        <v>32</v>
      </c>
      <c r="G376" s="88" t="s">
        <v>61</v>
      </c>
      <c r="H376" s="88" t="s">
        <v>66</v>
      </c>
      <c r="I376" s="88" t="s">
        <v>2918</v>
      </c>
      <c r="J376" s="88" t="s">
        <v>62</v>
      </c>
      <c r="K376" s="88" t="s">
        <v>585</v>
      </c>
      <c r="L376" s="88" t="s">
        <v>97</v>
      </c>
      <c r="M376" s="88" t="s">
        <v>586</v>
      </c>
      <c r="N376" s="88" t="s">
        <v>1726</v>
      </c>
      <c r="O376" s="88" t="s">
        <v>587</v>
      </c>
      <c r="P376" s="88" t="s">
        <v>104</v>
      </c>
      <c r="Q376" s="88" t="s">
        <v>2374</v>
      </c>
      <c r="R376" s="89" t="s">
        <v>3644</v>
      </c>
      <c r="S376" s="90">
        <v>0.38</v>
      </c>
      <c r="T376" s="88" t="s">
        <v>571</v>
      </c>
      <c r="U376" s="88"/>
      <c r="V376" s="88"/>
      <c r="W376" s="88"/>
      <c r="X376" s="89"/>
      <c r="Y376" s="89"/>
      <c r="Z376" s="88"/>
      <c r="AA376" s="88">
        <v>45</v>
      </c>
      <c r="AB376" s="88"/>
      <c r="AC376" s="88"/>
      <c r="AD376" s="88">
        <v>24</v>
      </c>
      <c r="AE376" s="91">
        <v>21.6</v>
      </c>
      <c r="AF376" s="88" t="s">
        <v>2992</v>
      </c>
      <c r="AG376" s="88" t="s">
        <v>2999</v>
      </c>
      <c r="AH376" s="88" t="s">
        <v>2998</v>
      </c>
      <c r="AI376" s="89">
        <v>1</v>
      </c>
      <c r="AJ376" s="89"/>
      <c r="AK376" s="89"/>
      <c r="AL376" s="88"/>
      <c r="AM376" s="88"/>
      <c r="AN376" s="88"/>
      <c r="AO376" s="88"/>
      <c r="AP376" s="88" t="s">
        <v>61</v>
      </c>
      <c r="AQ376" s="88" t="s">
        <v>44</v>
      </c>
      <c r="AR376" s="88" t="s">
        <v>45</v>
      </c>
      <c r="AS376" s="88" t="s">
        <v>44</v>
      </c>
      <c r="AT376" s="88" t="s">
        <v>61</v>
      </c>
      <c r="AU376" s="88"/>
      <c r="AV376" s="88"/>
      <c r="AW376" s="88"/>
      <c r="AX376" s="88" t="s">
        <v>3923</v>
      </c>
      <c r="AY376" s="88">
        <v>50.83502</v>
      </c>
      <c r="AZ376" s="89">
        <v>150</v>
      </c>
      <c r="BA376" s="92">
        <v>1.5544041450777202E-2</v>
      </c>
      <c r="BB376" s="93">
        <v>72</v>
      </c>
      <c r="BC376" s="94">
        <v>0.2</v>
      </c>
      <c r="BD376" s="89">
        <v>470</v>
      </c>
      <c r="BE376" s="89">
        <v>335</v>
      </c>
      <c r="BF376" s="96" t="s">
        <v>2586</v>
      </c>
      <c r="BG376" s="88" t="s">
        <v>68</v>
      </c>
      <c r="BH376" s="88" t="s">
        <v>97</v>
      </c>
    </row>
    <row r="377" spans="1:60" s="87" customFormat="1" ht="30.75" customHeight="1" x14ac:dyDescent="0.2">
      <c r="A377" s="87" t="s">
        <v>591</v>
      </c>
      <c r="B377" s="88" t="s">
        <v>1790</v>
      </c>
      <c r="C377" s="88" t="s">
        <v>591</v>
      </c>
      <c r="D377" s="88" t="s">
        <v>31</v>
      </c>
      <c r="E377" s="88" t="s">
        <v>32</v>
      </c>
      <c r="F377" s="88" t="s">
        <v>32</v>
      </c>
      <c r="G377" s="88" t="s">
        <v>61</v>
      </c>
      <c r="H377" s="88" t="s">
        <v>66</v>
      </c>
      <c r="I377" s="88" t="s">
        <v>2918</v>
      </c>
      <c r="J377" s="88" t="s">
        <v>62</v>
      </c>
      <c r="K377" s="88" t="s">
        <v>585</v>
      </c>
      <c r="L377" s="88" t="s">
        <v>97</v>
      </c>
      <c r="M377" s="88" t="s">
        <v>586</v>
      </c>
      <c r="N377" s="88" t="s">
        <v>1726</v>
      </c>
      <c r="O377" s="88" t="s">
        <v>587</v>
      </c>
      <c r="P377" s="88" t="s">
        <v>107</v>
      </c>
      <c r="Q377" s="88" t="s">
        <v>2374</v>
      </c>
      <c r="R377" s="89" t="s">
        <v>3644</v>
      </c>
      <c r="S377" s="90">
        <v>0.41499999999999998</v>
      </c>
      <c r="T377" s="88" t="s">
        <v>572</v>
      </c>
      <c r="U377" s="88"/>
      <c r="V377" s="88"/>
      <c r="W377" s="88"/>
      <c r="X377" s="89"/>
      <c r="Y377" s="89"/>
      <c r="Z377" s="88"/>
      <c r="AA377" s="88">
        <v>45</v>
      </c>
      <c r="AB377" s="88"/>
      <c r="AC377" s="88"/>
      <c r="AD377" s="88">
        <v>24</v>
      </c>
      <c r="AE377" s="91">
        <v>21.6</v>
      </c>
      <c r="AF377" s="88" t="s">
        <v>2992</v>
      </c>
      <c r="AG377" s="88" t="s">
        <v>2999</v>
      </c>
      <c r="AH377" s="88" t="s">
        <v>2998</v>
      </c>
      <c r="AI377" s="89">
        <v>1</v>
      </c>
      <c r="AJ377" s="89"/>
      <c r="AK377" s="89"/>
      <c r="AL377" s="88"/>
      <c r="AM377" s="88"/>
      <c r="AN377" s="88"/>
      <c r="AO377" s="88"/>
      <c r="AP377" s="88" t="s">
        <v>61</v>
      </c>
      <c r="AQ377" s="88" t="s">
        <v>44</v>
      </c>
      <c r="AR377" s="88" t="s">
        <v>45</v>
      </c>
      <c r="AS377" s="88" t="s">
        <v>44</v>
      </c>
      <c r="AT377" s="88" t="s">
        <v>61</v>
      </c>
      <c r="AU377" s="88"/>
      <c r="AV377" s="88"/>
      <c r="AW377" s="88"/>
      <c r="AX377" s="88" t="s">
        <v>3923</v>
      </c>
      <c r="AY377" s="88">
        <v>50.785986999999999</v>
      </c>
      <c r="AZ377" s="89">
        <v>150</v>
      </c>
      <c r="BA377" s="92">
        <v>1.0362694300518135E-2</v>
      </c>
      <c r="BB377" s="93">
        <v>72</v>
      </c>
      <c r="BC377" s="94">
        <v>0.2</v>
      </c>
      <c r="BD377" s="89">
        <v>470</v>
      </c>
      <c r="BE377" s="89">
        <v>335</v>
      </c>
      <c r="BF377" s="96" t="s">
        <v>2586</v>
      </c>
      <c r="BG377" s="88" t="s">
        <v>68</v>
      </c>
      <c r="BH377" s="88" t="s">
        <v>97</v>
      </c>
    </row>
    <row r="378" spans="1:60" s="87" customFormat="1" ht="30.75" customHeight="1" x14ac:dyDescent="0.2">
      <c r="A378" s="87" t="s">
        <v>2037</v>
      </c>
      <c r="B378" s="88" t="s">
        <v>1791</v>
      </c>
      <c r="C378" s="88" t="s">
        <v>2037</v>
      </c>
      <c r="D378" s="88" t="s">
        <v>31</v>
      </c>
      <c r="E378" s="88" t="s">
        <v>32</v>
      </c>
      <c r="F378" s="88" t="s">
        <v>32</v>
      </c>
      <c r="G378" s="88" t="s">
        <v>61</v>
      </c>
      <c r="H378" s="88" t="s">
        <v>66</v>
      </c>
      <c r="I378" s="88" t="s">
        <v>2918</v>
      </c>
      <c r="J378" s="88" t="s">
        <v>62</v>
      </c>
      <c r="K378" s="88" t="s">
        <v>585</v>
      </c>
      <c r="L378" s="88" t="s">
        <v>97</v>
      </c>
      <c r="M378" s="88" t="s">
        <v>586</v>
      </c>
      <c r="N378" s="88" t="s">
        <v>1729</v>
      </c>
      <c r="O378" s="88" t="s">
        <v>587</v>
      </c>
      <c r="P378" s="88" t="s">
        <v>175</v>
      </c>
      <c r="Q378" s="88" t="s">
        <v>2374</v>
      </c>
      <c r="R378" s="89" t="s">
        <v>3613</v>
      </c>
      <c r="S378" s="90">
        <v>0.35499999999999998</v>
      </c>
      <c r="T378" s="88" t="s">
        <v>573</v>
      </c>
      <c r="U378" s="88"/>
      <c r="V378" s="88"/>
      <c r="W378" s="88"/>
      <c r="X378" s="89"/>
      <c r="Y378" s="89"/>
      <c r="Z378" s="88"/>
      <c r="AA378" s="88">
        <v>45</v>
      </c>
      <c r="AB378" s="88"/>
      <c r="AC378" s="88"/>
      <c r="AD378" s="88">
        <v>24</v>
      </c>
      <c r="AE378" s="91">
        <v>21.6</v>
      </c>
      <c r="AF378" s="88" t="s">
        <v>2992</v>
      </c>
      <c r="AG378" s="88" t="s">
        <v>2999</v>
      </c>
      <c r="AH378" s="88" t="s">
        <v>2998</v>
      </c>
      <c r="AI378" s="89">
        <v>1</v>
      </c>
      <c r="AJ378" s="89"/>
      <c r="AK378" s="89"/>
      <c r="AL378" s="88"/>
      <c r="AM378" s="88"/>
      <c r="AN378" s="88"/>
      <c r="AO378" s="88"/>
      <c r="AP378" s="88" t="s">
        <v>61</v>
      </c>
      <c r="AQ378" s="88" t="s">
        <v>44</v>
      </c>
      <c r="AR378" s="88" t="s">
        <v>45</v>
      </c>
      <c r="AS378" s="88" t="s">
        <v>44</v>
      </c>
      <c r="AT378" s="88" t="s">
        <v>61</v>
      </c>
      <c r="AU378" s="88"/>
      <c r="AV378" s="88"/>
      <c r="AW378" s="88"/>
      <c r="AX378" s="88" t="s">
        <v>3923</v>
      </c>
      <c r="AY378" s="88">
        <v>50.834961999999997</v>
      </c>
      <c r="AZ378" s="89">
        <v>150</v>
      </c>
      <c r="BA378" s="92">
        <v>5.6994818652849742E-2</v>
      </c>
      <c r="BB378" s="93">
        <v>72</v>
      </c>
      <c r="BC378" s="94">
        <v>0.2</v>
      </c>
      <c r="BD378" s="89">
        <v>470</v>
      </c>
      <c r="BE378" s="89">
        <v>335</v>
      </c>
      <c r="BF378" s="96" t="s">
        <v>2585</v>
      </c>
      <c r="BG378" s="88" t="s">
        <v>68</v>
      </c>
      <c r="BH378" s="88" t="s">
        <v>97</v>
      </c>
    </row>
    <row r="379" spans="1:60" s="87" customFormat="1" ht="30.75" customHeight="1" x14ac:dyDescent="0.2">
      <c r="A379" s="87" t="s">
        <v>2038</v>
      </c>
      <c r="B379" s="88" t="s">
        <v>1791</v>
      </c>
      <c r="C379" s="88" t="s">
        <v>2038</v>
      </c>
      <c r="D379" s="88" t="s">
        <v>31</v>
      </c>
      <c r="E379" s="88" t="s">
        <v>32</v>
      </c>
      <c r="F379" s="88" t="s">
        <v>32</v>
      </c>
      <c r="G379" s="88" t="s">
        <v>61</v>
      </c>
      <c r="H379" s="88" t="s">
        <v>66</v>
      </c>
      <c r="I379" s="88" t="s">
        <v>2918</v>
      </c>
      <c r="J379" s="88" t="s">
        <v>62</v>
      </c>
      <c r="K379" s="88" t="s">
        <v>585</v>
      </c>
      <c r="L379" s="88" t="s">
        <v>97</v>
      </c>
      <c r="M379" s="88" t="s">
        <v>586</v>
      </c>
      <c r="N379" s="88" t="s">
        <v>1729</v>
      </c>
      <c r="O379" s="88" t="s">
        <v>587</v>
      </c>
      <c r="P379" s="88" t="s">
        <v>176</v>
      </c>
      <c r="Q379" s="88" t="s">
        <v>2374</v>
      </c>
      <c r="R379" s="89" t="s">
        <v>3613</v>
      </c>
      <c r="S379" s="90">
        <v>0.33500000000000002</v>
      </c>
      <c r="T379" s="88" t="s">
        <v>574</v>
      </c>
      <c r="U379" s="88"/>
      <c r="V379" s="88"/>
      <c r="W379" s="88"/>
      <c r="X379" s="89"/>
      <c r="Y379" s="89"/>
      <c r="Z379" s="88"/>
      <c r="AA379" s="88">
        <v>45</v>
      </c>
      <c r="AB379" s="88"/>
      <c r="AC379" s="88"/>
      <c r="AD379" s="88">
        <v>24</v>
      </c>
      <c r="AE379" s="91">
        <v>21.6</v>
      </c>
      <c r="AF379" s="88" t="s">
        <v>2992</v>
      </c>
      <c r="AG379" s="88" t="s">
        <v>2999</v>
      </c>
      <c r="AH379" s="88" t="s">
        <v>2998</v>
      </c>
      <c r="AI379" s="89">
        <v>1</v>
      </c>
      <c r="AJ379" s="89"/>
      <c r="AK379" s="89"/>
      <c r="AL379" s="88"/>
      <c r="AM379" s="88"/>
      <c r="AN379" s="88"/>
      <c r="AO379" s="88"/>
      <c r="AP379" s="88" t="s">
        <v>61</v>
      </c>
      <c r="AQ379" s="88" t="s">
        <v>44</v>
      </c>
      <c r="AR379" s="88" t="s">
        <v>45</v>
      </c>
      <c r="AS379" s="88" t="s">
        <v>44</v>
      </c>
      <c r="AT379" s="88" t="s">
        <v>61</v>
      </c>
      <c r="AU379" s="88"/>
      <c r="AV379" s="88"/>
      <c r="AW379" s="88"/>
      <c r="AX379" s="88" t="s">
        <v>3923</v>
      </c>
      <c r="AY379" s="88">
        <v>50.785986999999999</v>
      </c>
      <c r="AZ379" s="89">
        <v>150</v>
      </c>
      <c r="BA379" s="92">
        <v>8.8082901554404139E-2</v>
      </c>
      <c r="BB379" s="93">
        <v>108</v>
      </c>
      <c r="BC379" s="94">
        <v>0.2</v>
      </c>
      <c r="BD379" s="89">
        <v>470</v>
      </c>
      <c r="BE379" s="89">
        <v>335</v>
      </c>
      <c r="BF379" s="96" t="s">
        <v>2585</v>
      </c>
      <c r="BG379" s="88" t="s">
        <v>68</v>
      </c>
      <c r="BH379" s="88" t="s">
        <v>97</v>
      </c>
    </row>
    <row r="380" spans="1:60" s="87" customFormat="1" ht="30.75" customHeight="1" x14ac:dyDescent="0.2">
      <c r="A380" s="87" t="s">
        <v>592</v>
      </c>
      <c r="B380" s="88" t="s">
        <v>1791</v>
      </c>
      <c r="C380" s="88" t="s">
        <v>592</v>
      </c>
      <c r="D380" s="88" t="s">
        <v>31</v>
      </c>
      <c r="E380" s="88" t="s">
        <v>32</v>
      </c>
      <c r="F380" s="88" t="s">
        <v>32</v>
      </c>
      <c r="G380" s="88" t="s">
        <v>61</v>
      </c>
      <c r="H380" s="88" t="s">
        <v>66</v>
      </c>
      <c r="I380" s="88" t="s">
        <v>2918</v>
      </c>
      <c r="J380" s="88" t="s">
        <v>62</v>
      </c>
      <c r="K380" s="88" t="s">
        <v>585</v>
      </c>
      <c r="L380" s="88" t="s">
        <v>97</v>
      </c>
      <c r="M380" s="88" t="s">
        <v>586</v>
      </c>
      <c r="N380" s="88" t="s">
        <v>1729</v>
      </c>
      <c r="O380" s="88" t="s">
        <v>587</v>
      </c>
      <c r="P380" s="88" t="s">
        <v>98</v>
      </c>
      <c r="Q380" s="88" t="s">
        <v>2374</v>
      </c>
      <c r="R380" s="89" t="s">
        <v>3613</v>
      </c>
      <c r="S380" s="90">
        <v>0.32</v>
      </c>
      <c r="T380" s="88" t="s">
        <v>575</v>
      </c>
      <c r="U380" s="88"/>
      <c r="V380" s="88"/>
      <c r="W380" s="88"/>
      <c r="X380" s="89"/>
      <c r="Y380" s="89"/>
      <c r="Z380" s="88"/>
      <c r="AA380" s="88">
        <v>45</v>
      </c>
      <c r="AB380" s="88"/>
      <c r="AC380" s="88"/>
      <c r="AD380" s="88">
        <v>24</v>
      </c>
      <c r="AE380" s="91">
        <v>21.6</v>
      </c>
      <c r="AF380" s="88" t="s">
        <v>2992</v>
      </c>
      <c r="AG380" s="88" t="s">
        <v>2999</v>
      </c>
      <c r="AH380" s="88" t="s">
        <v>2998</v>
      </c>
      <c r="AI380" s="89">
        <v>1</v>
      </c>
      <c r="AJ380" s="89"/>
      <c r="AK380" s="89"/>
      <c r="AL380" s="88"/>
      <c r="AM380" s="88"/>
      <c r="AN380" s="88"/>
      <c r="AO380" s="88"/>
      <c r="AP380" s="88" t="s">
        <v>61</v>
      </c>
      <c r="AQ380" s="88" t="s">
        <v>44</v>
      </c>
      <c r="AR380" s="88" t="s">
        <v>45</v>
      </c>
      <c r="AS380" s="88" t="s">
        <v>44</v>
      </c>
      <c r="AT380" s="88" t="s">
        <v>61</v>
      </c>
      <c r="AU380" s="88"/>
      <c r="AV380" s="88"/>
      <c r="AW380" s="88"/>
      <c r="AX380" s="88" t="s">
        <v>3923</v>
      </c>
      <c r="AY380" s="88">
        <v>50.785986999999999</v>
      </c>
      <c r="AZ380" s="89">
        <v>150</v>
      </c>
      <c r="BA380" s="92">
        <v>4.6632124352331605E-2</v>
      </c>
      <c r="BB380" s="93">
        <v>108</v>
      </c>
      <c r="BC380" s="94">
        <v>0.2</v>
      </c>
      <c r="BD380" s="89">
        <v>470</v>
      </c>
      <c r="BE380" s="89">
        <v>335</v>
      </c>
      <c r="BF380" s="96" t="s">
        <v>2585</v>
      </c>
      <c r="BG380" s="88" t="s">
        <v>68</v>
      </c>
      <c r="BH380" s="88" t="s">
        <v>97</v>
      </c>
    </row>
    <row r="381" spans="1:60" s="87" customFormat="1" ht="30.75" customHeight="1" x14ac:dyDescent="0.2">
      <c r="A381" s="87" t="s">
        <v>593</v>
      </c>
      <c r="B381" s="88" t="s">
        <v>1791</v>
      </c>
      <c r="C381" s="88" t="s">
        <v>593</v>
      </c>
      <c r="D381" s="88" t="s">
        <v>31</v>
      </c>
      <c r="E381" s="88" t="s">
        <v>32</v>
      </c>
      <c r="F381" s="88" t="s">
        <v>32</v>
      </c>
      <c r="G381" s="88" t="s">
        <v>61</v>
      </c>
      <c r="H381" s="88" t="s">
        <v>66</v>
      </c>
      <c r="I381" s="88" t="s">
        <v>2918</v>
      </c>
      <c r="J381" s="88" t="s">
        <v>62</v>
      </c>
      <c r="K381" s="88" t="s">
        <v>585</v>
      </c>
      <c r="L381" s="88" t="s">
        <v>97</v>
      </c>
      <c r="M381" s="88" t="s">
        <v>586</v>
      </c>
      <c r="N381" s="88" t="s">
        <v>1729</v>
      </c>
      <c r="O381" s="88" t="s">
        <v>587</v>
      </c>
      <c r="P381" s="88" t="s">
        <v>100</v>
      </c>
      <c r="Q381" s="88" t="s">
        <v>2374</v>
      </c>
      <c r="R381" s="89" t="s">
        <v>3613</v>
      </c>
      <c r="S381" s="90">
        <v>0.30499999999999999</v>
      </c>
      <c r="T381" s="88" t="s">
        <v>576</v>
      </c>
      <c r="U381" s="88"/>
      <c r="V381" s="88"/>
      <c r="W381" s="88"/>
      <c r="X381" s="89"/>
      <c r="Y381" s="89"/>
      <c r="Z381" s="88"/>
      <c r="AA381" s="88">
        <v>45</v>
      </c>
      <c r="AB381" s="88"/>
      <c r="AC381" s="88"/>
      <c r="AD381" s="88">
        <v>24</v>
      </c>
      <c r="AE381" s="91">
        <v>21.6</v>
      </c>
      <c r="AF381" s="88" t="s">
        <v>2992</v>
      </c>
      <c r="AG381" s="88" t="s">
        <v>2999</v>
      </c>
      <c r="AH381" s="88" t="s">
        <v>2998</v>
      </c>
      <c r="AI381" s="89">
        <v>1</v>
      </c>
      <c r="AJ381" s="89"/>
      <c r="AK381" s="89"/>
      <c r="AL381" s="88"/>
      <c r="AM381" s="88"/>
      <c r="AN381" s="88"/>
      <c r="AO381" s="88"/>
      <c r="AP381" s="88" t="s">
        <v>61</v>
      </c>
      <c r="AQ381" s="88" t="s">
        <v>44</v>
      </c>
      <c r="AR381" s="88" t="s">
        <v>45</v>
      </c>
      <c r="AS381" s="88" t="s">
        <v>44</v>
      </c>
      <c r="AT381" s="88" t="s">
        <v>61</v>
      </c>
      <c r="AU381" s="88"/>
      <c r="AV381" s="88"/>
      <c r="AW381" s="88"/>
      <c r="AX381" s="88" t="s">
        <v>3923</v>
      </c>
      <c r="AY381" s="88">
        <v>50.785986999999999</v>
      </c>
      <c r="AZ381" s="89">
        <v>150</v>
      </c>
      <c r="BA381" s="92">
        <v>2.5906735751295335E-2</v>
      </c>
      <c r="BB381" s="93">
        <v>108</v>
      </c>
      <c r="BC381" s="94">
        <v>0.2</v>
      </c>
      <c r="BD381" s="89">
        <v>470</v>
      </c>
      <c r="BE381" s="89">
        <v>335</v>
      </c>
      <c r="BF381" s="96" t="s">
        <v>2585</v>
      </c>
      <c r="BG381" s="88" t="s">
        <v>68</v>
      </c>
      <c r="BH381" s="88" t="s">
        <v>97</v>
      </c>
    </row>
    <row r="382" spans="1:60" s="87" customFormat="1" ht="30.75" customHeight="1" x14ac:dyDescent="0.2">
      <c r="A382" s="87" t="s">
        <v>594</v>
      </c>
      <c r="B382" s="88" t="s">
        <v>1791</v>
      </c>
      <c r="C382" s="88" t="s">
        <v>594</v>
      </c>
      <c r="D382" s="88" t="s">
        <v>31</v>
      </c>
      <c r="E382" s="88" t="s">
        <v>32</v>
      </c>
      <c r="F382" s="88" t="s">
        <v>32</v>
      </c>
      <c r="G382" s="88" t="s">
        <v>61</v>
      </c>
      <c r="H382" s="88" t="s">
        <v>66</v>
      </c>
      <c r="I382" s="88" t="s">
        <v>2918</v>
      </c>
      <c r="J382" s="88" t="s">
        <v>62</v>
      </c>
      <c r="K382" s="88" t="s">
        <v>585</v>
      </c>
      <c r="L382" s="88" t="s">
        <v>97</v>
      </c>
      <c r="M382" s="88" t="s">
        <v>586</v>
      </c>
      <c r="N382" s="88" t="s">
        <v>1729</v>
      </c>
      <c r="O382" s="88" t="s">
        <v>587</v>
      </c>
      <c r="P382" s="88" t="s">
        <v>104</v>
      </c>
      <c r="Q382" s="88" t="s">
        <v>2374</v>
      </c>
      <c r="R382" s="89" t="s">
        <v>3613</v>
      </c>
      <c r="S382" s="90">
        <v>0.38</v>
      </c>
      <c r="T382" s="88" t="s">
        <v>577</v>
      </c>
      <c r="U382" s="88"/>
      <c r="V382" s="88"/>
      <c r="W382" s="88"/>
      <c r="X382" s="89"/>
      <c r="Y382" s="89"/>
      <c r="Z382" s="88"/>
      <c r="AA382" s="88">
        <v>45</v>
      </c>
      <c r="AB382" s="88"/>
      <c r="AC382" s="88"/>
      <c r="AD382" s="88">
        <v>24</v>
      </c>
      <c r="AE382" s="91">
        <v>21.6</v>
      </c>
      <c r="AF382" s="88" t="s">
        <v>2992</v>
      </c>
      <c r="AG382" s="88" t="s">
        <v>2999</v>
      </c>
      <c r="AH382" s="88" t="s">
        <v>2998</v>
      </c>
      <c r="AI382" s="89">
        <v>1</v>
      </c>
      <c r="AJ382" s="89"/>
      <c r="AK382" s="89"/>
      <c r="AL382" s="88"/>
      <c r="AM382" s="88"/>
      <c r="AN382" s="88"/>
      <c r="AO382" s="88"/>
      <c r="AP382" s="88" t="s">
        <v>61</v>
      </c>
      <c r="AQ382" s="88" t="s">
        <v>44</v>
      </c>
      <c r="AR382" s="88" t="s">
        <v>45</v>
      </c>
      <c r="AS382" s="88" t="s">
        <v>44</v>
      </c>
      <c r="AT382" s="88" t="s">
        <v>61</v>
      </c>
      <c r="AU382" s="88"/>
      <c r="AV382" s="88"/>
      <c r="AW382" s="88"/>
      <c r="AX382" s="88" t="s">
        <v>3923</v>
      </c>
      <c r="AY382" s="88">
        <v>50.785986999999999</v>
      </c>
      <c r="AZ382" s="89">
        <v>150</v>
      </c>
      <c r="BA382" s="92">
        <v>-5.1813471502590676E-3</v>
      </c>
      <c r="BB382" s="93">
        <v>72</v>
      </c>
      <c r="BC382" s="94">
        <v>0.2</v>
      </c>
      <c r="BD382" s="89">
        <v>470</v>
      </c>
      <c r="BE382" s="89">
        <v>335</v>
      </c>
      <c r="BF382" s="96" t="s">
        <v>2585</v>
      </c>
      <c r="BG382" s="88" t="s">
        <v>68</v>
      </c>
      <c r="BH382" s="88" t="s">
        <v>97</v>
      </c>
    </row>
    <row r="383" spans="1:60" s="87" customFormat="1" ht="30.75" customHeight="1" x14ac:dyDescent="0.2">
      <c r="A383" s="87" t="s">
        <v>595</v>
      </c>
      <c r="B383" s="88" t="s">
        <v>1791</v>
      </c>
      <c r="C383" s="88" t="s">
        <v>595</v>
      </c>
      <c r="D383" s="88" t="s">
        <v>31</v>
      </c>
      <c r="E383" s="88" t="s">
        <v>32</v>
      </c>
      <c r="F383" s="88" t="s">
        <v>32</v>
      </c>
      <c r="G383" s="88" t="s">
        <v>61</v>
      </c>
      <c r="H383" s="88" t="s">
        <v>66</v>
      </c>
      <c r="I383" s="88" t="s">
        <v>2918</v>
      </c>
      <c r="J383" s="88" t="s">
        <v>62</v>
      </c>
      <c r="K383" s="88" t="s">
        <v>585</v>
      </c>
      <c r="L383" s="88" t="s">
        <v>97</v>
      </c>
      <c r="M383" s="88" t="s">
        <v>586</v>
      </c>
      <c r="N383" s="88" t="s">
        <v>1729</v>
      </c>
      <c r="O383" s="88" t="s">
        <v>587</v>
      </c>
      <c r="P383" s="88" t="s">
        <v>107</v>
      </c>
      <c r="Q383" s="88" t="s">
        <v>2374</v>
      </c>
      <c r="R383" s="89" t="s">
        <v>3613</v>
      </c>
      <c r="S383" s="90">
        <v>0.41499999999999998</v>
      </c>
      <c r="T383" s="88" t="s">
        <v>578</v>
      </c>
      <c r="U383" s="88"/>
      <c r="V383" s="88"/>
      <c r="W383" s="88"/>
      <c r="X383" s="89"/>
      <c r="Y383" s="89"/>
      <c r="Z383" s="88"/>
      <c r="AA383" s="88">
        <v>45</v>
      </c>
      <c r="AB383" s="88"/>
      <c r="AC383" s="88"/>
      <c r="AD383" s="88">
        <v>24</v>
      </c>
      <c r="AE383" s="91">
        <v>21.6</v>
      </c>
      <c r="AF383" s="88" t="s">
        <v>2992</v>
      </c>
      <c r="AG383" s="88" t="s">
        <v>2999</v>
      </c>
      <c r="AH383" s="88" t="s">
        <v>2998</v>
      </c>
      <c r="AI383" s="89">
        <v>1</v>
      </c>
      <c r="AJ383" s="89"/>
      <c r="AK383" s="89"/>
      <c r="AL383" s="88"/>
      <c r="AM383" s="88"/>
      <c r="AN383" s="88"/>
      <c r="AO383" s="88"/>
      <c r="AP383" s="88" t="s">
        <v>61</v>
      </c>
      <c r="AQ383" s="88" t="s">
        <v>44</v>
      </c>
      <c r="AR383" s="88" t="s">
        <v>45</v>
      </c>
      <c r="AS383" s="88" t="s">
        <v>44</v>
      </c>
      <c r="AT383" s="88" t="s">
        <v>61</v>
      </c>
      <c r="AU383" s="88"/>
      <c r="AV383" s="88"/>
      <c r="AW383" s="88"/>
      <c r="AX383" s="88" t="s">
        <v>3923</v>
      </c>
      <c r="AY383" s="88">
        <v>50.785986999999999</v>
      </c>
      <c r="AZ383" s="89">
        <v>150</v>
      </c>
      <c r="BA383" s="92"/>
      <c r="BB383" s="93">
        <v>72</v>
      </c>
      <c r="BC383" s="94">
        <v>0.2</v>
      </c>
      <c r="BD383" s="89">
        <v>470</v>
      </c>
      <c r="BE383" s="89">
        <v>335</v>
      </c>
      <c r="BF383" s="96" t="s">
        <v>2585</v>
      </c>
      <c r="BG383" s="88" t="s">
        <v>68</v>
      </c>
      <c r="BH383" s="88" t="s">
        <v>97</v>
      </c>
    </row>
    <row r="384" spans="1:60" s="87" customFormat="1" ht="30.75" customHeight="1" x14ac:dyDescent="0.2">
      <c r="A384" s="87" t="s">
        <v>2039</v>
      </c>
      <c r="B384" s="88" t="s">
        <v>1792</v>
      </c>
      <c r="C384" s="88" t="s">
        <v>2039</v>
      </c>
      <c r="D384" s="88" t="s">
        <v>31</v>
      </c>
      <c r="E384" s="88" t="s">
        <v>32</v>
      </c>
      <c r="F384" s="88" t="s">
        <v>32</v>
      </c>
      <c r="G384" s="88" t="s">
        <v>61</v>
      </c>
      <c r="H384" s="88" t="s">
        <v>66</v>
      </c>
      <c r="I384" s="88" t="s">
        <v>2918</v>
      </c>
      <c r="J384" s="88" t="s">
        <v>62</v>
      </c>
      <c r="K384" s="88" t="s">
        <v>585</v>
      </c>
      <c r="L384" s="88" t="s">
        <v>97</v>
      </c>
      <c r="M384" s="88" t="s">
        <v>586</v>
      </c>
      <c r="N384" s="88" t="s">
        <v>1730</v>
      </c>
      <c r="O384" s="88" t="s">
        <v>587</v>
      </c>
      <c r="P384" s="88" t="s">
        <v>175</v>
      </c>
      <c r="Q384" s="88" t="s">
        <v>2374</v>
      </c>
      <c r="R384" s="89" t="s">
        <v>3618</v>
      </c>
      <c r="S384" s="90">
        <v>0.35499999999999998</v>
      </c>
      <c r="T384" s="88" t="s">
        <v>579</v>
      </c>
      <c r="U384" s="88"/>
      <c r="V384" s="88"/>
      <c r="W384" s="88"/>
      <c r="X384" s="89"/>
      <c r="Y384" s="89"/>
      <c r="Z384" s="88"/>
      <c r="AA384" s="88">
        <v>45</v>
      </c>
      <c r="AB384" s="88"/>
      <c r="AC384" s="88"/>
      <c r="AD384" s="88">
        <v>24</v>
      </c>
      <c r="AE384" s="91">
        <v>21.6</v>
      </c>
      <c r="AF384" s="88" t="s">
        <v>2992</v>
      </c>
      <c r="AG384" s="88" t="s">
        <v>2999</v>
      </c>
      <c r="AH384" s="88" t="s">
        <v>2998</v>
      </c>
      <c r="AI384" s="89">
        <v>1</v>
      </c>
      <c r="AJ384" s="89"/>
      <c r="AK384" s="89"/>
      <c r="AL384" s="88"/>
      <c r="AM384" s="88"/>
      <c r="AN384" s="88"/>
      <c r="AO384" s="88"/>
      <c r="AP384" s="88" t="s">
        <v>61</v>
      </c>
      <c r="AQ384" s="88" t="s">
        <v>44</v>
      </c>
      <c r="AR384" s="88" t="s">
        <v>45</v>
      </c>
      <c r="AS384" s="88" t="s">
        <v>44</v>
      </c>
      <c r="AT384" s="88" t="s">
        <v>61</v>
      </c>
      <c r="AU384" s="88"/>
      <c r="AV384" s="88"/>
      <c r="AW384" s="88"/>
      <c r="AX384" s="88" t="s">
        <v>3923</v>
      </c>
      <c r="AY384" s="88">
        <v>50.831116999999999</v>
      </c>
      <c r="AZ384" s="89">
        <v>150</v>
      </c>
      <c r="BA384" s="92">
        <v>8.8082901554404139E-2</v>
      </c>
      <c r="BB384" s="93">
        <v>72</v>
      </c>
      <c r="BC384" s="94">
        <v>0.2</v>
      </c>
      <c r="BD384" s="89">
        <v>470</v>
      </c>
      <c r="BE384" s="89">
        <v>335</v>
      </c>
      <c r="BF384" s="96" t="s">
        <v>2584</v>
      </c>
      <c r="BG384" s="88" t="s">
        <v>68</v>
      </c>
      <c r="BH384" s="88" t="s">
        <v>97</v>
      </c>
    </row>
    <row r="385" spans="1:60" s="87" customFormat="1" ht="30.75" customHeight="1" x14ac:dyDescent="0.2">
      <c r="A385" s="87" t="s">
        <v>2040</v>
      </c>
      <c r="B385" s="88" t="s">
        <v>1792</v>
      </c>
      <c r="C385" s="88" t="s">
        <v>2040</v>
      </c>
      <c r="D385" s="88" t="s">
        <v>31</v>
      </c>
      <c r="E385" s="88" t="s">
        <v>32</v>
      </c>
      <c r="F385" s="88" t="s">
        <v>32</v>
      </c>
      <c r="G385" s="88" t="s">
        <v>61</v>
      </c>
      <c r="H385" s="88" t="s">
        <v>66</v>
      </c>
      <c r="I385" s="88" t="s">
        <v>2918</v>
      </c>
      <c r="J385" s="88" t="s">
        <v>62</v>
      </c>
      <c r="K385" s="88" t="s">
        <v>585</v>
      </c>
      <c r="L385" s="88" t="s">
        <v>97</v>
      </c>
      <c r="M385" s="88" t="s">
        <v>586</v>
      </c>
      <c r="N385" s="88" t="s">
        <v>1730</v>
      </c>
      <c r="O385" s="88" t="s">
        <v>587</v>
      </c>
      <c r="P385" s="88" t="s">
        <v>176</v>
      </c>
      <c r="Q385" s="88" t="s">
        <v>2374</v>
      </c>
      <c r="R385" s="89" t="s">
        <v>3618</v>
      </c>
      <c r="S385" s="90">
        <v>0.33500000000000002</v>
      </c>
      <c r="T385" s="88" t="s">
        <v>580</v>
      </c>
      <c r="U385" s="88"/>
      <c r="V385" s="88"/>
      <c r="W385" s="88"/>
      <c r="X385" s="89"/>
      <c r="Y385" s="89"/>
      <c r="Z385" s="88"/>
      <c r="AA385" s="88">
        <v>45</v>
      </c>
      <c r="AB385" s="88"/>
      <c r="AC385" s="88"/>
      <c r="AD385" s="88">
        <v>24</v>
      </c>
      <c r="AE385" s="91">
        <v>21.6</v>
      </c>
      <c r="AF385" s="88" t="s">
        <v>2992</v>
      </c>
      <c r="AG385" s="88" t="s">
        <v>2999</v>
      </c>
      <c r="AH385" s="88" t="s">
        <v>2998</v>
      </c>
      <c r="AI385" s="89">
        <v>1</v>
      </c>
      <c r="AJ385" s="89"/>
      <c r="AK385" s="89"/>
      <c r="AL385" s="88"/>
      <c r="AM385" s="88"/>
      <c r="AN385" s="88"/>
      <c r="AO385" s="88"/>
      <c r="AP385" s="88" t="s">
        <v>61</v>
      </c>
      <c r="AQ385" s="88" t="s">
        <v>44</v>
      </c>
      <c r="AR385" s="88" t="s">
        <v>45</v>
      </c>
      <c r="AS385" s="88" t="s">
        <v>44</v>
      </c>
      <c r="AT385" s="88" t="s">
        <v>61</v>
      </c>
      <c r="AU385" s="88"/>
      <c r="AV385" s="88"/>
      <c r="AW385" s="88"/>
      <c r="AX385" s="88" t="s">
        <v>3923</v>
      </c>
      <c r="AY385" s="88">
        <v>50.785986999999999</v>
      </c>
      <c r="AZ385" s="89">
        <v>150</v>
      </c>
      <c r="BA385" s="92">
        <v>0.20207253886010362</v>
      </c>
      <c r="BB385" s="93">
        <v>108</v>
      </c>
      <c r="BC385" s="94">
        <v>0.2</v>
      </c>
      <c r="BD385" s="89">
        <v>470</v>
      </c>
      <c r="BE385" s="89">
        <v>335</v>
      </c>
      <c r="BF385" s="96" t="s">
        <v>2584</v>
      </c>
      <c r="BG385" s="88" t="s">
        <v>68</v>
      </c>
      <c r="BH385" s="88" t="s">
        <v>97</v>
      </c>
    </row>
    <row r="386" spans="1:60" s="87" customFormat="1" ht="30.75" customHeight="1" x14ac:dyDescent="0.2">
      <c r="A386" s="87" t="s">
        <v>596</v>
      </c>
      <c r="B386" s="88" t="s">
        <v>1792</v>
      </c>
      <c r="C386" s="88" t="s">
        <v>596</v>
      </c>
      <c r="D386" s="88" t="s">
        <v>31</v>
      </c>
      <c r="E386" s="88" t="s">
        <v>32</v>
      </c>
      <c r="F386" s="88" t="s">
        <v>32</v>
      </c>
      <c r="G386" s="88" t="s">
        <v>61</v>
      </c>
      <c r="H386" s="88" t="s">
        <v>66</v>
      </c>
      <c r="I386" s="88" t="s">
        <v>2918</v>
      </c>
      <c r="J386" s="88" t="s">
        <v>62</v>
      </c>
      <c r="K386" s="88" t="s">
        <v>585</v>
      </c>
      <c r="L386" s="88" t="s">
        <v>97</v>
      </c>
      <c r="M386" s="88" t="s">
        <v>586</v>
      </c>
      <c r="N386" s="88" t="s">
        <v>1730</v>
      </c>
      <c r="O386" s="88" t="s">
        <v>587</v>
      </c>
      <c r="P386" s="88" t="s">
        <v>98</v>
      </c>
      <c r="Q386" s="88" t="s">
        <v>2374</v>
      </c>
      <c r="R386" s="89" t="s">
        <v>3618</v>
      </c>
      <c r="S386" s="90">
        <v>0.32</v>
      </c>
      <c r="T386" s="88" t="s">
        <v>581</v>
      </c>
      <c r="U386" s="88"/>
      <c r="V386" s="88"/>
      <c r="W386" s="88"/>
      <c r="X386" s="89"/>
      <c r="Y386" s="89"/>
      <c r="Z386" s="88"/>
      <c r="AA386" s="88">
        <v>45</v>
      </c>
      <c r="AB386" s="88"/>
      <c r="AC386" s="88"/>
      <c r="AD386" s="88">
        <v>24</v>
      </c>
      <c r="AE386" s="91">
        <v>21.6</v>
      </c>
      <c r="AF386" s="88" t="s">
        <v>2992</v>
      </c>
      <c r="AG386" s="88" t="s">
        <v>2999</v>
      </c>
      <c r="AH386" s="88" t="s">
        <v>2998</v>
      </c>
      <c r="AI386" s="89">
        <v>1</v>
      </c>
      <c r="AJ386" s="89"/>
      <c r="AK386" s="89"/>
      <c r="AL386" s="88"/>
      <c r="AM386" s="88"/>
      <c r="AN386" s="88"/>
      <c r="AO386" s="88"/>
      <c r="AP386" s="88" t="s">
        <v>61</v>
      </c>
      <c r="AQ386" s="88" t="s">
        <v>44</v>
      </c>
      <c r="AR386" s="88" t="s">
        <v>45</v>
      </c>
      <c r="AS386" s="88" t="s">
        <v>44</v>
      </c>
      <c r="AT386" s="88" t="s">
        <v>61</v>
      </c>
      <c r="AU386" s="88"/>
      <c r="AV386" s="88"/>
      <c r="AW386" s="88"/>
      <c r="AX386" s="88" t="s">
        <v>3923</v>
      </c>
      <c r="AY386" s="88">
        <v>50.785986999999999</v>
      </c>
      <c r="AZ386" s="89">
        <v>150</v>
      </c>
      <c r="BA386" s="92">
        <v>6.7357512953367879E-2</v>
      </c>
      <c r="BB386" s="93">
        <v>108</v>
      </c>
      <c r="BC386" s="94">
        <v>0.2</v>
      </c>
      <c r="BD386" s="89">
        <v>470</v>
      </c>
      <c r="BE386" s="89">
        <v>335</v>
      </c>
      <c r="BF386" s="96" t="s">
        <v>2584</v>
      </c>
      <c r="BG386" s="88" t="s">
        <v>68</v>
      </c>
      <c r="BH386" s="88" t="s">
        <v>97</v>
      </c>
    </row>
    <row r="387" spans="1:60" s="87" customFormat="1" ht="30.75" customHeight="1" x14ac:dyDescent="0.2">
      <c r="A387" s="87" t="s">
        <v>597</v>
      </c>
      <c r="B387" s="88" t="s">
        <v>1792</v>
      </c>
      <c r="C387" s="88" t="s">
        <v>597</v>
      </c>
      <c r="D387" s="88" t="s">
        <v>31</v>
      </c>
      <c r="E387" s="88" t="s">
        <v>32</v>
      </c>
      <c r="F387" s="88" t="s">
        <v>32</v>
      </c>
      <c r="G387" s="88" t="s">
        <v>61</v>
      </c>
      <c r="H387" s="88" t="s">
        <v>66</v>
      </c>
      <c r="I387" s="88" t="s">
        <v>2918</v>
      </c>
      <c r="J387" s="88" t="s">
        <v>62</v>
      </c>
      <c r="K387" s="88" t="s">
        <v>585</v>
      </c>
      <c r="L387" s="88" t="s">
        <v>97</v>
      </c>
      <c r="M387" s="88" t="s">
        <v>586</v>
      </c>
      <c r="N387" s="88" t="s">
        <v>1730</v>
      </c>
      <c r="O387" s="88" t="s">
        <v>587</v>
      </c>
      <c r="P387" s="88" t="s">
        <v>100</v>
      </c>
      <c r="Q387" s="88" t="s">
        <v>2374</v>
      </c>
      <c r="R387" s="89" t="s">
        <v>3618</v>
      </c>
      <c r="S387" s="90">
        <v>0.30499999999999999</v>
      </c>
      <c r="T387" s="88" t="s">
        <v>582</v>
      </c>
      <c r="U387" s="88"/>
      <c r="V387" s="88"/>
      <c r="W387" s="88"/>
      <c r="X387" s="89"/>
      <c r="Y387" s="89"/>
      <c r="Z387" s="88"/>
      <c r="AA387" s="88">
        <v>45</v>
      </c>
      <c r="AB387" s="88"/>
      <c r="AC387" s="88"/>
      <c r="AD387" s="88">
        <v>24</v>
      </c>
      <c r="AE387" s="91">
        <v>21.6</v>
      </c>
      <c r="AF387" s="88" t="s">
        <v>2992</v>
      </c>
      <c r="AG387" s="88" t="s">
        <v>2999</v>
      </c>
      <c r="AH387" s="88" t="s">
        <v>2998</v>
      </c>
      <c r="AI387" s="89">
        <v>1</v>
      </c>
      <c r="AJ387" s="89"/>
      <c r="AK387" s="89"/>
      <c r="AL387" s="88"/>
      <c r="AM387" s="88"/>
      <c r="AN387" s="88"/>
      <c r="AO387" s="88"/>
      <c r="AP387" s="88" t="s">
        <v>61</v>
      </c>
      <c r="AQ387" s="88" t="s">
        <v>44</v>
      </c>
      <c r="AR387" s="88" t="s">
        <v>45</v>
      </c>
      <c r="AS387" s="88" t="s">
        <v>44</v>
      </c>
      <c r="AT387" s="88" t="s">
        <v>61</v>
      </c>
      <c r="AU387" s="88"/>
      <c r="AV387" s="88"/>
      <c r="AW387" s="88"/>
      <c r="AX387" s="88" t="s">
        <v>3923</v>
      </c>
      <c r="AY387" s="88">
        <v>50.785986999999999</v>
      </c>
      <c r="AZ387" s="89">
        <v>150</v>
      </c>
      <c r="BA387" s="92">
        <v>4.145077720207254E-2</v>
      </c>
      <c r="BB387" s="93">
        <v>108</v>
      </c>
      <c r="BC387" s="94">
        <v>0.2</v>
      </c>
      <c r="BD387" s="89">
        <v>470</v>
      </c>
      <c r="BE387" s="89">
        <v>335</v>
      </c>
      <c r="BF387" s="96" t="s">
        <v>2584</v>
      </c>
      <c r="BG387" s="88" t="s">
        <v>68</v>
      </c>
      <c r="BH387" s="88" t="s">
        <v>97</v>
      </c>
    </row>
    <row r="388" spans="1:60" s="87" customFormat="1" ht="30.75" customHeight="1" x14ac:dyDescent="0.2">
      <c r="A388" s="87" t="s">
        <v>598</v>
      </c>
      <c r="B388" s="88" t="s">
        <v>1792</v>
      </c>
      <c r="C388" s="88" t="s">
        <v>598</v>
      </c>
      <c r="D388" s="88" t="s">
        <v>31</v>
      </c>
      <c r="E388" s="88" t="s">
        <v>32</v>
      </c>
      <c r="F388" s="88" t="s">
        <v>32</v>
      </c>
      <c r="G388" s="88" t="s">
        <v>61</v>
      </c>
      <c r="H388" s="88" t="s">
        <v>66</v>
      </c>
      <c r="I388" s="88" t="s">
        <v>2918</v>
      </c>
      <c r="J388" s="88" t="s">
        <v>62</v>
      </c>
      <c r="K388" s="88" t="s">
        <v>585</v>
      </c>
      <c r="L388" s="88" t="s">
        <v>97</v>
      </c>
      <c r="M388" s="88" t="s">
        <v>586</v>
      </c>
      <c r="N388" s="88" t="s">
        <v>1730</v>
      </c>
      <c r="O388" s="88" t="s">
        <v>587</v>
      </c>
      <c r="P388" s="88" t="s">
        <v>104</v>
      </c>
      <c r="Q388" s="88" t="s">
        <v>2374</v>
      </c>
      <c r="R388" s="89" t="s">
        <v>3618</v>
      </c>
      <c r="S388" s="90">
        <v>0.38</v>
      </c>
      <c r="T388" s="88" t="s">
        <v>583</v>
      </c>
      <c r="U388" s="88"/>
      <c r="V388" s="88"/>
      <c r="W388" s="88"/>
      <c r="X388" s="89"/>
      <c r="Y388" s="89"/>
      <c r="Z388" s="88"/>
      <c r="AA388" s="88">
        <v>45</v>
      </c>
      <c r="AB388" s="88"/>
      <c r="AC388" s="88"/>
      <c r="AD388" s="88">
        <v>24</v>
      </c>
      <c r="AE388" s="91">
        <v>21.6</v>
      </c>
      <c r="AF388" s="88" t="s">
        <v>2992</v>
      </c>
      <c r="AG388" s="88" t="s">
        <v>2999</v>
      </c>
      <c r="AH388" s="88" t="s">
        <v>2998</v>
      </c>
      <c r="AI388" s="89">
        <v>1</v>
      </c>
      <c r="AJ388" s="89"/>
      <c r="AK388" s="89"/>
      <c r="AL388" s="88"/>
      <c r="AM388" s="88"/>
      <c r="AN388" s="88"/>
      <c r="AO388" s="88"/>
      <c r="AP388" s="88" t="s">
        <v>61</v>
      </c>
      <c r="AQ388" s="88" t="s">
        <v>44</v>
      </c>
      <c r="AR388" s="88" t="s">
        <v>45</v>
      </c>
      <c r="AS388" s="88" t="s">
        <v>44</v>
      </c>
      <c r="AT388" s="88" t="s">
        <v>61</v>
      </c>
      <c r="AU388" s="88"/>
      <c r="AV388" s="88"/>
      <c r="AW388" s="88"/>
      <c r="AX388" s="88" t="s">
        <v>3923</v>
      </c>
      <c r="AY388" s="88">
        <v>50.831484000000003</v>
      </c>
      <c r="AZ388" s="89">
        <v>150</v>
      </c>
      <c r="BA388" s="92">
        <v>-5.1813471502590676E-3</v>
      </c>
      <c r="BB388" s="93">
        <v>72</v>
      </c>
      <c r="BC388" s="94">
        <v>0.2</v>
      </c>
      <c r="BD388" s="89">
        <v>470</v>
      </c>
      <c r="BE388" s="89">
        <v>335</v>
      </c>
      <c r="BF388" s="96" t="s">
        <v>2584</v>
      </c>
      <c r="BG388" s="88" t="s">
        <v>68</v>
      </c>
      <c r="BH388" s="88" t="s">
        <v>97</v>
      </c>
    </row>
    <row r="389" spans="1:60" s="87" customFormat="1" ht="30.75" customHeight="1" x14ac:dyDescent="0.2">
      <c r="A389" s="87" t="s">
        <v>599</v>
      </c>
      <c r="B389" s="88" t="s">
        <v>1792</v>
      </c>
      <c r="C389" s="88" t="s">
        <v>599</v>
      </c>
      <c r="D389" s="88" t="s">
        <v>31</v>
      </c>
      <c r="E389" s="88" t="s">
        <v>32</v>
      </c>
      <c r="F389" s="88" t="s">
        <v>32</v>
      </c>
      <c r="G389" s="88" t="s">
        <v>61</v>
      </c>
      <c r="H389" s="88" t="s">
        <v>66</v>
      </c>
      <c r="I389" s="88" t="s">
        <v>2918</v>
      </c>
      <c r="J389" s="88" t="s">
        <v>62</v>
      </c>
      <c r="K389" s="88" t="s">
        <v>585</v>
      </c>
      <c r="L389" s="88" t="s">
        <v>97</v>
      </c>
      <c r="M389" s="88" t="s">
        <v>586</v>
      </c>
      <c r="N389" s="88" t="s">
        <v>1730</v>
      </c>
      <c r="O389" s="88" t="s">
        <v>587</v>
      </c>
      <c r="P389" s="88" t="s">
        <v>107</v>
      </c>
      <c r="Q389" s="88" t="s">
        <v>2374</v>
      </c>
      <c r="R389" s="89" t="s">
        <v>3618</v>
      </c>
      <c r="S389" s="90">
        <v>0.41499999999999998</v>
      </c>
      <c r="T389" s="88" t="s">
        <v>584</v>
      </c>
      <c r="U389" s="88"/>
      <c r="V389" s="88"/>
      <c r="W389" s="88"/>
      <c r="X389" s="89"/>
      <c r="Y389" s="89"/>
      <c r="Z389" s="88"/>
      <c r="AA389" s="88">
        <v>45</v>
      </c>
      <c r="AB389" s="88"/>
      <c r="AC389" s="88"/>
      <c r="AD389" s="88">
        <v>24</v>
      </c>
      <c r="AE389" s="91">
        <v>21.6</v>
      </c>
      <c r="AF389" s="88" t="s">
        <v>2992</v>
      </c>
      <c r="AG389" s="88" t="s">
        <v>2999</v>
      </c>
      <c r="AH389" s="88" t="s">
        <v>2998</v>
      </c>
      <c r="AI389" s="89">
        <v>1</v>
      </c>
      <c r="AJ389" s="89"/>
      <c r="AK389" s="89"/>
      <c r="AL389" s="88"/>
      <c r="AM389" s="88"/>
      <c r="AN389" s="88"/>
      <c r="AO389" s="88"/>
      <c r="AP389" s="88" t="s">
        <v>61</v>
      </c>
      <c r="AQ389" s="88" t="s">
        <v>44</v>
      </c>
      <c r="AR389" s="88" t="s">
        <v>45</v>
      </c>
      <c r="AS389" s="88" t="s">
        <v>44</v>
      </c>
      <c r="AT389" s="88" t="s">
        <v>61</v>
      </c>
      <c r="AU389" s="88"/>
      <c r="AV389" s="88"/>
      <c r="AW389" s="88"/>
      <c r="AX389" s="88" t="s">
        <v>3923</v>
      </c>
      <c r="AY389" s="88">
        <v>50.785986999999999</v>
      </c>
      <c r="AZ389" s="89">
        <v>150</v>
      </c>
      <c r="BA389" s="92">
        <v>1.5544041450777202E-2</v>
      </c>
      <c r="BB389" s="93">
        <v>72</v>
      </c>
      <c r="BC389" s="94">
        <v>0.2</v>
      </c>
      <c r="BD389" s="89">
        <v>470</v>
      </c>
      <c r="BE389" s="89">
        <v>335</v>
      </c>
      <c r="BF389" s="96" t="s">
        <v>2584</v>
      </c>
      <c r="BG389" s="88" t="s">
        <v>68</v>
      </c>
      <c r="BH389" s="88" t="s">
        <v>97</v>
      </c>
    </row>
    <row r="390" spans="1:60" s="87" customFormat="1" ht="30.75" customHeight="1" x14ac:dyDescent="0.2">
      <c r="A390" s="87" t="s">
        <v>2041</v>
      </c>
      <c r="B390" s="88" t="s">
        <v>1793</v>
      </c>
      <c r="C390" s="88" t="s">
        <v>2041</v>
      </c>
      <c r="D390" s="88" t="s">
        <v>31</v>
      </c>
      <c r="E390" s="88" t="s">
        <v>32</v>
      </c>
      <c r="F390" s="88" t="s">
        <v>32</v>
      </c>
      <c r="G390" s="88" t="s">
        <v>61</v>
      </c>
      <c r="H390" s="88" t="s">
        <v>66</v>
      </c>
      <c r="I390" s="88" t="s">
        <v>2918</v>
      </c>
      <c r="J390" s="88" t="s">
        <v>62</v>
      </c>
      <c r="K390" s="88" t="s">
        <v>668</v>
      </c>
      <c r="L390" s="88" t="s">
        <v>3523</v>
      </c>
      <c r="M390" s="88" t="s">
        <v>667</v>
      </c>
      <c r="N390" s="88" t="s">
        <v>156</v>
      </c>
      <c r="O390" s="88" t="s">
        <v>587</v>
      </c>
      <c r="P390" s="88" t="s">
        <v>175</v>
      </c>
      <c r="Q390" s="88" t="s">
        <v>2374</v>
      </c>
      <c r="R390" s="89" t="s">
        <v>3615</v>
      </c>
      <c r="S390" s="90">
        <v>0.45500000000000002</v>
      </c>
      <c r="T390" s="88" t="s">
        <v>600</v>
      </c>
      <c r="U390" s="88"/>
      <c r="V390" s="88"/>
      <c r="W390" s="88"/>
      <c r="X390" s="89"/>
      <c r="Y390" s="89"/>
      <c r="Z390" s="88"/>
      <c r="AA390" s="88">
        <v>37</v>
      </c>
      <c r="AB390" s="88"/>
      <c r="AC390" s="88"/>
      <c r="AD390" s="88">
        <v>24</v>
      </c>
      <c r="AE390" s="91">
        <v>15.6</v>
      </c>
      <c r="AF390" s="88" t="s">
        <v>2992</v>
      </c>
      <c r="AG390" s="88" t="s">
        <v>2999</v>
      </c>
      <c r="AH390" s="99" t="s">
        <v>2998</v>
      </c>
      <c r="AI390" s="89">
        <v>1</v>
      </c>
      <c r="AJ390" s="89"/>
      <c r="AK390" s="89"/>
      <c r="AL390" s="88"/>
      <c r="AM390" s="88"/>
      <c r="AN390" s="88"/>
      <c r="AO390" s="88"/>
      <c r="AP390" s="88" t="s">
        <v>61</v>
      </c>
      <c r="AQ390" s="88" t="s">
        <v>44</v>
      </c>
      <c r="AR390" s="88" t="s">
        <v>45</v>
      </c>
      <c r="AS390" s="88" t="s">
        <v>44</v>
      </c>
      <c r="AT390" s="88" t="s">
        <v>61</v>
      </c>
      <c r="AU390" s="88"/>
      <c r="AV390" s="88"/>
      <c r="AW390" s="88"/>
      <c r="AX390" s="88" t="s">
        <v>3923</v>
      </c>
      <c r="AY390" s="88">
        <v>62.354844</v>
      </c>
      <c r="AZ390" s="89">
        <v>150</v>
      </c>
      <c r="BA390" s="92">
        <v>1.0051813471502591</v>
      </c>
      <c r="BB390" s="93">
        <v>144</v>
      </c>
      <c r="BC390" s="94">
        <v>0.2</v>
      </c>
      <c r="BD390" s="89">
        <v>450</v>
      </c>
      <c r="BE390" s="89">
        <v>305</v>
      </c>
      <c r="BF390" s="98" t="s">
        <v>2527</v>
      </c>
      <c r="BG390" s="88" t="s">
        <v>68</v>
      </c>
      <c r="BH390" s="88" t="s">
        <v>3523</v>
      </c>
    </row>
    <row r="391" spans="1:60" s="87" customFormat="1" ht="30.75" customHeight="1" x14ac:dyDescent="0.2">
      <c r="A391" s="87" t="s">
        <v>2042</v>
      </c>
      <c r="B391" s="88" t="s">
        <v>1793</v>
      </c>
      <c r="C391" s="88" t="s">
        <v>2042</v>
      </c>
      <c r="D391" s="88" t="s">
        <v>31</v>
      </c>
      <c r="E391" s="88" t="s">
        <v>32</v>
      </c>
      <c r="F391" s="88" t="s">
        <v>32</v>
      </c>
      <c r="G391" s="88" t="s">
        <v>61</v>
      </c>
      <c r="H391" s="88" t="s">
        <v>66</v>
      </c>
      <c r="I391" s="88" t="s">
        <v>2918</v>
      </c>
      <c r="J391" s="88" t="s">
        <v>62</v>
      </c>
      <c r="K391" s="88" t="s">
        <v>668</v>
      </c>
      <c r="L391" s="88" t="s">
        <v>3523</v>
      </c>
      <c r="M391" s="88" t="s">
        <v>667</v>
      </c>
      <c r="N391" s="88" t="s">
        <v>156</v>
      </c>
      <c r="O391" s="88" t="s">
        <v>587</v>
      </c>
      <c r="P391" s="88" t="s">
        <v>176</v>
      </c>
      <c r="Q391" s="88" t="s">
        <v>2374</v>
      </c>
      <c r="R391" s="89" t="s">
        <v>3615</v>
      </c>
      <c r="S391" s="90">
        <v>0.42499999999999999</v>
      </c>
      <c r="T391" s="88" t="s">
        <v>601</v>
      </c>
      <c r="U391" s="88"/>
      <c r="V391" s="88"/>
      <c r="W391" s="88"/>
      <c r="X391" s="89"/>
      <c r="Y391" s="89"/>
      <c r="Z391" s="88"/>
      <c r="AA391" s="88">
        <v>37</v>
      </c>
      <c r="AB391" s="88"/>
      <c r="AC391" s="88"/>
      <c r="AD391" s="88">
        <v>24</v>
      </c>
      <c r="AE391" s="91">
        <v>15.6</v>
      </c>
      <c r="AF391" s="88" t="s">
        <v>2992</v>
      </c>
      <c r="AG391" s="88" t="s">
        <v>3000</v>
      </c>
      <c r="AH391" s="99" t="s">
        <v>2998</v>
      </c>
      <c r="AI391" s="89">
        <v>1</v>
      </c>
      <c r="AJ391" s="89"/>
      <c r="AK391" s="89"/>
      <c r="AL391" s="88"/>
      <c r="AM391" s="88"/>
      <c r="AN391" s="88"/>
      <c r="AO391" s="88"/>
      <c r="AP391" s="88" t="s">
        <v>61</v>
      </c>
      <c r="AQ391" s="88" t="s">
        <v>44</v>
      </c>
      <c r="AR391" s="88" t="s">
        <v>45</v>
      </c>
      <c r="AS391" s="88" t="s">
        <v>44</v>
      </c>
      <c r="AT391" s="88" t="s">
        <v>61</v>
      </c>
      <c r="AU391" s="88"/>
      <c r="AV391" s="88"/>
      <c r="AW391" s="88"/>
      <c r="AX391" s="88" t="s">
        <v>3923</v>
      </c>
      <c r="AY391" s="88">
        <v>61.721198999999999</v>
      </c>
      <c r="AZ391" s="89">
        <v>150</v>
      </c>
      <c r="BA391" s="92">
        <v>2.0051813471502591</v>
      </c>
      <c r="BB391" s="93">
        <v>216</v>
      </c>
      <c r="BC391" s="94">
        <v>0.2</v>
      </c>
      <c r="BD391" s="89">
        <v>450</v>
      </c>
      <c r="BE391" s="89">
        <v>305</v>
      </c>
      <c r="BF391" s="98" t="s">
        <v>2527</v>
      </c>
      <c r="BG391" s="88" t="s">
        <v>68</v>
      </c>
      <c r="BH391" s="88" t="s">
        <v>3523</v>
      </c>
    </row>
    <row r="392" spans="1:60" s="87" customFormat="1" ht="30.75" customHeight="1" x14ac:dyDescent="0.2">
      <c r="A392" s="87" t="s">
        <v>669</v>
      </c>
      <c r="B392" s="88" t="s">
        <v>1793</v>
      </c>
      <c r="C392" s="88" t="s">
        <v>669</v>
      </c>
      <c r="D392" s="88" t="s">
        <v>31</v>
      </c>
      <c r="E392" s="88" t="s">
        <v>32</v>
      </c>
      <c r="F392" s="88" t="s">
        <v>32</v>
      </c>
      <c r="G392" s="88" t="s">
        <v>61</v>
      </c>
      <c r="H392" s="88" t="s">
        <v>66</v>
      </c>
      <c r="I392" s="88" t="s">
        <v>2918</v>
      </c>
      <c r="J392" s="88" t="s">
        <v>62</v>
      </c>
      <c r="K392" s="88" t="s">
        <v>668</v>
      </c>
      <c r="L392" s="88" t="s">
        <v>3523</v>
      </c>
      <c r="M392" s="88" t="s">
        <v>667</v>
      </c>
      <c r="N392" s="88" t="s">
        <v>156</v>
      </c>
      <c r="O392" s="88" t="s">
        <v>587</v>
      </c>
      <c r="P392" s="88" t="s">
        <v>98</v>
      </c>
      <c r="Q392" s="88" t="s">
        <v>2374</v>
      </c>
      <c r="R392" s="89" t="s">
        <v>3615</v>
      </c>
      <c r="S392" s="90">
        <v>0.38500000000000001</v>
      </c>
      <c r="T392" s="88" t="s">
        <v>602</v>
      </c>
      <c r="U392" s="88"/>
      <c r="V392" s="88"/>
      <c r="W392" s="88"/>
      <c r="X392" s="89"/>
      <c r="Y392" s="89"/>
      <c r="Z392" s="88"/>
      <c r="AA392" s="88">
        <v>37</v>
      </c>
      <c r="AB392" s="88"/>
      <c r="AC392" s="88"/>
      <c r="AD392" s="88">
        <v>24</v>
      </c>
      <c r="AE392" s="91">
        <v>15.6</v>
      </c>
      <c r="AF392" s="88" t="s">
        <v>2992</v>
      </c>
      <c r="AG392" s="88" t="s">
        <v>3000</v>
      </c>
      <c r="AH392" s="99" t="s">
        <v>2998</v>
      </c>
      <c r="AI392" s="89">
        <v>1</v>
      </c>
      <c r="AJ392" s="89"/>
      <c r="AK392" s="89"/>
      <c r="AL392" s="88"/>
      <c r="AM392" s="88"/>
      <c r="AN392" s="88"/>
      <c r="AO392" s="88"/>
      <c r="AP392" s="88" t="s">
        <v>61</v>
      </c>
      <c r="AQ392" s="88" t="s">
        <v>44</v>
      </c>
      <c r="AR392" s="88" t="s">
        <v>45</v>
      </c>
      <c r="AS392" s="88" t="s">
        <v>44</v>
      </c>
      <c r="AT392" s="88" t="s">
        <v>61</v>
      </c>
      <c r="AU392" s="88"/>
      <c r="AV392" s="88"/>
      <c r="AW392" s="88"/>
      <c r="AX392" s="88" t="s">
        <v>3923</v>
      </c>
      <c r="AY392" s="88">
        <v>62.063364</v>
      </c>
      <c r="AZ392" s="89">
        <v>150</v>
      </c>
      <c r="BA392" s="92">
        <v>1.8704663212435233</v>
      </c>
      <c r="BB392" s="93">
        <v>216</v>
      </c>
      <c r="BC392" s="94">
        <v>0.2</v>
      </c>
      <c r="BD392" s="89">
        <v>450</v>
      </c>
      <c r="BE392" s="89">
        <v>305</v>
      </c>
      <c r="BF392" s="98" t="s">
        <v>2527</v>
      </c>
      <c r="BG392" s="88" t="s">
        <v>68</v>
      </c>
      <c r="BH392" s="88" t="s">
        <v>3523</v>
      </c>
    </row>
    <row r="393" spans="1:60" s="87" customFormat="1" ht="30.75" customHeight="1" x14ac:dyDescent="0.2">
      <c r="A393" s="87" t="s">
        <v>670</v>
      </c>
      <c r="B393" s="88" t="s">
        <v>1793</v>
      </c>
      <c r="C393" s="88" t="s">
        <v>670</v>
      </c>
      <c r="D393" s="88" t="s">
        <v>31</v>
      </c>
      <c r="E393" s="88" t="s">
        <v>32</v>
      </c>
      <c r="F393" s="88" t="s">
        <v>32</v>
      </c>
      <c r="G393" s="88" t="s">
        <v>61</v>
      </c>
      <c r="H393" s="88" t="s">
        <v>66</v>
      </c>
      <c r="I393" s="88" t="s">
        <v>2918</v>
      </c>
      <c r="J393" s="88" t="s">
        <v>62</v>
      </c>
      <c r="K393" s="88" t="s">
        <v>668</v>
      </c>
      <c r="L393" s="88" t="s">
        <v>3523</v>
      </c>
      <c r="M393" s="88" t="s">
        <v>667</v>
      </c>
      <c r="N393" s="88" t="s">
        <v>156</v>
      </c>
      <c r="O393" s="88" t="s">
        <v>587</v>
      </c>
      <c r="P393" s="88" t="s">
        <v>100</v>
      </c>
      <c r="Q393" s="88" t="s">
        <v>2374</v>
      </c>
      <c r="R393" s="89" t="s">
        <v>3615</v>
      </c>
      <c r="S393" s="90">
        <v>0.39500000000000002</v>
      </c>
      <c r="T393" s="88" t="s">
        <v>603</v>
      </c>
      <c r="U393" s="88"/>
      <c r="V393" s="88"/>
      <c r="W393" s="88"/>
      <c r="X393" s="89"/>
      <c r="Y393" s="89"/>
      <c r="Z393" s="88"/>
      <c r="AA393" s="88">
        <v>37</v>
      </c>
      <c r="AB393" s="88"/>
      <c r="AC393" s="88"/>
      <c r="AD393" s="88">
        <v>24</v>
      </c>
      <c r="AE393" s="91">
        <v>15.6</v>
      </c>
      <c r="AF393" s="88" t="s">
        <v>2992</v>
      </c>
      <c r="AG393" s="88" t="s">
        <v>2999</v>
      </c>
      <c r="AH393" s="99" t="s">
        <v>2998</v>
      </c>
      <c r="AI393" s="89">
        <v>1</v>
      </c>
      <c r="AJ393" s="89"/>
      <c r="AK393" s="89"/>
      <c r="AL393" s="88"/>
      <c r="AM393" s="88"/>
      <c r="AN393" s="88"/>
      <c r="AO393" s="88"/>
      <c r="AP393" s="88" t="s">
        <v>61</v>
      </c>
      <c r="AQ393" s="88" t="s">
        <v>44</v>
      </c>
      <c r="AR393" s="88" t="s">
        <v>45</v>
      </c>
      <c r="AS393" s="88" t="s">
        <v>44</v>
      </c>
      <c r="AT393" s="88" t="s">
        <v>61</v>
      </c>
      <c r="AU393" s="88"/>
      <c r="AV393" s="88"/>
      <c r="AW393" s="88"/>
      <c r="AX393" s="88" t="s">
        <v>3923</v>
      </c>
      <c r="AY393" s="88">
        <v>62.117185999999997</v>
      </c>
      <c r="AZ393" s="89">
        <v>150</v>
      </c>
      <c r="BA393" s="92">
        <v>0.95854922279792742</v>
      </c>
      <c r="BB393" s="93">
        <v>216</v>
      </c>
      <c r="BC393" s="94">
        <v>0.2</v>
      </c>
      <c r="BD393" s="89">
        <v>450</v>
      </c>
      <c r="BE393" s="89">
        <v>305</v>
      </c>
      <c r="BF393" s="98" t="s">
        <v>2527</v>
      </c>
      <c r="BG393" s="88" t="s">
        <v>68</v>
      </c>
      <c r="BH393" s="88" t="s">
        <v>3523</v>
      </c>
    </row>
    <row r="394" spans="1:60" s="87" customFormat="1" ht="30.75" customHeight="1" x14ac:dyDescent="0.2">
      <c r="A394" s="87" t="s">
        <v>671</v>
      </c>
      <c r="B394" s="88" t="s">
        <v>1793</v>
      </c>
      <c r="C394" s="88" t="s">
        <v>671</v>
      </c>
      <c r="D394" s="88" t="s">
        <v>31</v>
      </c>
      <c r="E394" s="88" t="s">
        <v>32</v>
      </c>
      <c r="F394" s="88" t="s">
        <v>32</v>
      </c>
      <c r="G394" s="88" t="s">
        <v>61</v>
      </c>
      <c r="H394" s="88" t="s">
        <v>66</v>
      </c>
      <c r="I394" s="88" t="s">
        <v>2918</v>
      </c>
      <c r="J394" s="88" t="s">
        <v>62</v>
      </c>
      <c r="K394" s="88" t="s">
        <v>668</v>
      </c>
      <c r="L394" s="88" t="s">
        <v>3523</v>
      </c>
      <c r="M394" s="88" t="s">
        <v>667</v>
      </c>
      <c r="N394" s="88" t="s">
        <v>156</v>
      </c>
      <c r="O394" s="88" t="s">
        <v>587</v>
      </c>
      <c r="P394" s="88" t="s">
        <v>104</v>
      </c>
      <c r="Q394" s="88" t="s">
        <v>2374</v>
      </c>
      <c r="R394" s="89" t="s">
        <v>3615</v>
      </c>
      <c r="S394" s="90">
        <v>0.46500000000000002</v>
      </c>
      <c r="T394" s="88" t="s">
        <v>604</v>
      </c>
      <c r="U394" s="88"/>
      <c r="V394" s="88"/>
      <c r="W394" s="88"/>
      <c r="X394" s="89"/>
      <c r="Y394" s="89"/>
      <c r="Z394" s="88"/>
      <c r="AA394" s="88">
        <v>37</v>
      </c>
      <c r="AB394" s="88"/>
      <c r="AC394" s="88"/>
      <c r="AD394" s="88">
        <v>24</v>
      </c>
      <c r="AE394" s="91">
        <v>15.6</v>
      </c>
      <c r="AF394" s="88" t="s">
        <v>2992</v>
      </c>
      <c r="AG394" s="88" t="s">
        <v>2999</v>
      </c>
      <c r="AH394" s="99" t="s">
        <v>2998</v>
      </c>
      <c r="AI394" s="89">
        <v>1</v>
      </c>
      <c r="AJ394" s="89"/>
      <c r="AK394" s="89"/>
      <c r="AL394" s="88"/>
      <c r="AM394" s="88"/>
      <c r="AN394" s="88"/>
      <c r="AO394" s="88"/>
      <c r="AP394" s="88" t="s">
        <v>61</v>
      </c>
      <c r="AQ394" s="88" t="s">
        <v>44</v>
      </c>
      <c r="AR394" s="88" t="s">
        <v>45</v>
      </c>
      <c r="AS394" s="88" t="s">
        <v>44</v>
      </c>
      <c r="AT394" s="88" t="s">
        <v>61</v>
      </c>
      <c r="AU394" s="88"/>
      <c r="AV394" s="88"/>
      <c r="AW394" s="88"/>
      <c r="AX394" s="88" t="s">
        <v>3923</v>
      </c>
      <c r="AY394" s="88">
        <v>63.818328000000001</v>
      </c>
      <c r="AZ394" s="89">
        <v>150</v>
      </c>
      <c r="BA394" s="92">
        <v>0.29533678756476683</v>
      </c>
      <c r="BB394" s="93">
        <v>144</v>
      </c>
      <c r="BC394" s="94">
        <v>0.2</v>
      </c>
      <c r="BD394" s="89">
        <v>450</v>
      </c>
      <c r="BE394" s="89">
        <v>305</v>
      </c>
      <c r="BF394" s="98" t="s">
        <v>2527</v>
      </c>
      <c r="BG394" s="88" t="s">
        <v>68</v>
      </c>
      <c r="BH394" s="88" t="s">
        <v>3523</v>
      </c>
    </row>
    <row r="395" spans="1:60" s="87" customFormat="1" ht="30.75" customHeight="1" x14ac:dyDescent="0.2">
      <c r="A395" s="87" t="s">
        <v>672</v>
      </c>
      <c r="B395" s="88" t="s">
        <v>1793</v>
      </c>
      <c r="C395" s="88" t="s">
        <v>672</v>
      </c>
      <c r="D395" s="88" t="s">
        <v>31</v>
      </c>
      <c r="E395" s="88" t="s">
        <v>32</v>
      </c>
      <c r="F395" s="88" t="s">
        <v>32</v>
      </c>
      <c r="G395" s="88" t="s">
        <v>61</v>
      </c>
      <c r="H395" s="88" t="s">
        <v>66</v>
      </c>
      <c r="I395" s="88" t="s">
        <v>2918</v>
      </c>
      <c r="J395" s="88" t="s">
        <v>62</v>
      </c>
      <c r="K395" s="88" t="s">
        <v>668</v>
      </c>
      <c r="L395" s="88" t="s">
        <v>3523</v>
      </c>
      <c r="M395" s="88" t="s">
        <v>667</v>
      </c>
      <c r="N395" s="88" t="s">
        <v>156</v>
      </c>
      <c r="O395" s="88" t="s">
        <v>587</v>
      </c>
      <c r="P395" s="88" t="s">
        <v>107</v>
      </c>
      <c r="Q395" s="88" t="s">
        <v>2374</v>
      </c>
      <c r="R395" s="89" t="s">
        <v>3615</v>
      </c>
      <c r="S395" s="90">
        <v>0.51</v>
      </c>
      <c r="T395" s="88" t="s">
        <v>605</v>
      </c>
      <c r="U395" s="88"/>
      <c r="V395" s="88"/>
      <c r="W395" s="88"/>
      <c r="X395" s="89"/>
      <c r="Y395" s="89"/>
      <c r="Z395" s="88"/>
      <c r="AA395" s="88">
        <v>37</v>
      </c>
      <c r="AB395" s="88"/>
      <c r="AC395" s="88"/>
      <c r="AD395" s="88">
        <v>24</v>
      </c>
      <c r="AE395" s="91">
        <v>15.6</v>
      </c>
      <c r="AF395" s="88" t="s">
        <v>2992</v>
      </c>
      <c r="AG395" s="88" t="s">
        <v>2999</v>
      </c>
      <c r="AH395" s="99" t="s">
        <v>2998</v>
      </c>
      <c r="AI395" s="89">
        <v>1</v>
      </c>
      <c r="AJ395" s="89"/>
      <c r="AK395" s="89"/>
      <c r="AL395" s="88"/>
      <c r="AM395" s="88"/>
      <c r="AN395" s="88"/>
      <c r="AO395" s="88"/>
      <c r="AP395" s="88" t="s">
        <v>61</v>
      </c>
      <c r="AQ395" s="88" t="s">
        <v>44</v>
      </c>
      <c r="AR395" s="88" t="s">
        <v>45</v>
      </c>
      <c r="AS395" s="88" t="s">
        <v>44</v>
      </c>
      <c r="AT395" s="88" t="s">
        <v>61</v>
      </c>
      <c r="AU395" s="88"/>
      <c r="AV395" s="88"/>
      <c r="AW395" s="88"/>
      <c r="AX395" s="88" t="s">
        <v>3923</v>
      </c>
      <c r="AY395" s="88">
        <v>64.191297000000006</v>
      </c>
      <c r="AZ395" s="89">
        <v>150</v>
      </c>
      <c r="BA395" s="92">
        <v>0.27461139896373055</v>
      </c>
      <c r="BB395" s="93">
        <v>144</v>
      </c>
      <c r="BC395" s="94">
        <v>0.2</v>
      </c>
      <c r="BD395" s="89">
        <v>450</v>
      </c>
      <c r="BE395" s="89">
        <v>305</v>
      </c>
      <c r="BF395" s="98" t="s">
        <v>2527</v>
      </c>
      <c r="BG395" s="88" t="s">
        <v>68</v>
      </c>
      <c r="BH395" s="88" t="s">
        <v>3523</v>
      </c>
    </row>
    <row r="396" spans="1:60" s="87" customFormat="1" ht="30.75" customHeight="1" x14ac:dyDescent="0.2">
      <c r="A396" s="87" t="s">
        <v>2043</v>
      </c>
      <c r="B396" s="88" t="s">
        <v>1794</v>
      </c>
      <c r="C396" s="88" t="s">
        <v>2043</v>
      </c>
      <c r="D396" s="88" t="s">
        <v>31</v>
      </c>
      <c r="E396" s="88" t="s">
        <v>32</v>
      </c>
      <c r="F396" s="88" t="s">
        <v>32</v>
      </c>
      <c r="G396" s="88" t="s">
        <v>61</v>
      </c>
      <c r="H396" s="88" t="s">
        <v>66</v>
      </c>
      <c r="I396" s="88" t="s">
        <v>2918</v>
      </c>
      <c r="J396" s="88" t="s">
        <v>62</v>
      </c>
      <c r="K396" s="88" t="s">
        <v>668</v>
      </c>
      <c r="L396" s="88" t="s">
        <v>3523</v>
      </c>
      <c r="M396" s="88" t="s">
        <v>667</v>
      </c>
      <c r="N396" s="88" t="s">
        <v>1735</v>
      </c>
      <c r="O396" s="88" t="s">
        <v>587</v>
      </c>
      <c r="P396" s="88" t="s">
        <v>175</v>
      </c>
      <c r="Q396" s="88" t="s">
        <v>2374</v>
      </c>
      <c r="R396" s="89" t="s">
        <v>3620</v>
      </c>
      <c r="S396" s="90">
        <v>0.39</v>
      </c>
      <c r="T396" s="88" t="s">
        <v>606</v>
      </c>
      <c r="U396" s="88"/>
      <c r="V396" s="88"/>
      <c r="W396" s="88"/>
      <c r="X396" s="89"/>
      <c r="Y396" s="89"/>
      <c r="Z396" s="88"/>
      <c r="AA396" s="88">
        <v>37</v>
      </c>
      <c r="AB396" s="88"/>
      <c r="AC396" s="88"/>
      <c r="AD396" s="88">
        <v>24</v>
      </c>
      <c r="AE396" s="91">
        <v>15.6</v>
      </c>
      <c r="AF396" s="88" t="s">
        <v>2992</v>
      </c>
      <c r="AG396" s="88" t="s">
        <v>2999</v>
      </c>
      <c r="AH396" s="99" t="s">
        <v>2998</v>
      </c>
      <c r="AI396" s="89">
        <v>1</v>
      </c>
      <c r="AJ396" s="89"/>
      <c r="AK396" s="89"/>
      <c r="AL396" s="88"/>
      <c r="AM396" s="88"/>
      <c r="AN396" s="88"/>
      <c r="AO396" s="88"/>
      <c r="AP396" s="88" t="s">
        <v>61</v>
      </c>
      <c r="AQ396" s="88" t="s">
        <v>44</v>
      </c>
      <c r="AR396" s="88" t="s">
        <v>45</v>
      </c>
      <c r="AS396" s="88" t="s">
        <v>44</v>
      </c>
      <c r="AT396" s="88" t="s">
        <v>61</v>
      </c>
      <c r="AU396" s="88"/>
      <c r="AV396" s="88" t="s">
        <v>3921</v>
      </c>
      <c r="AW396" s="88"/>
      <c r="AX396" s="88"/>
      <c r="AY396" s="88">
        <v>61.611378999999999</v>
      </c>
      <c r="AZ396" s="89">
        <v>150</v>
      </c>
      <c r="BA396" s="92">
        <v>0.27979274611398963</v>
      </c>
      <c r="BB396" s="93">
        <v>144</v>
      </c>
      <c r="BC396" s="94">
        <v>0.2</v>
      </c>
      <c r="BD396" s="89">
        <v>450</v>
      </c>
      <c r="BE396" s="89">
        <v>305</v>
      </c>
      <c r="BF396" s="98" t="s">
        <v>2525</v>
      </c>
      <c r="BG396" s="88" t="s">
        <v>68</v>
      </c>
      <c r="BH396" s="88" t="s">
        <v>3523</v>
      </c>
    </row>
    <row r="397" spans="1:60" s="87" customFormat="1" ht="30.75" customHeight="1" x14ac:dyDescent="0.2">
      <c r="A397" s="87" t="s">
        <v>2044</v>
      </c>
      <c r="B397" s="88" t="s">
        <v>1794</v>
      </c>
      <c r="C397" s="88" t="s">
        <v>2044</v>
      </c>
      <c r="D397" s="88" t="s">
        <v>31</v>
      </c>
      <c r="E397" s="88" t="s">
        <v>32</v>
      </c>
      <c r="F397" s="88" t="s">
        <v>32</v>
      </c>
      <c r="G397" s="88" t="s">
        <v>61</v>
      </c>
      <c r="H397" s="88" t="s">
        <v>66</v>
      </c>
      <c r="I397" s="88" t="s">
        <v>2918</v>
      </c>
      <c r="J397" s="88" t="s">
        <v>62</v>
      </c>
      <c r="K397" s="88" t="s">
        <v>668</v>
      </c>
      <c r="L397" s="88" t="s">
        <v>3523</v>
      </c>
      <c r="M397" s="88" t="s">
        <v>667</v>
      </c>
      <c r="N397" s="88" t="s">
        <v>1735</v>
      </c>
      <c r="O397" s="88" t="s">
        <v>587</v>
      </c>
      <c r="P397" s="88" t="s">
        <v>176</v>
      </c>
      <c r="Q397" s="88" t="s">
        <v>2374</v>
      </c>
      <c r="R397" s="89" t="s">
        <v>3620</v>
      </c>
      <c r="S397" s="90">
        <v>0.38</v>
      </c>
      <c r="T397" s="88" t="s">
        <v>607</v>
      </c>
      <c r="U397" s="88"/>
      <c r="V397" s="88"/>
      <c r="W397" s="88"/>
      <c r="X397" s="89"/>
      <c r="Y397" s="89"/>
      <c r="Z397" s="88"/>
      <c r="AA397" s="88">
        <v>37</v>
      </c>
      <c r="AB397" s="88"/>
      <c r="AC397" s="88"/>
      <c r="AD397" s="88">
        <v>24</v>
      </c>
      <c r="AE397" s="91">
        <v>15.6</v>
      </c>
      <c r="AF397" s="88" t="s">
        <v>2992</v>
      </c>
      <c r="AG397" s="88" t="s">
        <v>2999</v>
      </c>
      <c r="AH397" s="99" t="s">
        <v>2998</v>
      </c>
      <c r="AI397" s="89">
        <v>1</v>
      </c>
      <c r="AJ397" s="89"/>
      <c r="AK397" s="89"/>
      <c r="AL397" s="88"/>
      <c r="AM397" s="88"/>
      <c r="AN397" s="88"/>
      <c r="AO397" s="88"/>
      <c r="AP397" s="88" t="s">
        <v>61</v>
      </c>
      <c r="AQ397" s="88" t="s">
        <v>44</v>
      </c>
      <c r="AR397" s="88" t="s">
        <v>45</v>
      </c>
      <c r="AS397" s="88" t="s">
        <v>44</v>
      </c>
      <c r="AT397" s="88" t="s">
        <v>61</v>
      </c>
      <c r="AU397" s="88"/>
      <c r="AV397" s="88" t="s">
        <v>3921</v>
      </c>
      <c r="AW397" s="88"/>
      <c r="AX397" s="88"/>
      <c r="AY397" s="88">
        <v>61.690801</v>
      </c>
      <c r="AZ397" s="89">
        <v>150</v>
      </c>
      <c r="BA397" s="92">
        <v>0.49740932642487046</v>
      </c>
      <c r="BB397" s="93">
        <v>216</v>
      </c>
      <c r="BC397" s="94">
        <v>0.2</v>
      </c>
      <c r="BD397" s="89">
        <v>450</v>
      </c>
      <c r="BE397" s="89">
        <v>305</v>
      </c>
      <c r="BF397" s="98" t="s">
        <v>2525</v>
      </c>
      <c r="BG397" s="88" t="s">
        <v>68</v>
      </c>
      <c r="BH397" s="88" t="s">
        <v>3523</v>
      </c>
    </row>
    <row r="398" spans="1:60" s="87" customFormat="1" ht="30.75" customHeight="1" x14ac:dyDescent="0.2">
      <c r="A398" s="87" t="s">
        <v>673</v>
      </c>
      <c r="B398" s="88" t="s">
        <v>1794</v>
      </c>
      <c r="C398" s="88" t="s">
        <v>673</v>
      </c>
      <c r="D398" s="88" t="s">
        <v>31</v>
      </c>
      <c r="E398" s="88" t="s">
        <v>32</v>
      </c>
      <c r="F398" s="88" t="s">
        <v>32</v>
      </c>
      <c r="G398" s="88" t="s">
        <v>61</v>
      </c>
      <c r="H398" s="88" t="s">
        <v>66</v>
      </c>
      <c r="I398" s="88" t="s">
        <v>2918</v>
      </c>
      <c r="J398" s="88" t="s">
        <v>62</v>
      </c>
      <c r="K398" s="88" t="s">
        <v>668</v>
      </c>
      <c r="L398" s="88" t="s">
        <v>3523</v>
      </c>
      <c r="M398" s="88" t="s">
        <v>667</v>
      </c>
      <c r="N398" s="88" t="s">
        <v>1735</v>
      </c>
      <c r="O398" s="88" t="s">
        <v>587</v>
      </c>
      <c r="P398" s="88" t="s">
        <v>98</v>
      </c>
      <c r="Q398" s="88" t="s">
        <v>2374</v>
      </c>
      <c r="R398" s="89" t="s">
        <v>3620</v>
      </c>
      <c r="S398" s="90">
        <v>0.36</v>
      </c>
      <c r="T398" s="88" t="s">
        <v>608</v>
      </c>
      <c r="U398" s="88"/>
      <c r="V398" s="88"/>
      <c r="W398" s="88"/>
      <c r="X398" s="89"/>
      <c r="Y398" s="89"/>
      <c r="Z398" s="88"/>
      <c r="AA398" s="88">
        <v>37</v>
      </c>
      <c r="AB398" s="88"/>
      <c r="AC398" s="88"/>
      <c r="AD398" s="88">
        <v>24</v>
      </c>
      <c r="AE398" s="91">
        <v>15.6</v>
      </c>
      <c r="AF398" s="88" t="s">
        <v>2992</v>
      </c>
      <c r="AG398" s="88" t="s">
        <v>2999</v>
      </c>
      <c r="AH398" s="99" t="s">
        <v>2998</v>
      </c>
      <c r="AI398" s="89">
        <v>1</v>
      </c>
      <c r="AJ398" s="89"/>
      <c r="AK398" s="89"/>
      <c r="AL398" s="88"/>
      <c r="AM398" s="88"/>
      <c r="AN398" s="88"/>
      <c r="AO398" s="88"/>
      <c r="AP398" s="88" t="s">
        <v>61</v>
      </c>
      <c r="AQ398" s="88" t="s">
        <v>44</v>
      </c>
      <c r="AR398" s="88" t="s">
        <v>45</v>
      </c>
      <c r="AS398" s="88" t="s">
        <v>44</v>
      </c>
      <c r="AT398" s="88" t="s">
        <v>61</v>
      </c>
      <c r="AU398" s="88"/>
      <c r="AV398" s="88" t="s">
        <v>3921</v>
      </c>
      <c r="AW398" s="88"/>
      <c r="AX398" s="88"/>
      <c r="AY398" s="88">
        <v>61.311943999999997</v>
      </c>
      <c r="AZ398" s="89">
        <v>150</v>
      </c>
      <c r="BA398" s="92">
        <v>0.55958549222797926</v>
      </c>
      <c r="BB398" s="93">
        <v>216</v>
      </c>
      <c r="BC398" s="94">
        <v>0.2</v>
      </c>
      <c r="BD398" s="89">
        <v>450</v>
      </c>
      <c r="BE398" s="89">
        <v>305</v>
      </c>
      <c r="BF398" s="98" t="s">
        <v>2525</v>
      </c>
      <c r="BG398" s="88" t="s">
        <v>68</v>
      </c>
      <c r="BH398" s="88" t="s">
        <v>3523</v>
      </c>
    </row>
    <row r="399" spans="1:60" s="87" customFormat="1" ht="30.75" customHeight="1" x14ac:dyDescent="0.2">
      <c r="A399" s="87" t="s">
        <v>674</v>
      </c>
      <c r="B399" s="88" t="s">
        <v>1794</v>
      </c>
      <c r="C399" s="88" t="s">
        <v>674</v>
      </c>
      <c r="D399" s="88" t="s">
        <v>31</v>
      </c>
      <c r="E399" s="88" t="s">
        <v>32</v>
      </c>
      <c r="F399" s="88" t="s">
        <v>32</v>
      </c>
      <c r="G399" s="88" t="s">
        <v>61</v>
      </c>
      <c r="H399" s="88" t="s">
        <v>66</v>
      </c>
      <c r="I399" s="88" t="s">
        <v>2918</v>
      </c>
      <c r="J399" s="88" t="s">
        <v>62</v>
      </c>
      <c r="K399" s="88" t="s">
        <v>668</v>
      </c>
      <c r="L399" s="88" t="s">
        <v>3523</v>
      </c>
      <c r="M399" s="88" t="s">
        <v>667</v>
      </c>
      <c r="N399" s="88" t="s">
        <v>1735</v>
      </c>
      <c r="O399" s="88" t="s">
        <v>587</v>
      </c>
      <c r="P399" s="88" t="s">
        <v>100</v>
      </c>
      <c r="Q399" s="88" t="s">
        <v>2374</v>
      </c>
      <c r="R399" s="89" t="s">
        <v>3620</v>
      </c>
      <c r="S399" s="90">
        <v>0.35499999999999998</v>
      </c>
      <c r="T399" s="88" t="s">
        <v>609</v>
      </c>
      <c r="U399" s="88"/>
      <c r="V399" s="88"/>
      <c r="W399" s="88"/>
      <c r="X399" s="89"/>
      <c r="Y399" s="89"/>
      <c r="Z399" s="88"/>
      <c r="AA399" s="88">
        <v>37</v>
      </c>
      <c r="AB399" s="88"/>
      <c r="AC399" s="88"/>
      <c r="AD399" s="88">
        <v>24</v>
      </c>
      <c r="AE399" s="91">
        <v>15.6</v>
      </c>
      <c r="AF399" s="88" t="s">
        <v>2992</v>
      </c>
      <c r="AG399" s="88" t="s">
        <v>2999</v>
      </c>
      <c r="AH399" s="99" t="s">
        <v>2998</v>
      </c>
      <c r="AI399" s="89">
        <v>1</v>
      </c>
      <c r="AJ399" s="89"/>
      <c r="AK399" s="89"/>
      <c r="AL399" s="88"/>
      <c r="AM399" s="88"/>
      <c r="AN399" s="88"/>
      <c r="AO399" s="88"/>
      <c r="AP399" s="88" t="s">
        <v>61</v>
      </c>
      <c r="AQ399" s="88" t="s">
        <v>44</v>
      </c>
      <c r="AR399" s="88" t="s">
        <v>45</v>
      </c>
      <c r="AS399" s="88" t="s">
        <v>44</v>
      </c>
      <c r="AT399" s="88" t="s">
        <v>61</v>
      </c>
      <c r="AU399" s="88"/>
      <c r="AV399" s="88" t="s">
        <v>3921</v>
      </c>
      <c r="AW399" s="88"/>
      <c r="AX399" s="88"/>
      <c r="AY399" s="88">
        <v>62.166401</v>
      </c>
      <c r="AZ399" s="89">
        <v>150</v>
      </c>
      <c r="BA399" s="92">
        <v>0.29015544041450775</v>
      </c>
      <c r="BB399" s="93">
        <v>216</v>
      </c>
      <c r="BC399" s="94">
        <v>0.2</v>
      </c>
      <c r="BD399" s="89">
        <v>450</v>
      </c>
      <c r="BE399" s="89">
        <v>305</v>
      </c>
      <c r="BF399" s="98" t="s">
        <v>2525</v>
      </c>
      <c r="BG399" s="88" t="s">
        <v>68</v>
      </c>
      <c r="BH399" s="88" t="s">
        <v>3523</v>
      </c>
    </row>
    <row r="400" spans="1:60" s="87" customFormat="1" ht="30.75" customHeight="1" x14ac:dyDescent="0.2">
      <c r="A400" s="87" t="s">
        <v>675</v>
      </c>
      <c r="B400" s="88" t="s">
        <v>1794</v>
      </c>
      <c r="C400" s="88" t="s">
        <v>675</v>
      </c>
      <c r="D400" s="88" t="s">
        <v>31</v>
      </c>
      <c r="E400" s="88" t="s">
        <v>32</v>
      </c>
      <c r="F400" s="88" t="s">
        <v>32</v>
      </c>
      <c r="G400" s="88" t="s">
        <v>61</v>
      </c>
      <c r="H400" s="88" t="s">
        <v>66</v>
      </c>
      <c r="I400" s="88" t="s">
        <v>2918</v>
      </c>
      <c r="J400" s="88" t="s">
        <v>62</v>
      </c>
      <c r="K400" s="88" t="s">
        <v>668</v>
      </c>
      <c r="L400" s="88" t="s">
        <v>3523</v>
      </c>
      <c r="M400" s="88" t="s">
        <v>667</v>
      </c>
      <c r="N400" s="88" t="s">
        <v>1735</v>
      </c>
      <c r="O400" s="88" t="s">
        <v>587</v>
      </c>
      <c r="P400" s="88" t="s">
        <v>104</v>
      </c>
      <c r="Q400" s="88" t="s">
        <v>2374</v>
      </c>
      <c r="R400" s="89" t="s">
        <v>3620</v>
      </c>
      <c r="S400" s="90">
        <v>0.42499999999999999</v>
      </c>
      <c r="T400" s="88" t="s">
        <v>610</v>
      </c>
      <c r="U400" s="88"/>
      <c r="V400" s="88"/>
      <c r="W400" s="88"/>
      <c r="X400" s="89"/>
      <c r="Y400" s="89"/>
      <c r="Z400" s="88"/>
      <c r="AA400" s="88">
        <v>37</v>
      </c>
      <c r="AB400" s="88"/>
      <c r="AC400" s="88"/>
      <c r="AD400" s="88">
        <v>24</v>
      </c>
      <c r="AE400" s="91">
        <v>15.6</v>
      </c>
      <c r="AF400" s="88" t="s">
        <v>2992</v>
      </c>
      <c r="AG400" s="88" t="s">
        <v>2999</v>
      </c>
      <c r="AH400" s="99" t="s">
        <v>2998</v>
      </c>
      <c r="AI400" s="89">
        <v>1</v>
      </c>
      <c r="AJ400" s="89"/>
      <c r="AK400" s="89"/>
      <c r="AL400" s="88"/>
      <c r="AM400" s="88"/>
      <c r="AN400" s="88"/>
      <c r="AO400" s="88"/>
      <c r="AP400" s="88" t="s">
        <v>61</v>
      </c>
      <c r="AQ400" s="88" t="s">
        <v>44</v>
      </c>
      <c r="AR400" s="88" t="s">
        <v>45</v>
      </c>
      <c r="AS400" s="88" t="s">
        <v>44</v>
      </c>
      <c r="AT400" s="88" t="s">
        <v>61</v>
      </c>
      <c r="AU400" s="88"/>
      <c r="AV400" s="88" t="s">
        <v>3921</v>
      </c>
      <c r="AW400" s="88"/>
      <c r="AX400" s="88"/>
      <c r="AY400" s="88">
        <v>60.315460000000002</v>
      </c>
      <c r="AZ400" s="89">
        <v>150</v>
      </c>
      <c r="BA400" s="92">
        <v>8.2901554404145081E-2</v>
      </c>
      <c r="BB400" s="93">
        <v>144</v>
      </c>
      <c r="BC400" s="94">
        <v>0.2</v>
      </c>
      <c r="BD400" s="89">
        <v>450</v>
      </c>
      <c r="BE400" s="89">
        <v>305</v>
      </c>
      <c r="BF400" s="98" t="s">
        <v>2525</v>
      </c>
      <c r="BG400" s="88" t="s">
        <v>68</v>
      </c>
      <c r="BH400" s="88" t="s">
        <v>3523</v>
      </c>
    </row>
    <row r="401" spans="1:60" s="87" customFormat="1" ht="30.75" customHeight="1" x14ac:dyDescent="0.2">
      <c r="A401" s="87" t="s">
        <v>2045</v>
      </c>
      <c r="B401" s="88" t="s">
        <v>1795</v>
      </c>
      <c r="C401" s="88" t="s">
        <v>2045</v>
      </c>
      <c r="D401" s="88" t="s">
        <v>31</v>
      </c>
      <c r="E401" s="88" t="s">
        <v>32</v>
      </c>
      <c r="F401" s="88" t="s">
        <v>32</v>
      </c>
      <c r="G401" s="88" t="s">
        <v>61</v>
      </c>
      <c r="H401" s="88" t="s">
        <v>66</v>
      </c>
      <c r="I401" s="88" t="s">
        <v>2918</v>
      </c>
      <c r="J401" s="88" t="s">
        <v>62</v>
      </c>
      <c r="K401" s="88" t="s">
        <v>668</v>
      </c>
      <c r="L401" s="88" t="s">
        <v>3523</v>
      </c>
      <c r="M401" s="88" t="s">
        <v>667</v>
      </c>
      <c r="N401" s="88" t="s">
        <v>1726</v>
      </c>
      <c r="O401" s="88" t="s">
        <v>587</v>
      </c>
      <c r="P401" s="88" t="s">
        <v>175</v>
      </c>
      <c r="Q401" s="88" t="s">
        <v>2374</v>
      </c>
      <c r="R401" s="89" t="s">
        <v>3644</v>
      </c>
      <c r="S401" s="90">
        <v>0.39</v>
      </c>
      <c r="T401" s="88" t="s">
        <v>611</v>
      </c>
      <c r="U401" s="88"/>
      <c r="V401" s="88"/>
      <c r="W401" s="88"/>
      <c r="X401" s="89"/>
      <c r="Y401" s="89"/>
      <c r="Z401" s="88"/>
      <c r="AA401" s="88">
        <v>37</v>
      </c>
      <c r="AB401" s="88"/>
      <c r="AC401" s="88"/>
      <c r="AD401" s="88">
        <v>24</v>
      </c>
      <c r="AE401" s="91">
        <v>15.6</v>
      </c>
      <c r="AF401" s="88" t="s">
        <v>2992</v>
      </c>
      <c r="AG401" s="88" t="s">
        <v>2999</v>
      </c>
      <c r="AH401" s="99" t="s">
        <v>2998</v>
      </c>
      <c r="AI401" s="89">
        <v>1</v>
      </c>
      <c r="AJ401" s="89"/>
      <c r="AK401" s="89"/>
      <c r="AL401" s="88"/>
      <c r="AM401" s="88"/>
      <c r="AN401" s="88"/>
      <c r="AO401" s="88"/>
      <c r="AP401" s="88" t="s">
        <v>61</v>
      </c>
      <c r="AQ401" s="88" t="s">
        <v>44</v>
      </c>
      <c r="AR401" s="88" t="s">
        <v>45</v>
      </c>
      <c r="AS401" s="88" t="s">
        <v>44</v>
      </c>
      <c r="AT401" s="88" t="s">
        <v>61</v>
      </c>
      <c r="AU401" s="88"/>
      <c r="AV401" s="88"/>
      <c r="AW401" s="88"/>
      <c r="AX401" s="88" t="s">
        <v>3923</v>
      </c>
      <c r="AY401" s="88">
        <v>61.564557999999998</v>
      </c>
      <c r="AZ401" s="89">
        <v>150</v>
      </c>
      <c r="BA401" s="92">
        <v>0.6113989637305699</v>
      </c>
      <c r="BB401" s="93">
        <v>144</v>
      </c>
      <c r="BC401" s="94">
        <v>0.2</v>
      </c>
      <c r="BD401" s="89">
        <v>450</v>
      </c>
      <c r="BE401" s="89">
        <v>305</v>
      </c>
      <c r="BF401" s="98" t="s">
        <v>2529</v>
      </c>
      <c r="BG401" s="88" t="s">
        <v>68</v>
      </c>
      <c r="BH401" s="88" t="s">
        <v>3523</v>
      </c>
    </row>
    <row r="402" spans="1:60" s="87" customFormat="1" ht="30.75" customHeight="1" x14ac:dyDescent="0.2">
      <c r="A402" s="87" t="s">
        <v>2046</v>
      </c>
      <c r="B402" s="88" t="s">
        <v>1795</v>
      </c>
      <c r="C402" s="88" t="s">
        <v>2046</v>
      </c>
      <c r="D402" s="88" t="s">
        <v>31</v>
      </c>
      <c r="E402" s="88" t="s">
        <v>32</v>
      </c>
      <c r="F402" s="88" t="s">
        <v>32</v>
      </c>
      <c r="G402" s="88" t="s">
        <v>61</v>
      </c>
      <c r="H402" s="88" t="s">
        <v>66</v>
      </c>
      <c r="I402" s="88" t="s">
        <v>2918</v>
      </c>
      <c r="J402" s="88" t="s">
        <v>62</v>
      </c>
      <c r="K402" s="88" t="s">
        <v>668</v>
      </c>
      <c r="L402" s="88" t="s">
        <v>3523</v>
      </c>
      <c r="M402" s="88" t="s">
        <v>667</v>
      </c>
      <c r="N402" s="88" t="s">
        <v>1726</v>
      </c>
      <c r="O402" s="88" t="s">
        <v>587</v>
      </c>
      <c r="P402" s="88" t="s">
        <v>176</v>
      </c>
      <c r="Q402" s="88" t="s">
        <v>2374</v>
      </c>
      <c r="R402" s="89" t="s">
        <v>3644</v>
      </c>
      <c r="S402" s="90">
        <v>0.38</v>
      </c>
      <c r="T402" s="88" t="s">
        <v>612</v>
      </c>
      <c r="U402" s="88"/>
      <c r="V402" s="88"/>
      <c r="W402" s="88"/>
      <c r="X402" s="89"/>
      <c r="Y402" s="89"/>
      <c r="Z402" s="88"/>
      <c r="AA402" s="88">
        <v>37</v>
      </c>
      <c r="AB402" s="88"/>
      <c r="AC402" s="88"/>
      <c r="AD402" s="88">
        <v>24</v>
      </c>
      <c r="AE402" s="91">
        <v>15.6</v>
      </c>
      <c r="AF402" s="88" t="s">
        <v>2992</v>
      </c>
      <c r="AG402" s="88" t="s">
        <v>2999</v>
      </c>
      <c r="AH402" s="99" t="s">
        <v>2998</v>
      </c>
      <c r="AI402" s="89">
        <v>1</v>
      </c>
      <c r="AJ402" s="89"/>
      <c r="AK402" s="89"/>
      <c r="AL402" s="88"/>
      <c r="AM402" s="88"/>
      <c r="AN402" s="88"/>
      <c r="AO402" s="88"/>
      <c r="AP402" s="88" t="s">
        <v>61</v>
      </c>
      <c r="AQ402" s="88" t="s">
        <v>44</v>
      </c>
      <c r="AR402" s="88" t="s">
        <v>45</v>
      </c>
      <c r="AS402" s="88" t="s">
        <v>44</v>
      </c>
      <c r="AT402" s="88" t="s">
        <v>61</v>
      </c>
      <c r="AU402" s="88"/>
      <c r="AV402" s="88"/>
      <c r="AW402" s="88"/>
      <c r="AX402" s="88" t="s">
        <v>3923</v>
      </c>
      <c r="AY402" s="88">
        <v>62.751457000000002</v>
      </c>
      <c r="AZ402" s="89">
        <v>150</v>
      </c>
      <c r="BA402" s="92">
        <v>1.1191709844559585</v>
      </c>
      <c r="BB402" s="93">
        <v>216</v>
      </c>
      <c r="BC402" s="94">
        <v>0.2</v>
      </c>
      <c r="BD402" s="89">
        <v>450</v>
      </c>
      <c r="BE402" s="89">
        <v>305</v>
      </c>
      <c r="BF402" s="98" t="s">
        <v>2529</v>
      </c>
      <c r="BG402" s="88" t="s">
        <v>68</v>
      </c>
      <c r="BH402" s="88" t="s">
        <v>3523</v>
      </c>
    </row>
    <row r="403" spans="1:60" s="87" customFormat="1" ht="30.75" customHeight="1" x14ac:dyDescent="0.2">
      <c r="A403" s="87" t="s">
        <v>676</v>
      </c>
      <c r="B403" s="88" t="s">
        <v>1795</v>
      </c>
      <c r="C403" s="88" t="s">
        <v>676</v>
      </c>
      <c r="D403" s="88" t="s">
        <v>31</v>
      </c>
      <c r="E403" s="88" t="s">
        <v>32</v>
      </c>
      <c r="F403" s="88" t="s">
        <v>32</v>
      </c>
      <c r="G403" s="88" t="s">
        <v>61</v>
      </c>
      <c r="H403" s="88" t="s">
        <v>66</v>
      </c>
      <c r="I403" s="88" t="s">
        <v>2918</v>
      </c>
      <c r="J403" s="88" t="s">
        <v>62</v>
      </c>
      <c r="K403" s="88" t="s">
        <v>668</v>
      </c>
      <c r="L403" s="88" t="s">
        <v>3523</v>
      </c>
      <c r="M403" s="88" t="s">
        <v>667</v>
      </c>
      <c r="N403" s="88" t="s">
        <v>1726</v>
      </c>
      <c r="O403" s="88" t="s">
        <v>587</v>
      </c>
      <c r="P403" s="88" t="s">
        <v>98</v>
      </c>
      <c r="Q403" s="88" t="s">
        <v>2374</v>
      </c>
      <c r="R403" s="89" t="s">
        <v>3644</v>
      </c>
      <c r="S403" s="90">
        <v>0.36</v>
      </c>
      <c r="T403" s="88" t="s">
        <v>613</v>
      </c>
      <c r="U403" s="88"/>
      <c r="V403" s="88"/>
      <c r="W403" s="88"/>
      <c r="X403" s="89"/>
      <c r="Y403" s="89"/>
      <c r="Z403" s="88"/>
      <c r="AA403" s="88">
        <v>37</v>
      </c>
      <c r="AB403" s="88"/>
      <c r="AC403" s="88"/>
      <c r="AD403" s="88">
        <v>24</v>
      </c>
      <c r="AE403" s="91">
        <v>15.6</v>
      </c>
      <c r="AF403" s="88" t="s">
        <v>2992</v>
      </c>
      <c r="AG403" s="88" t="s">
        <v>2999</v>
      </c>
      <c r="AH403" s="99" t="s">
        <v>2998</v>
      </c>
      <c r="AI403" s="89">
        <v>1</v>
      </c>
      <c r="AJ403" s="89"/>
      <c r="AK403" s="89"/>
      <c r="AL403" s="88"/>
      <c r="AM403" s="88"/>
      <c r="AN403" s="88"/>
      <c r="AO403" s="88"/>
      <c r="AP403" s="88" t="s">
        <v>61</v>
      </c>
      <c r="AQ403" s="88" t="s">
        <v>44</v>
      </c>
      <c r="AR403" s="88" t="s">
        <v>45</v>
      </c>
      <c r="AS403" s="88" t="s">
        <v>44</v>
      </c>
      <c r="AT403" s="88" t="s">
        <v>61</v>
      </c>
      <c r="AU403" s="88"/>
      <c r="AV403" s="88"/>
      <c r="AW403" s="88"/>
      <c r="AX403" s="88" t="s">
        <v>3923</v>
      </c>
      <c r="AY403" s="88">
        <v>63.742015000000002</v>
      </c>
      <c r="AZ403" s="89">
        <v>150</v>
      </c>
      <c r="BA403" s="92">
        <v>1.0518134715025906</v>
      </c>
      <c r="BB403" s="93">
        <v>216</v>
      </c>
      <c r="BC403" s="94">
        <v>0.2</v>
      </c>
      <c r="BD403" s="89">
        <v>450</v>
      </c>
      <c r="BE403" s="89">
        <v>305</v>
      </c>
      <c r="BF403" s="98" t="s">
        <v>2529</v>
      </c>
      <c r="BG403" s="88" t="s">
        <v>68</v>
      </c>
      <c r="BH403" s="88" t="s">
        <v>3523</v>
      </c>
    </row>
    <row r="404" spans="1:60" s="87" customFormat="1" ht="30.75" customHeight="1" x14ac:dyDescent="0.2">
      <c r="A404" s="87" t="s">
        <v>677</v>
      </c>
      <c r="B404" s="88" t="s">
        <v>1795</v>
      </c>
      <c r="C404" s="88" t="s">
        <v>677</v>
      </c>
      <c r="D404" s="88" t="s">
        <v>31</v>
      </c>
      <c r="E404" s="88" t="s">
        <v>32</v>
      </c>
      <c r="F404" s="88" t="s">
        <v>32</v>
      </c>
      <c r="G404" s="88" t="s">
        <v>61</v>
      </c>
      <c r="H404" s="88" t="s">
        <v>66</v>
      </c>
      <c r="I404" s="88" t="s">
        <v>2918</v>
      </c>
      <c r="J404" s="88" t="s">
        <v>62</v>
      </c>
      <c r="K404" s="88" t="s">
        <v>668</v>
      </c>
      <c r="L404" s="88" t="s">
        <v>3523</v>
      </c>
      <c r="M404" s="88" t="s">
        <v>667</v>
      </c>
      <c r="N404" s="88" t="s">
        <v>1726</v>
      </c>
      <c r="O404" s="88" t="s">
        <v>587</v>
      </c>
      <c r="P404" s="88" t="s">
        <v>100</v>
      </c>
      <c r="Q404" s="88" t="s">
        <v>2374</v>
      </c>
      <c r="R404" s="89" t="s">
        <v>3644</v>
      </c>
      <c r="S404" s="90">
        <v>0.35499999999999998</v>
      </c>
      <c r="T404" s="88" t="s">
        <v>614</v>
      </c>
      <c r="U404" s="88"/>
      <c r="V404" s="88"/>
      <c r="W404" s="88"/>
      <c r="X404" s="89"/>
      <c r="Y404" s="89"/>
      <c r="Z404" s="88"/>
      <c r="AA404" s="88">
        <v>37</v>
      </c>
      <c r="AB404" s="88"/>
      <c r="AC404" s="88"/>
      <c r="AD404" s="88">
        <v>24</v>
      </c>
      <c r="AE404" s="91">
        <v>15.6</v>
      </c>
      <c r="AF404" s="88" t="s">
        <v>2992</v>
      </c>
      <c r="AG404" s="88" t="s">
        <v>2999</v>
      </c>
      <c r="AH404" s="99" t="s">
        <v>2998</v>
      </c>
      <c r="AI404" s="89">
        <v>1</v>
      </c>
      <c r="AJ404" s="89"/>
      <c r="AK404" s="89"/>
      <c r="AL404" s="88"/>
      <c r="AM404" s="88"/>
      <c r="AN404" s="88"/>
      <c r="AO404" s="88"/>
      <c r="AP404" s="88" t="s">
        <v>61</v>
      </c>
      <c r="AQ404" s="88" t="s">
        <v>44</v>
      </c>
      <c r="AR404" s="88" t="s">
        <v>45</v>
      </c>
      <c r="AS404" s="88" t="s">
        <v>44</v>
      </c>
      <c r="AT404" s="88" t="s">
        <v>61</v>
      </c>
      <c r="AU404" s="88"/>
      <c r="AV404" s="88"/>
      <c r="AW404" s="88"/>
      <c r="AX404" s="88" t="s">
        <v>3923</v>
      </c>
      <c r="AY404" s="88">
        <v>59.488630999999998</v>
      </c>
      <c r="AZ404" s="89">
        <v>150</v>
      </c>
      <c r="BA404" s="92">
        <v>0.52331606217616577</v>
      </c>
      <c r="BB404" s="93">
        <v>216</v>
      </c>
      <c r="BC404" s="94">
        <v>0.2</v>
      </c>
      <c r="BD404" s="89">
        <v>450</v>
      </c>
      <c r="BE404" s="89">
        <v>305</v>
      </c>
      <c r="BF404" s="98" t="s">
        <v>2529</v>
      </c>
      <c r="BG404" s="88" t="s">
        <v>68</v>
      </c>
      <c r="BH404" s="88" t="s">
        <v>3523</v>
      </c>
    </row>
    <row r="405" spans="1:60" s="87" customFormat="1" ht="30.75" customHeight="1" x14ac:dyDescent="0.2">
      <c r="A405" s="87" t="s">
        <v>678</v>
      </c>
      <c r="B405" s="88" t="s">
        <v>1795</v>
      </c>
      <c r="C405" s="88" t="s">
        <v>678</v>
      </c>
      <c r="D405" s="88" t="s">
        <v>31</v>
      </c>
      <c r="E405" s="88" t="s">
        <v>32</v>
      </c>
      <c r="F405" s="88" t="s">
        <v>32</v>
      </c>
      <c r="G405" s="88" t="s">
        <v>61</v>
      </c>
      <c r="H405" s="88" t="s">
        <v>66</v>
      </c>
      <c r="I405" s="88" t="s">
        <v>2918</v>
      </c>
      <c r="J405" s="88" t="s">
        <v>62</v>
      </c>
      <c r="K405" s="88" t="s">
        <v>668</v>
      </c>
      <c r="L405" s="88" t="s">
        <v>3523</v>
      </c>
      <c r="M405" s="88" t="s">
        <v>667</v>
      </c>
      <c r="N405" s="88" t="s">
        <v>1726</v>
      </c>
      <c r="O405" s="88" t="s">
        <v>587</v>
      </c>
      <c r="P405" s="88" t="s">
        <v>104</v>
      </c>
      <c r="Q405" s="88" t="s">
        <v>2374</v>
      </c>
      <c r="R405" s="89" t="s">
        <v>3644</v>
      </c>
      <c r="S405" s="90">
        <v>0.42499999999999999</v>
      </c>
      <c r="T405" s="88" t="s">
        <v>615</v>
      </c>
      <c r="U405" s="88"/>
      <c r="V405" s="88"/>
      <c r="W405" s="88"/>
      <c r="X405" s="89"/>
      <c r="Y405" s="89"/>
      <c r="Z405" s="88"/>
      <c r="AA405" s="88">
        <v>37</v>
      </c>
      <c r="AB405" s="88"/>
      <c r="AC405" s="88"/>
      <c r="AD405" s="88">
        <v>24</v>
      </c>
      <c r="AE405" s="91">
        <v>15.6</v>
      </c>
      <c r="AF405" s="88" t="s">
        <v>2992</v>
      </c>
      <c r="AG405" s="88" t="s">
        <v>2999</v>
      </c>
      <c r="AH405" s="99" t="s">
        <v>2998</v>
      </c>
      <c r="AI405" s="89">
        <v>1</v>
      </c>
      <c r="AJ405" s="89"/>
      <c r="AK405" s="89"/>
      <c r="AL405" s="88"/>
      <c r="AM405" s="88"/>
      <c r="AN405" s="88"/>
      <c r="AO405" s="88"/>
      <c r="AP405" s="88" t="s">
        <v>61</v>
      </c>
      <c r="AQ405" s="88" t="s">
        <v>44</v>
      </c>
      <c r="AR405" s="88" t="s">
        <v>45</v>
      </c>
      <c r="AS405" s="88" t="s">
        <v>44</v>
      </c>
      <c r="AT405" s="88" t="s">
        <v>61</v>
      </c>
      <c r="AU405" s="88"/>
      <c r="AV405" s="88"/>
      <c r="AW405" s="88"/>
      <c r="AX405" s="88" t="s">
        <v>3923</v>
      </c>
      <c r="AY405" s="88">
        <v>63.198371000000002</v>
      </c>
      <c r="AZ405" s="89">
        <v>150</v>
      </c>
      <c r="BA405" s="92">
        <v>0.22279792746113988</v>
      </c>
      <c r="BB405" s="93">
        <v>144</v>
      </c>
      <c r="BC405" s="94">
        <v>0.2</v>
      </c>
      <c r="BD405" s="89">
        <v>450</v>
      </c>
      <c r="BE405" s="89">
        <v>305</v>
      </c>
      <c r="BF405" s="98" t="s">
        <v>2529</v>
      </c>
      <c r="BG405" s="88" t="s">
        <v>68</v>
      </c>
      <c r="BH405" s="88" t="s">
        <v>3523</v>
      </c>
    </row>
    <row r="406" spans="1:60" s="87" customFormat="1" ht="30.75" customHeight="1" x14ac:dyDescent="0.2">
      <c r="A406" s="87" t="s">
        <v>679</v>
      </c>
      <c r="B406" s="88" t="s">
        <v>1795</v>
      </c>
      <c r="C406" s="88" t="s">
        <v>679</v>
      </c>
      <c r="D406" s="88" t="s">
        <v>31</v>
      </c>
      <c r="E406" s="88" t="s">
        <v>32</v>
      </c>
      <c r="F406" s="88" t="s">
        <v>32</v>
      </c>
      <c r="G406" s="88" t="s">
        <v>61</v>
      </c>
      <c r="H406" s="88" t="s">
        <v>66</v>
      </c>
      <c r="I406" s="88" t="s">
        <v>2918</v>
      </c>
      <c r="J406" s="88" t="s">
        <v>62</v>
      </c>
      <c r="K406" s="88" t="s">
        <v>668</v>
      </c>
      <c r="L406" s="88" t="s">
        <v>3523</v>
      </c>
      <c r="M406" s="88" t="s">
        <v>667</v>
      </c>
      <c r="N406" s="88" t="s">
        <v>1726</v>
      </c>
      <c r="O406" s="88" t="s">
        <v>587</v>
      </c>
      <c r="P406" s="88" t="s">
        <v>107</v>
      </c>
      <c r="Q406" s="88" t="s">
        <v>2374</v>
      </c>
      <c r="R406" s="89" t="s">
        <v>3644</v>
      </c>
      <c r="S406" s="90">
        <v>0.45</v>
      </c>
      <c r="T406" s="88" t="s">
        <v>616</v>
      </c>
      <c r="U406" s="88"/>
      <c r="V406" s="88"/>
      <c r="W406" s="88"/>
      <c r="X406" s="89"/>
      <c r="Y406" s="89"/>
      <c r="Z406" s="88"/>
      <c r="AA406" s="88">
        <v>37</v>
      </c>
      <c r="AB406" s="88"/>
      <c r="AC406" s="88"/>
      <c r="AD406" s="88">
        <v>24</v>
      </c>
      <c r="AE406" s="91">
        <v>15.6</v>
      </c>
      <c r="AF406" s="88" t="s">
        <v>2992</v>
      </c>
      <c r="AG406" s="88" t="s">
        <v>2999</v>
      </c>
      <c r="AH406" s="99" t="s">
        <v>2998</v>
      </c>
      <c r="AI406" s="89">
        <v>1</v>
      </c>
      <c r="AJ406" s="89"/>
      <c r="AK406" s="89"/>
      <c r="AL406" s="88"/>
      <c r="AM406" s="88"/>
      <c r="AN406" s="88"/>
      <c r="AO406" s="88"/>
      <c r="AP406" s="88" t="s">
        <v>61</v>
      </c>
      <c r="AQ406" s="88" t="s">
        <v>44</v>
      </c>
      <c r="AR406" s="88" t="s">
        <v>45</v>
      </c>
      <c r="AS406" s="88" t="s">
        <v>44</v>
      </c>
      <c r="AT406" s="88" t="s">
        <v>61</v>
      </c>
      <c r="AU406" s="88"/>
      <c r="AV406" s="88"/>
      <c r="AW406" s="88"/>
      <c r="AX406" s="88" t="s">
        <v>3923</v>
      </c>
      <c r="AY406" s="88">
        <v>63.937305000000002</v>
      </c>
      <c r="AZ406" s="89">
        <v>150</v>
      </c>
      <c r="BA406" s="92">
        <v>0.14507772020725387</v>
      </c>
      <c r="BB406" s="93">
        <v>144</v>
      </c>
      <c r="BC406" s="94">
        <v>0.2</v>
      </c>
      <c r="BD406" s="89">
        <v>450</v>
      </c>
      <c r="BE406" s="89">
        <v>305</v>
      </c>
      <c r="BF406" s="98" t="s">
        <v>2529</v>
      </c>
      <c r="BG406" s="88" t="s">
        <v>68</v>
      </c>
      <c r="BH406" s="88" t="s">
        <v>3523</v>
      </c>
    </row>
    <row r="407" spans="1:60" s="87" customFormat="1" ht="30.75" customHeight="1" x14ac:dyDescent="0.2">
      <c r="A407" s="87" t="s">
        <v>2047</v>
      </c>
      <c r="B407" s="88" t="s">
        <v>1797</v>
      </c>
      <c r="C407" s="88" t="s">
        <v>2047</v>
      </c>
      <c r="D407" s="88" t="s">
        <v>31</v>
      </c>
      <c r="E407" s="88" t="s">
        <v>32</v>
      </c>
      <c r="F407" s="88" t="s">
        <v>32</v>
      </c>
      <c r="G407" s="88" t="s">
        <v>61</v>
      </c>
      <c r="H407" s="88" t="s">
        <v>66</v>
      </c>
      <c r="I407" s="88" t="s">
        <v>2916</v>
      </c>
      <c r="J407" s="88" t="s">
        <v>62</v>
      </c>
      <c r="K407" s="88" t="s">
        <v>668</v>
      </c>
      <c r="L407" s="88" t="s">
        <v>3523</v>
      </c>
      <c r="M407" s="88" t="s">
        <v>667</v>
      </c>
      <c r="N407" s="88" t="s">
        <v>1727</v>
      </c>
      <c r="O407" s="88" t="s">
        <v>587</v>
      </c>
      <c r="P407" s="88" t="s">
        <v>175</v>
      </c>
      <c r="Q407" s="88" t="s">
        <v>2374</v>
      </c>
      <c r="R407" s="89" t="s">
        <v>3612</v>
      </c>
      <c r="S407" s="90">
        <v>0.39</v>
      </c>
      <c r="T407" s="88" t="s">
        <v>617</v>
      </c>
      <c r="U407" s="88"/>
      <c r="V407" s="88"/>
      <c r="W407" s="88"/>
      <c r="X407" s="89"/>
      <c r="Y407" s="89"/>
      <c r="Z407" s="88"/>
      <c r="AA407" s="88">
        <v>37</v>
      </c>
      <c r="AB407" s="88"/>
      <c r="AC407" s="88"/>
      <c r="AD407" s="88">
        <v>24</v>
      </c>
      <c r="AE407" s="91">
        <v>15.6</v>
      </c>
      <c r="AF407" s="88" t="s">
        <v>2993</v>
      </c>
      <c r="AG407" s="88"/>
      <c r="AH407" s="99" t="s">
        <v>2998</v>
      </c>
      <c r="AI407" s="89">
        <v>1</v>
      </c>
      <c r="AJ407" s="89"/>
      <c r="AK407" s="89"/>
      <c r="AL407" s="88"/>
      <c r="AM407" s="88"/>
      <c r="AN407" s="88"/>
      <c r="AO407" s="88"/>
      <c r="AP407" s="88" t="s">
        <v>61</v>
      </c>
      <c r="AQ407" s="88" t="s">
        <v>44</v>
      </c>
      <c r="AR407" s="88" t="s">
        <v>45</v>
      </c>
      <c r="AS407" s="88" t="s">
        <v>44</v>
      </c>
      <c r="AT407" s="88" t="s">
        <v>61</v>
      </c>
      <c r="AU407" s="88" t="s">
        <v>3921</v>
      </c>
      <c r="AV407" s="88"/>
      <c r="AW407" s="88"/>
      <c r="AX407" s="88"/>
      <c r="AY407" s="88">
        <v>57.448557999999998</v>
      </c>
      <c r="AZ407" s="89">
        <v>150</v>
      </c>
      <c r="BA407" s="92">
        <v>1.0362694300518135E-2</v>
      </c>
      <c r="BB407" s="93">
        <v>72</v>
      </c>
      <c r="BC407" s="94">
        <v>0.2</v>
      </c>
      <c r="BD407" s="89">
        <v>450</v>
      </c>
      <c r="BE407" s="89">
        <v>305</v>
      </c>
      <c r="BF407" s="98" t="s">
        <v>2519</v>
      </c>
      <c r="BG407" s="88" t="s">
        <v>68</v>
      </c>
      <c r="BH407" s="88" t="s">
        <v>3523</v>
      </c>
    </row>
    <row r="408" spans="1:60" s="87" customFormat="1" ht="30.75" customHeight="1" x14ac:dyDescent="0.2">
      <c r="A408" s="87" t="s">
        <v>2048</v>
      </c>
      <c r="B408" s="88" t="s">
        <v>1797</v>
      </c>
      <c r="C408" s="88" t="s">
        <v>2048</v>
      </c>
      <c r="D408" s="88" t="s">
        <v>31</v>
      </c>
      <c r="E408" s="88" t="s">
        <v>32</v>
      </c>
      <c r="F408" s="88" t="s">
        <v>32</v>
      </c>
      <c r="G408" s="88" t="s">
        <v>61</v>
      </c>
      <c r="H408" s="88" t="s">
        <v>66</v>
      </c>
      <c r="I408" s="88" t="s">
        <v>2916</v>
      </c>
      <c r="J408" s="88" t="s">
        <v>62</v>
      </c>
      <c r="K408" s="88" t="s">
        <v>668</v>
      </c>
      <c r="L408" s="88" t="s">
        <v>3523</v>
      </c>
      <c r="M408" s="88" t="s">
        <v>667</v>
      </c>
      <c r="N408" s="88" t="s">
        <v>1727</v>
      </c>
      <c r="O408" s="88" t="s">
        <v>587</v>
      </c>
      <c r="P408" s="88" t="s">
        <v>176</v>
      </c>
      <c r="Q408" s="88" t="s">
        <v>2374</v>
      </c>
      <c r="R408" s="89" t="s">
        <v>3612</v>
      </c>
      <c r="S408" s="90">
        <v>0.38</v>
      </c>
      <c r="T408" s="88" t="s">
        <v>618</v>
      </c>
      <c r="U408" s="88"/>
      <c r="V408" s="88"/>
      <c r="W408" s="88"/>
      <c r="X408" s="89"/>
      <c r="Y408" s="89"/>
      <c r="Z408" s="88"/>
      <c r="AA408" s="88">
        <v>37</v>
      </c>
      <c r="AB408" s="88"/>
      <c r="AC408" s="88"/>
      <c r="AD408" s="88">
        <v>24</v>
      </c>
      <c r="AE408" s="91">
        <v>15.6</v>
      </c>
      <c r="AF408" s="88" t="s">
        <v>2993</v>
      </c>
      <c r="AG408" s="88"/>
      <c r="AH408" s="99" t="s">
        <v>2998</v>
      </c>
      <c r="AI408" s="89">
        <v>1</v>
      </c>
      <c r="AJ408" s="89"/>
      <c r="AK408" s="89"/>
      <c r="AL408" s="88"/>
      <c r="AM408" s="88"/>
      <c r="AN408" s="88"/>
      <c r="AO408" s="88"/>
      <c r="AP408" s="88" t="s">
        <v>61</v>
      </c>
      <c r="AQ408" s="88" t="s">
        <v>44</v>
      </c>
      <c r="AR408" s="88" t="s">
        <v>45</v>
      </c>
      <c r="AS408" s="88" t="s">
        <v>44</v>
      </c>
      <c r="AT408" s="88" t="s">
        <v>61</v>
      </c>
      <c r="AU408" s="88" t="s">
        <v>3921</v>
      </c>
      <c r="AV408" s="88"/>
      <c r="AW408" s="88"/>
      <c r="AX408" s="88"/>
      <c r="AY408" s="88">
        <v>56.227437000000002</v>
      </c>
      <c r="AZ408" s="89">
        <v>150</v>
      </c>
      <c r="BA408" s="92">
        <v>0.21243523316062177</v>
      </c>
      <c r="BB408" s="93">
        <v>108</v>
      </c>
      <c r="BC408" s="94">
        <v>0.2</v>
      </c>
      <c r="BD408" s="89">
        <v>450</v>
      </c>
      <c r="BE408" s="89">
        <v>305</v>
      </c>
      <c r="BF408" s="98" t="s">
        <v>2519</v>
      </c>
      <c r="BG408" s="88" t="s">
        <v>68</v>
      </c>
      <c r="BH408" s="88" t="s">
        <v>3523</v>
      </c>
    </row>
    <row r="409" spans="1:60" s="87" customFormat="1" ht="30.75" customHeight="1" x14ac:dyDescent="0.2">
      <c r="A409" s="87" t="s">
        <v>680</v>
      </c>
      <c r="B409" s="88" t="s">
        <v>1797</v>
      </c>
      <c r="C409" s="88" t="s">
        <v>680</v>
      </c>
      <c r="D409" s="88" t="s">
        <v>31</v>
      </c>
      <c r="E409" s="88" t="s">
        <v>32</v>
      </c>
      <c r="F409" s="88" t="s">
        <v>32</v>
      </c>
      <c r="G409" s="88" t="s">
        <v>61</v>
      </c>
      <c r="H409" s="88" t="s">
        <v>66</v>
      </c>
      <c r="I409" s="88" t="s">
        <v>2916</v>
      </c>
      <c r="J409" s="88" t="s">
        <v>62</v>
      </c>
      <c r="K409" s="88" t="s">
        <v>668</v>
      </c>
      <c r="L409" s="88" t="s">
        <v>3523</v>
      </c>
      <c r="M409" s="88" t="s">
        <v>667</v>
      </c>
      <c r="N409" s="88" t="s">
        <v>1727</v>
      </c>
      <c r="O409" s="88" t="s">
        <v>587</v>
      </c>
      <c r="P409" s="88" t="s">
        <v>98</v>
      </c>
      <c r="Q409" s="88" t="s">
        <v>2374</v>
      </c>
      <c r="R409" s="89" t="s">
        <v>3612</v>
      </c>
      <c r="S409" s="90">
        <v>0.36</v>
      </c>
      <c r="T409" s="88" t="s">
        <v>619</v>
      </c>
      <c r="U409" s="88"/>
      <c r="V409" s="88"/>
      <c r="W409" s="88"/>
      <c r="X409" s="89"/>
      <c r="Y409" s="89"/>
      <c r="Z409" s="88"/>
      <c r="AA409" s="88">
        <v>37</v>
      </c>
      <c r="AB409" s="88"/>
      <c r="AC409" s="88"/>
      <c r="AD409" s="88">
        <v>24</v>
      </c>
      <c r="AE409" s="91">
        <v>15.6</v>
      </c>
      <c r="AF409" s="88" t="s">
        <v>2993</v>
      </c>
      <c r="AG409" s="88"/>
      <c r="AH409" s="99" t="s">
        <v>2998</v>
      </c>
      <c r="AI409" s="89">
        <v>1</v>
      </c>
      <c r="AJ409" s="89"/>
      <c r="AK409" s="89"/>
      <c r="AL409" s="88"/>
      <c r="AM409" s="88"/>
      <c r="AN409" s="88"/>
      <c r="AO409" s="88"/>
      <c r="AP409" s="88" t="s">
        <v>61</v>
      </c>
      <c r="AQ409" s="88" t="s">
        <v>44</v>
      </c>
      <c r="AR409" s="88" t="s">
        <v>45</v>
      </c>
      <c r="AS409" s="88" t="s">
        <v>44</v>
      </c>
      <c r="AT409" s="88" t="s">
        <v>61</v>
      </c>
      <c r="AU409" s="88" t="s">
        <v>3921</v>
      </c>
      <c r="AV409" s="88"/>
      <c r="AW409" s="88"/>
      <c r="AX409" s="88"/>
      <c r="AY409" s="88">
        <v>56.676707</v>
      </c>
      <c r="AZ409" s="89">
        <v>150</v>
      </c>
      <c r="BA409" s="92">
        <v>0.21243523316062177</v>
      </c>
      <c r="BB409" s="93">
        <v>108</v>
      </c>
      <c r="BC409" s="94">
        <v>0.2</v>
      </c>
      <c r="BD409" s="89">
        <v>450</v>
      </c>
      <c r="BE409" s="89">
        <v>305</v>
      </c>
      <c r="BF409" s="98" t="s">
        <v>2519</v>
      </c>
      <c r="BG409" s="88" t="s">
        <v>68</v>
      </c>
      <c r="BH409" s="88" t="s">
        <v>3523</v>
      </c>
    </row>
    <row r="410" spans="1:60" s="87" customFormat="1" ht="30.75" customHeight="1" x14ac:dyDescent="0.2">
      <c r="A410" s="87" t="s">
        <v>681</v>
      </c>
      <c r="B410" s="88" t="s">
        <v>1797</v>
      </c>
      <c r="C410" s="88" t="s">
        <v>681</v>
      </c>
      <c r="D410" s="88" t="s">
        <v>31</v>
      </c>
      <c r="E410" s="88" t="s">
        <v>32</v>
      </c>
      <c r="F410" s="88" t="s">
        <v>32</v>
      </c>
      <c r="G410" s="88" t="s">
        <v>61</v>
      </c>
      <c r="H410" s="88" t="s">
        <v>66</v>
      </c>
      <c r="I410" s="88" t="s">
        <v>2916</v>
      </c>
      <c r="J410" s="88" t="s">
        <v>62</v>
      </c>
      <c r="K410" s="88" t="s">
        <v>668</v>
      </c>
      <c r="L410" s="88" t="s">
        <v>3523</v>
      </c>
      <c r="M410" s="88" t="s">
        <v>667</v>
      </c>
      <c r="N410" s="88" t="s">
        <v>1727</v>
      </c>
      <c r="O410" s="88" t="s">
        <v>587</v>
      </c>
      <c r="P410" s="88" t="s">
        <v>100</v>
      </c>
      <c r="Q410" s="88" t="s">
        <v>2374</v>
      </c>
      <c r="R410" s="89" t="s">
        <v>3612</v>
      </c>
      <c r="S410" s="90">
        <v>0.35499999999999998</v>
      </c>
      <c r="T410" s="88" t="s">
        <v>620</v>
      </c>
      <c r="U410" s="88"/>
      <c r="V410" s="88"/>
      <c r="W410" s="88"/>
      <c r="X410" s="89"/>
      <c r="Y410" s="89"/>
      <c r="Z410" s="88"/>
      <c r="AA410" s="88">
        <v>37</v>
      </c>
      <c r="AB410" s="88"/>
      <c r="AC410" s="88"/>
      <c r="AD410" s="88">
        <v>24</v>
      </c>
      <c r="AE410" s="91">
        <v>15.6</v>
      </c>
      <c r="AF410" s="88" t="s">
        <v>2993</v>
      </c>
      <c r="AG410" s="88"/>
      <c r="AH410" s="99" t="s">
        <v>2998</v>
      </c>
      <c r="AI410" s="89">
        <v>1</v>
      </c>
      <c r="AJ410" s="89"/>
      <c r="AK410" s="89"/>
      <c r="AL410" s="88"/>
      <c r="AM410" s="88"/>
      <c r="AN410" s="88"/>
      <c r="AO410" s="88"/>
      <c r="AP410" s="88" t="s">
        <v>61</v>
      </c>
      <c r="AQ410" s="88" t="s">
        <v>44</v>
      </c>
      <c r="AR410" s="88" t="s">
        <v>45</v>
      </c>
      <c r="AS410" s="88" t="s">
        <v>44</v>
      </c>
      <c r="AT410" s="88" t="s">
        <v>61</v>
      </c>
      <c r="AU410" s="88" t="s">
        <v>3921</v>
      </c>
      <c r="AV410" s="88"/>
      <c r="AW410" s="88"/>
      <c r="AX410" s="88"/>
      <c r="AY410" s="88">
        <v>57.448557999999998</v>
      </c>
      <c r="AZ410" s="89">
        <v>150</v>
      </c>
      <c r="BA410" s="92">
        <v>8.2901554404145081E-2</v>
      </c>
      <c r="BB410" s="93">
        <v>108</v>
      </c>
      <c r="BC410" s="94">
        <v>0.2</v>
      </c>
      <c r="BD410" s="89">
        <v>450</v>
      </c>
      <c r="BE410" s="89">
        <v>305</v>
      </c>
      <c r="BF410" s="98" t="s">
        <v>2519</v>
      </c>
      <c r="BG410" s="88" t="s">
        <v>68</v>
      </c>
      <c r="BH410" s="88" t="s">
        <v>3523</v>
      </c>
    </row>
    <row r="411" spans="1:60" s="87" customFormat="1" ht="30.75" customHeight="1" x14ac:dyDescent="0.2">
      <c r="A411" s="87" t="s">
        <v>682</v>
      </c>
      <c r="B411" s="88" t="s">
        <v>1797</v>
      </c>
      <c r="C411" s="100" t="s">
        <v>682</v>
      </c>
      <c r="D411" s="100" t="s">
        <v>31</v>
      </c>
      <c r="E411" s="100" t="s">
        <v>32</v>
      </c>
      <c r="F411" s="100" t="s">
        <v>32</v>
      </c>
      <c r="G411" s="100" t="s">
        <v>61</v>
      </c>
      <c r="H411" s="100" t="s">
        <v>66</v>
      </c>
      <c r="I411" s="88" t="s">
        <v>2916</v>
      </c>
      <c r="J411" s="100" t="s">
        <v>62</v>
      </c>
      <c r="K411" s="100" t="s">
        <v>668</v>
      </c>
      <c r="L411" s="88" t="s">
        <v>3523</v>
      </c>
      <c r="M411" s="100" t="s">
        <v>667</v>
      </c>
      <c r="N411" s="100" t="s">
        <v>1727</v>
      </c>
      <c r="O411" s="100" t="s">
        <v>587</v>
      </c>
      <c r="P411" s="100" t="s">
        <v>104</v>
      </c>
      <c r="Q411" s="100" t="s">
        <v>2374</v>
      </c>
      <c r="R411" s="101" t="s">
        <v>3612</v>
      </c>
      <c r="S411" s="102">
        <v>0.42499999999999999</v>
      </c>
      <c r="T411" s="100" t="s">
        <v>621</v>
      </c>
      <c r="U411" s="100"/>
      <c r="V411" s="100"/>
      <c r="W411" s="100"/>
      <c r="X411" s="101"/>
      <c r="Y411" s="101"/>
      <c r="Z411" s="100"/>
      <c r="AA411" s="100">
        <v>37</v>
      </c>
      <c r="AB411" s="100"/>
      <c r="AC411" s="100"/>
      <c r="AD411" s="88">
        <v>24</v>
      </c>
      <c r="AE411" s="103">
        <v>15.6</v>
      </c>
      <c r="AF411" s="88" t="s">
        <v>2993</v>
      </c>
      <c r="AG411" s="88"/>
      <c r="AH411" s="99" t="s">
        <v>2998</v>
      </c>
      <c r="AI411" s="89">
        <v>1</v>
      </c>
      <c r="AJ411" s="89"/>
      <c r="AK411" s="89"/>
      <c r="AL411" s="100"/>
      <c r="AM411" s="100"/>
      <c r="AN411" s="100"/>
      <c r="AO411" s="100"/>
      <c r="AP411" s="100" t="s">
        <v>61</v>
      </c>
      <c r="AQ411" s="100" t="s">
        <v>44</v>
      </c>
      <c r="AR411" s="100" t="s">
        <v>45</v>
      </c>
      <c r="AS411" s="100" t="s">
        <v>44</v>
      </c>
      <c r="AT411" s="100" t="s">
        <v>61</v>
      </c>
      <c r="AU411" s="88" t="s">
        <v>3921</v>
      </c>
      <c r="AV411" s="100"/>
      <c r="AW411" s="100"/>
      <c r="AX411" s="100"/>
      <c r="AY411" s="100">
        <v>19458.850117999998</v>
      </c>
      <c r="AZ411" s="89">
        <v>150</v>
      </c>
      <c r="BA411" s="92">
        <v>2.5906735751295335E-2</v>
      </c>
      <c r="BB411" s="93">
        <v>72</v>
      </c>
      <c r="BC411" s="94">
        <v>0.2</v>
      </c>
      <c r="BD411" s="89">
        <v>450</v>
      </c>
      <c r="BE411" s="89">
        <v>305</v>
      </c>
      <c r="BF411" s="98" t="s">
        <v>2519</v>
      </c>
      <c r="BG411" s="88" t="s">
        <v>68</v>
      </c>
      <c r="BH411" s="88" t="s">
        <v>3523</v>
      </c>
    </row>
    <row r="412" spans="1:60" s="87" customFormat="1" ht="30.75" customHeight="1" x14ac:dyDescent="0.2">
      <c r="A412" s="87" t="s">
        <v>683</v>
      </c>
      <c r="B412" s="88" t="s">
        <v>1797</v>
      </c>
      <c r="C412" s="88" t="s">
        <v>683</v>
      </c>
      <c r="D412" s="88" t="s">
        <v>31</v>
      </c>
      <c r="E412" s="88" t="s">
        <v>32</v>
      </c>
      <c r="F412" s="88" t="s">
        <v>32</v>
      </c>
      <c r="G412" s="88" t="s">
        <v>61</v>
      </c>
      <c r="H412" s="88" t="s">
        <v>66</v>
      </c>
      <c r="I412" s="88" t="s">
        <v>2916</v>
      </c>
      <c r="J412" s="88" t="s">
        <v>62</v>
      </c>
      <c r="K412" s="88" t="s">
        <v>668</v>
      </c>
      <c r="L412" s="88" t="s">
        <v>3523</v>
      </c>
      <c r="M412" s="88" t="s">
        <v>667</v>
      </c>
      <c r="N412" s="88" t="s">
        <v>1727</v>
      </c>
      <c r="O412" s="88" t="s">
        <v>587</v>
      </c>
      <c r="P412" s="88" t="s">
        <v>107</v>
      </c>
      <c r="Q412" s="88" t="s">
        <v>2374</v>
      </c>
      <c r="R412" s="89" t="s">
        <v>3612</v>
      </c>
      <c r="S412" s="90">
        <v>0.45</v>
      </c>
      <c r="T412" s="88" t="s">
        <v>622</v>
      </c>
      <c r="U412" s="88"/>
      <c r="V412" s="88"/>
      <c r="W412" s="88"/>
      <c r="X412" s="89"/>
      <c r="Y412" s="89"/>
      <c r="Z412" s="88"/>
      <c r="AA412" s="88">
        <v>37</v>
      </c>
      <c r="AB412" s="88"/>
      <c r="AC412" s="88"/>
      <c r="AD412" s="88">
        <v>24</v>
      </c>
      <c r="AE412" s="91">
        <v>15.6</v>
      </c>
      <c r="AF412" s="88" t="s">
        <v>2993</v>
      </c>
      <c r="AG412" s="88"/>
      <c r="AH412" s="99" t="s">
        <v>2998</v>
      </c>
      <c r="AI412" s="89">
        <v>1</v>
      </c>
      <c r="AJ412" s="89"/>
      <c r="AK412" s="89"/>
      <c r="AL412" s="88"/>
      <c r="AM412" s="88"/>
      <c r="AN412" s="88"/>
      <c r="AO412" s="88"/>
      <c r="AP412" s="88" t="s">
        <v>61</v>
      </c>
      <c r="AQ412" s="88" t="s">
        <v>44</v>
      </c>
      <c r="AR412" s="88" t="s">
        <v>45</v>
      </c>
      <c r="AS412" s="88" t="s">
        <v>44</v>
      </c>
      <c r="AT412" s="88" t="s">
        <v>61</v>
      </c>
      <c r="AU412" s="88" t="s">
        <v>3921</v>
      </c>
      <c r="AV412" s="88"/>
      <c r="AW412" s="88"/>
      <c r="AX412" s="88"/>
      <c r="AY412" s="88">
        <v>57.448557999999998</v>
      </c>
      <c r="AZ412" s="89">
        <v>150</v>
      </c>
      <c r="BA412" s="92">
        <v>1.0362694300518135E-2</v>
      </c>
      <c r="BB412" s="93">
        <v>72</v>
      </c>
      <c r="BC412" s="94">
        <v>0.2</v>
      </c>
      <c r="BD412" s="89">
        <v>450</v>
      </c>
      <c r="BE412" s="89">
        <v>305</v>
      </c>
      <c r="BF412" s="98" t="s">
        <v>2519</v>
      </c>
      <c r="BG412" s="88" t="s">
        <v>68</v>
      </c>
      <c r="BH412" s="88" t="s">
        <v>3523</v>
      </c>
    </row>
    <row r="413" spans="1:60" s="87" customFormat="1" ht="30.75" customHeight="1" x14ac:dyDescent="0.2">
      <c r="A413" s="87" t="s">
        <v>2049</v>
      </c>
      <c r="B413" s="88" t="s">
        <v>1796</v>
      </c>
      <c r="C413" s="88" t="s">
        <v>2049</v>
      </c>
      <c r="D413" s="88" t="s">
        <v>31</v>
      </c>
      <c r="E413" s="88" t="s">
        <v>32</v>
      </c>
      <c r="F413" s="88" t="s">
        <v>32</v>
      </c>
      <c r="G413" s="88" t="s">
        <v>61</v>
      </c>
      <c r="H413" s="88" t="s">
        <v>66</v>
      </c>
      <c r="I413" s="88" t="s">
        <v>2917</v>
      </c>
      <c r="J413" s="88" t="s">
        <v>62</v>
      </c>
      <c r="K413" s="88" t="s">
        <v>668</v>
      </c>
      <c r="L413" s="88" t="s">
        <v>3523</v>
      </c>
      <c r="M413" s="88" t="s">
        <v>667</v>
      </c>
      <c r="N413" s="88" t="s">
        <v>1728</v>
      </c>
      <c r="O413" s="88" t="s">
        <v>587</v>
      </c>
      <c r="P413" s="88" t="s">
        <v>175</v>
      </c>
      <c r="Q413" s="88" t="s">
        <v>2374</v>
      </c>
      <c r="R413" s="89" t="s">
        <v>3643</v>
      </c>
      <c r="S413" s="90">
        <v>0.39</v>
      </c>
      <c r="T413" s="88" t="s">
        <v>623</v>
      </c>
      <c r="U413" s="88"/>
      <c r="V413" s="88"/>
      <c r="W413" s="88"/>
      <c r="X413" s="89"/>
      <c r="Y413" s="89"/>
      <c r="Z413" s="88"/>
      <c r="AA413" s="88">
        <v>37</v>
      </c>
      <c r="AB413" s="88"/>
      <c r="AC413" s="88"/>
      <c r="AD413" s="88">
        <v>24</v>
      </c>
      <c r="AE413" s="91">
        <v>15.6</v>
      </c>
      <c r="AF413" s="88" t="s">
        <v>2992</v>
      </c>
      <c r="AG413" s="88" t="s">
        <v>2999</v>
      </c>
      <c r="AH413" s="99" t="s">
        <v>2998</v>
      </c>
      <c r="AI413" s="89">
        <v>1</v>
      </c>
      <c r="AJ413" s="89"/>
      <c r="AK413" s="89"/>
      <c r="AL413" s="88"/>
      <c r="AM413" s="88"/>
      <c r="AN413" s="88"/>
      <c r="AO413" s="88"/>
      <c r="AP413" s="88" t="s">
        <v>61</v>
      </c>
      <c r="AQ413" s="88" t="s">
        <v>44</v>
      </c>
      <c r="AR413" s="88" t="s">
        <v>45</v>
      </c>
      <c r="AS413" s="88" t="s">
        <v>44</v>
      </c>
      <c r="AT413" s="88" t="s">
        <v>61</v>
      </c>
      <c r="AU413" s="88"/>
      <c r="AV413" s="88"/>
      <c r="AW413" s="88" t="s">
        <v>3921</v>
      </c>
      <c r="AX413" s="88"/>
      <c r="AY413" s="88">
        <v>61.856361999999997</v>
      </c>
      <c r="AZ413" s="89">
        <v>150</v>
      </c>
      <c r="BA413" s="92">
        <v>0.37305699481865284</v>
      </c>
      <c r="BB413" s="93">
        <v>144</v>
      </c>
      <c r="BC413" s="94">
        <v>0.2</v>
      </c>
      <c r="BD413" s="89">
        <v>450</v>
      </c>
      <c r="BE413" s="89">
        <v>305</v>
      </c>
      <c r="BF413" s="98" t="s">
        <v>2530</v>
      </c>
      <c r="BG413" s="88" t="s">
        <v>68</v>
      </c>
      <c r="BH413" s="88" t="s">
        <v>3523</v>
      </c>
    </row>
    <row r="414" spans="1:60" s="87" customFormat="1" ht="30.75" customHeight="1" x14ac:dyDescent="0.2">
      <c r="A414" s="87" t="s">
        <v>2050</v>
      </c>
      <c r="B414" s="88" t="s">
        <v>1796</v>
      </c>
      <c r="C414" s="88" t="s">
        <v>2050</v>
      </c>
      <c r="D414" s="88" t="s">
        <v>31</v>
      </c>
      <c r="E414" s="88" t="s">
        <v>32</v>
      </c>
      <c r="F414" s="88" t="s">
        <v>32</v>
      </c>
      <c r="G414" s="88" t="s">
        <v>61</v>
      </c>
      <c r="H414" s="88" t="s">
        <v>66</v>
      </c>
      <c r="I414" s="88" t="s">
        <v>2917</v>
      </c>
      <c r="J414" s="88" t="s">
        <v>62</v>
      </c>
      <c r="K414" s="88" t="s">
        <v>668</v>
      </c>
      <c r="L414" s="88" t="s">
        <v>3523</v>
      </c>
      <c r="M414" s="88" t="s">
        <v>667</v>
      </c>
      <c r="N414" s="88" t="s">
        <v>1728</v>
      </c>
      <c r="O414" s="88" t="s">
        <v>587</v>
      </c>
      <c r="P414" s="88" t="s">
        <v>176</v>
      </c>
      <c r="Q414" s="88" t="s">
        <v>2374</v>
      </c>
      <c r="R414" s="89" t="s">
        <v>3643</v>
      </c>
      <c r="S414" s="90">
        <v>0.38</v>
      </c>
      <c r="T414" s="88" t="s">
        <v>624</v>
      </c>
      <c r="U414" s="88"/>
      <c r="V414" s="88"/>
      <c r="W414" s="88"/>
      <c r="X414" s="89"/>
      <c r="Y414" s="89"/>
      <c r="Z414" s="88"/>
      <c r="AA414" s="88">
        <v>37</v>
      </c>
      <c r="AB414" s="88"/>
      <c r="AC414" s="88"/>
      <c r="AD414" s="88">
        <v>24</v>
      </c>
      <c r="AE414" s="91">
        <v>15.6</v>
      </c>
      <c r="AF414" s="88" t="s">
        <v>2992</v>
      </c>
      <c r="AG414" s="88" t="s">
        <v>2999</v>
      </c>
      <c r="AH414" s="99" t="s">
        <v>2998</v>
      </c>
      <c r="AI414" s="89">
        <v>1</v>
      </c>
      <c r="AJ414" s="89"/>
      <c r="AK414" s="89"/>
      <c r="AL414" s="88"/>
      <c r="AM414" s="88"/>
      <c r="AN414" s="88"/>
      <c r="AO414" s="88"/>
      <c r="AP414" s="88" t="s">
        <v>61</v>
      </c>
      <c r="AQ414" s="88" t="s">
        <v>44</v>
      </c>
      <c r="AR414" s="88" t="s">
        <v>45</v>
      </c>
      <c r="AS414" s="88" t="s">
        <v>44</v>
      </c>
      <c r="AT414" s="88" t="s">
        <v>61</v>
      </c>
      <c r="AU414" s="88"/>
      <c r="AV414" s="88"/>
      <c r="AW414" s="88" t="s">
        <v>3921</v>
      </c>
      <c r="AX414" s="88"/>
      <c r="AY414" s="88">
        <v>61.984312000000003</v>
      </c>
      <c r="AZ414" s="89">
        <v>150</v>
      </c>
      <c r="BA414" s="92">
        <v>0.73056994818652854</v>
      </c>
      <c r="BB414" s="93">
        <v>216</v>
      </c>
      <c r="BC414" s="94">
        <v>0.2</v>
      </c>
      <c r="BD414" s="89">
        <v>450</v>
      </c>
      <c r="BE414" s="89">
        <v>305</v>
      </c>
      <c r="BF414" s="98" t="s">
        <v>2530</v>
      </c>
      <c r="BG414" s="88" t="s">
        <v>68</v>
      </c>
      <c r="BH414" s="88" t="s">
        <v>3523</v>
      </c>
    </row>
    <row r="415" spans="1:60" s="87" customFormat="1" ht="30.75" customHeight="1" x14ac:dyDescent="0.2">
      <c r="A415" s="87" t="s">
        <v>684</v>
      </c>
      <c r="B415" s="88" t="s">
        <v>1796</v>
      </c>
      <c r="C415" s="88" t="s">
        <v>684</v>
      </c>
      <c r="D415" s="88" t="s">
        <v>31</v>
      </c>
      <c r="E415" s="88" t="s">
        <v>32</v>
      </c>
      <c r="F415" s="88" t="s">
        <v>32</v>
      </c>
      <c r="G415" s="88" t="s">
        <v>61</v>
      </c>
      <c r="H415" s="88" t="s">
        <v>66</v>
      </c>
      <c r="I415" s="88" t="s">
        <v>2917</v>
      </c>
      <c r="J415" s="88" t="s">
        <v>62</v>
      </c>
      <c r="K415" s="88" t="s">
        <v>668</v>
      </c>
      <c r="L415" s="88" t="s">
        <v>3523</v>
      </c>
      <c r="M415" s="88" t="s">
        <v>667</v>
      </c>
      <c r="N415" s="88" t="s">
        <v>1728</v>
      </c>
      <c r="O415" s="88" t="s">
        <v>587</v>
      </c>
      <c r="P415" s="88" t="s">
        <v>98</v>
      </c>
      <c r="Q415" s="88" t="s">
        <v>2374</v>
      </c>
      <c r="R415" s="89" t="s">
        <v>3643</v>
      </c>
      <c r="S415" s="90">
        <v>0.36</v>
      </c>
      <c r="T415" s="88" t="s">
        <v>625</v>
      </c>
      <c r="U415" s="88"/>
      <c r="V415" s="88"/>
      <c r="W415" s="88"/>
      <c r="X415" s="89"/>
      <c r="Y415" s="89"/>
      <c r="Z415" s="88"/>
      <c r="AA415" s="88">
        <v>37</v>
      </c>
      <c r="AB415" s="88"/>
      <c r="AC415" s="88"/>
      <c r="AD415" s="88">
        <v>24</v>
      </c>
      <c r="AE415" s="91">
        <v>15.6</v>
      </c>
      <c r="AF415" s="88" t="s">
        <v>2992</v>
      </c>
      <c r="AG415" s="88" t="s">
        <v>2999</v>
      </c>
      <c r="AH415" s="99" t="s">
        <v>2998</v>
      </c>
      <c r="AI415" s="89">
        <v>1</v>
      </c>
      <c r="AJ415" s="89"/>
      <c r="AK415" s="89"/>
      <c r="AL415" s="88"/>
      <c r="AM415" s="88"/>
      <c r="AN415" s="88"/>
      <c r="AO415" s="88"/>
      <c r="AP415" s="88" t="s">
        <v>61</v>
      </c>
      <c r="AQ415" s="88" t="s">
        <v>44</v>
      </c>
      <c r="AR415" s="88" t="s">
        <v>45</v>
      </c>
      <c r="AS415" s="88" t="s">
        <v>44</v>
      </c>
      <c r="AT415" s="88" t="s">
        <v>61</v>
      </c>
      <c r="AU415" s="88"/>
      <c r="AV415" s="88"/>
      <c r="AW415" s="88" t="s">
        <v>3921</v>
      </c>
      <c r="AX415" s="88"/>
      <c r="AY415" s="88">
        <v>62.747239</v>
      </c>
      <c r="AZ415" s="89">
        <v>150</v>
      </c>
      <c r="BA415" s="92">
        <v>0.66839378238341973</v>
      </c>
      <c r="BB415" s="93">
        <v>216</v>
      </c>
      <c r="BC415" s="94">
        <v>0.2</v>
      </c>
      <c r="BD415" s="89">
        <v>450</v>
      </c>
      <c r="BE415" s="89">
        <v>305</v>
      </c>
      <c r="BF415" s="98" t="s">
        <v>2530</v>
      </c>
      <c r="BG415" s="88" t="s">
        <v>68</v>
      </c>
      <c r="BH415" s="88" t="s">
        <v>3523</v>
      </c>
    </row>
    <row r="416" spans="1:60" s="87" customFormat="1" ht="30.75" customHeight="1" x14ac:dyDescent="0.2">
      <c r="A416" s="87" t="s">
        <v>685</v>
      </c>
      <c r="B416" s="88" t="s">
        <v>1796</v>
      </c>
      <c r="C416" s="88" t="s">
        <v>685</v>
      </c>
      <c r="D416" s="88" t="s">
        <v>31</v>
      </c>
      <c r="E416" s="88" t="s">
        <v>32</v>
      </c>
      <c r="F416" s="88" t="s">
        <v>32</v>
      </c>
      <c r="G416" s="88" t="s">
        <v>61</v>
      </c>
      <c r="H416" s="88" t="s">
        <v>66</v>
      </c>
      <c r="I416" s="88" t="s">
        <v>2917</v>
      </c>
      <c r="J416" s="88" t="s">
        <v>62</v>
      </c>
      <c r="K416" s="88" t="s">
        <v>668</v>
      </c>
      <c r="L416" s="88" t="s">
        <v>3523</v>
      </c>
      <c r="M416" s="88" t="s">
        <v>667</v>
      </c>
      <c r="N416" s="88" t="s">
        <v>1728</v>
      </c>
      <c r="O416" s="88" t="s">
        <v>587</v>
      </c>
      <c r="P416" s="88" t="s">
        <v>100</v>
      </c>
      <c r="Q416" s="88" t="s">
        <v>2374</v>
      </c>
      <c r="R416" s="89" t="s">
        <v>3643</v>
      </c>
      <c r="S416" s="90">
        <v>0.35499999999999998</v>
      </c>
      <c r="T416" s="88" t="s">
        <v>626</v>
      </c>
      <c r="U416" s="88"/>
      <c r="V416" s="88"/>
      <c r="W416" s="88"/>
      <c r="X416" s="89"/>
      <c r="Y416" s="89"/>
      <c r="Z416" s="88"/>
      <c r="AA416" s="88">
        <v>37</v>
      </c>
      <c r="AB416" s="88"/>
      <c r="AC416" s="88"/>
      <c r="AD416" s="88">
        <v>24</v>
      </c>
      <c r="AE416" s="91">
        <v>15.6</v>
      </c>
      <c r="AF416" s="88" t="s">
        <v>2992</v>
      </c>
      <c r="AG416" s="88" t="s">
        <v>2999</v>
      </c>
      <c r="AH416" s="99" t="s">
        <v>2998</v>
      </c>
      <c r="AI416" s="89">
        <v>1</v>
      </c>
      <c r="AJ416" s="89"/>
      <c r="AK416" s="89"/>
      <c r="AL416" s="88"/>
      <c r="AM416" s="88"/>
      <c r="AN416" s="88"/>
      <c r="AO416" s="88"/>
      <c r="AP416" s="88" t="s">
        <v>61</v>
      </c>
      <c r="AQ416" s="88" t="s">
        <v>44</v>
      </c>
      <c r="AR416" s="88" t="s">
        <v>45</v>
      </c>
      <c r="AS416" s="88" t="s">
        <v>44</v>
      </c>
      <c r="AT416" s="88" t="s">
        <v>61</v>
      </c>
      <c r="AU416" s="88"/>
      <c r="AV416" s="88"/>
      <c r="AW416" s="88" t="s">
        <v>3921</v>
      </c>
      <c r="AX416" s="88"/>
      <c r="AY416" s="88">
        <v>63.313685999999997</v>
      </c>
      <c r="AZ416" s="89">
        <v>150</v>
      </c>
      <c r="BA416" s="92">
        <v>0.51813471502590669</v>
      </c>
      <c r="BB416" s="93">
        <v>216</v>
      </c>
      <c r="BC416" s="94">
        <v>0.2</v>
      </c>
      <c r="BD416" s="89">
        <v>450</v>
      </c>
      <c r="BE416" s="89">
        <v>305</v>
      </c>
      <c r="BF416" s="98" t="s">
        <v>2530</v>
      </c>
      <c r="BG416" s="88" t="s">
        <v>68</v>
      </c>
      <c r="BH416" s="88" t="s">
        <v>3523</v>
      </c>
    </row>
    <row r="417" spans="1:60" s="87" customFormat="1" ht="30.75" customHeight="1" x14ac:dyDescent="0.2">
      <c r="A417" s="87" t="s">
        <v>686</v>
      </c>
      <c r="B417" s="88" t="s">
        <v>1796</v>
      </c>
      <c r="C417" s="88" t="s">
        <v>686</v>
      </c>
      <c r="D417" s="88" t="s">
        <v>31</v>
      </c>
      <c r="E417" s="88" t="s">
        <v>32</v>
      </c>
      <c r="F417" s="88" t="s">
        <v>32</v>
      </c>
      <c r="G417" s="88" t="s">
        <v>61</v>
      </c>
      <c r="H417" s="88" t="s">
        <v>66</v>
      </c>
      <c r="I417" s="88" t="s">
        <v>2917</v>
      </c>
      <c r="J417" s="88" t="s">
        <v>62</v>
      </c>
      <c r="K417" s="88" t="s">
        <v>668</v>
      </c>
      <c r="L417" s="88" t="s">
        <v>3523</v>
      </c>
      <c r="M417" s="88" t="s">
        <v>667</v>
      </c>
      <c r="N417" s="88" t="s">
        <v>1728</v>
      </c>
      <c r="O417" s="88" t="s">
        <v>587</v>
      </c>
      <c r="P417" s="88" t="s">
        <v>104</v>
      </c>
      <c r="Q417" s="88" t="s">
        <v>2374</v>
      </c>
      <c r="R417" s="89" t="s">
        <v>3643</v>
      </c>
      <c r="S417" s="90">
        <v>0.42499999999999999</v>
      </c>
      <c r="T417" s="88" t="s">
        <v>627</v>
      </c>
      <c r="U417" s="88"/>
      <c r="V417" s="88"/>
      <c r="W417" s="88"/>
      <c r="X417" s="89"/>
      <c r="Y417" s="89"/>
      <c r="Z417" s="88"/>
      <c r="AA417" s="88">
        <v>37</v>
      </c>
      <c r="AB417" s="88"/>
      <c r="AC417" s="88"/>
      <c r="AD417" s="88">
        <v>24</v>
      </c>
      <c r="AE417" s="91">
        <v>15.6</v>
      </c>
      <c r="AF417" s="88" t="s">
        <v>2992</v>
      </c>
      <c r="AG417" s="88" t="s">
        <v>2999</v>
      </c>
      <c r="AH417" s="99" t="s">
        <v>2998</v>
      </c>
      <c r="AI417" s="89">
        <v>1</v>
      </c>
      <c r="AJ417" s="89"/>
      <c r="AK417" s="89"/>
      <c r="AL417" s="88"/>
      <c r="AM417" s="88"/>
      <c r="AN417" s="88"/>
      <c r="AO417" s="88"/>
      <c r="AP417" s="88" t="s">
        <v>61</v>
      </c>
      <c r="AQ417" s="88" t="s">
        <v>44</v>
      </c>
      <c r="AR417" s="88" t="s">
        <v>45</v>
      </c>
      <c r="AS417" s="88" t="s">
        <v>44</v>
      </c>
      <c r="AT417" s="88" t="s">
        <v>61</v>
      </c>
      <c r="AU417" s="88"/>
      <c r="AV417" s="88"/>
      <c r="AW417" s="88" t="s">
        <v>3921</v>
      </c>
      <c r="AX417" s="88"/>
      <c r="AY417" s="88">
        <v>62.916210999999997</v>
      </c>
      <c r="AZ417" s="89">
        <v>150</v>
      </c>
      <c r="BA417" s="92">
        <v>9.3264248704663211E-2</v>
      </c>
      <c r="BB417" s="93">
        <v>144</v>
      </c>
      <c r="BC417" s="94">
        <v>0.2</v>
      </c>
      <c r="BD417" s="89">
        <v>450</v>
      </c>
      <c r="BE417" s="89">
        <v>305</v>
      </c>
      <c r="BF417" s="98" t="s">
        <v>2530</v>
      </c>
      <c r="BG417" s="88" t="s">
        <v>68</v>
      </c>
      <c r="BH417" s="88" t="s">
        <v>3523</v>
      </c>
    </row>
    <row r="418" spans="1:60" s="87" customFormat="1" ht="30.75" customHeight="1" x14ac:dyDescent="0.2">
      <c r="A418" s="87" t="s">
        <v>2051</v>
      </c>
      <c r="B418" s="88" t="s">
        <v>1798</v>
      </c>
      <c r="C418" s="88" t="s">
        <v>2051</v>
      </c>
      <c r="D418" s="88" t="s">
        <v>31</v>
      </c>
      <c r="E418" s="88" t="s">
        <v>32</v>
      </c>
      <c r="F418" s="88" t="s">
        <v>32</v>
      </c>
      <c r="G418" s="88" t="s">
        <v>61</v>
      </c>
      <c r="H418" s="88" t="s">
        <v>66</v>
      </c>
      <c r="I418" s="88" t="s">
        <v>2918</v>
      </c>
      <c r="J418" s="88" t="s">
        <v>62</v>
      </c>
      <c r="K418" s="88" t="s">
        <v>668</v>
      </c>
      <c r="L418" s="88" t="s">
        <v>3523</v>
      </c>
      <c r="M418" s="88" t="s">
        <v>667</v>
      </c>
      <c r="N418" s="88" t="s">
        <v>1729</v>
      </c>
      <c r="O418" s="88" t="s">
        <v>587</v>
      </c>
      <c r="P418" s="88" t="s">
        <v>175</v>
      </c>
      <c r="Q418" s="88" t="s">
        <v>2374</v>
      </c>
      <c r="R418" s="89" t="s">
        <v>3613</v>
      </c>
      <c r="S418" s="90">
        <v>0.39</v>
      </c>
      <c r="T418" s="88" t="s">
        <v>628</v>
      </c>
      <c r="U418" s="88"/>
      <c r="V418" s="88"/>
      <c r="W418" s="88"/>
      <c r="X418" s="89"/>
      <c r="Y418" s="89"/>
      <c r="Z418" s="88"/>
      <c r="AA418" s="88">
        <v>37</v>
      </c>
      <c r="AB418" s="88"/>
      <c r="AC418" s="88"/>
      <c r="AD418" s="88">
        <v>24</v>
      </c>
      <c r="AE418" s="91">
        <v>15.6</v>
      </c>
      <c r="AF418" s="88" t="s">
        <v>2992</v>
      </c>
      <c r="AG418" s="88" t="s">
        <v>2999</v>
      </c>
      <c r="AH418" s="99" t="s">
        <v>2998</v>
      </c>
      <c r="AI418" s="89">
        <v>1</v>
      </c>
      <c r="AJ418" s="89"/>
      <c r="AK418" s="89"/>
      <c r="AL418" s="88"/>
      <c r="AM418" s="88"/>
      <c r="AN418" s="88"/>
      <c r="AO418" s="88"/>
      <c r="AP418" s="88" t="s">
        <v>61</v>
      </c>
      <c r="AQ418" s="88" t="s">
        <v>44</v>
      </c>
      <c r="AR418" s="88" t="s">
        <v>45</v>
      </c>
      <c r="AS418" s="88" t="s">
        <v>44</v>
      </c>
      <c r="AT418" s="88" t="s">
        <v>61</v>
      </c>
      <c r="AU418" s="88"/>
      <c r="AV418" s="88" t="s">
        <v>3921</v>
      </c>
      <c r="AW418" s="88"/>
      <c r="AX418" s="88"/>
      <c r="AY418" s="88">
        <v>61.377754000000003</v>
      </c>
      <c r="AZ418" s="89">
        <v>150</v>
      </c>
      <c r="BA418" s="92">
        <v>0.27461139896373055</v>
      </c>
      <c r="BB418" s="93">
        <v>144</v>
      </c>
      <c r="BC418" s="94">
        <v>0.2</v>
      </c>
      <c r="BD418" s="89">
        <v>450</v>
      </c>
      <c r="BE418" s="89">
        <v>305</v>
      </c>
      <c r="BF418" s="98" t="s">
        <v>2531</v>
      </c>
      <c r="BG418" s="88" t="s">
        <v>68</v>
      </c>
      <c r="BH418" s="88" t="s">
        <v>3523</v>
      </c>
    </row>
    <row r="419" spans="1:60" s="87" customFormat="1" ht="30.75" customHeight="1" x14ac:dyDescent="0.2">
      <c r="A419" s="87" t="s">
        <v>2052</v>
      </c>
      <c r="B419" s="88" t="s">
        <v>1798</v>
      </c>
      <c r="C419" s="88" t="s">
        <v>2052</v>
      </c>
      <c r="D419" s="88" t="s">
        <v>31</v>
      </c>
      <c r="E419" s="88" t="s">
        <v>32</v>
      </c>
      <c r="F419" s="88" t="s">
        <v>32</v>
      </c>
      <c r="G419" s="88" t="s">
        <v>61</v>
      </c>
      <c r="H419" s="88" t="s">
        <v>66</v>
      </c>
      <c r="I419" s="88" t="s">
        <v>2918</v>
      </c>
      <c r="J419" s="88" t="s">
        <v>62</v>
      </c>
      <c r="K419" s="88" t="s">
        <v>668</v>
      </c>
      <c r="L419" s="88" t="s">
        <v>3523</v>
      </c>
      <c r="M419" s="88" t="s">
        <v>667</v>
      </c>
      <c r="N419" s="88" t="s">
        <v>1729</v>
      </c>
      <c r="O419" s="88" t="s">
        <v>587</v>
      </c>
      <c r="P419" s="88" t="s">
        <v>176</v>
      </c>
      <c r="Q419" s="88" t="s">
        <v>2374</v>
      </c>
      <c r="R419" s="89" t="s">
        <v>3613</v>
      </c>
      <c r="S419" s="90">
        <v>0.38</v>
      </c>
      <c r="T419" s="88" t="s">
        <v>629</v>
      </c>
      <c r="U419" s="88"/>
      <c r="V419" s="88"/>
      <c r="W419" s="88"/>
      <c r="X419" s="89"/>
      <c r="Y419" s="89"/>
      <c r="Z419" s="88"/>
      <c r="AA419" s="88">
        <v>37</v>
      </c>
      <c r="AB419" s="88"/>
      <c r="AC419" s="88"/>
      <c r="AD419" s="88">
        <v>24</v>
      </c>
      <c r="AE419" s="91">
        <v>15.6</v>
      </c>
      <c r="AF419" s="88" t="s">
        <v>2992</v>
      </c>
      <c r="AG419" s="88" t="s">
        <v>2999</v>
      </c>
      <c r="AH419" s="99" t="s">
        <v>2998</v>
      </c>
      <c r="AI419" s="89">
        <v>1</v>
      </c>
      <c r="AJ419" s="89"/>
      <c r="AK419" s="89"/>
      <c r="AL419" s="88"/>
      <c r="AM419" s="88"/>
      <c r="AN419" s="88"/>
      <c r="AO419" s="88"/>
      <c r="AP419" s="88" t="s">
        <v>61</v>
      </c>
      <c r="AQ419" s="88" t="s">
        <v>44</v>
      </c>
      <c r="AR419" s="88" t="s">
        <v>45</v>
      </c>
      <c r="AS419" s="88" t="s">
        <v>44</v>
      </c>
      <c r="AT419" s="88" t="s">
        <v>61</v>
      </c>
      <c r="AU419" s="88"/>
      <c r="AV419" s="88" t="s">
        <v>3921</v>
      </c>
      <c r="AW419" s="88"/>
      <c r="AX419" s="88"/>
      <c r="AY419" s="88">
        <v>71.145368000000005</v>
      </c>
      <c r="AZ419" s="89">
        <v>150</v>
      </c>
      <c r="BA419" s="92">
        <v>0.49740932642487046</v>
      </c>
      <c r="BB419" s="93">
        <v>216</v>
      </c>
      <c r="BC419" s="94">
        <v>0.2</v>
      </c>
      <c r="BD419" s="89">
        <v>450</v>
      </c>
      <c r="BE419" s="89">
        <v>305</v>
      </c>
      <c r="BF419" s="98" t="s">
        <v>2531</v>
      </c>
      <c r="BG419" s="88" t="s">
        <v>68</v>
      </c>
      <c r="BH419" s="88" t="s">
        <v>3523</v>
      </c>
    </row>
    <row r="420" spans="1:60" s="87" customFormat="1" ht="30.75" customHeight="1" x14ac:dyDescent="0.2">
      <c r="A420" s="87" t="s">
        <v>687</v>
      </c>
      <c r="B420" s="88" t="s">
        <v>1798</v>
      </c>
      <c r="C420" s="88" t="s">
        <v>687</v>
      </c>
      <c r="D420" s="88" t="s">
        <v>31</v>
      </c>
      <c r="E420" s="88" t="s">
        <v>32</v>
      </c>
      <c r="F420" s="88" t="s">
        <v>32</v>
      </c>
      <c r="G420" s="88" t="s">
        <v>61</v>
      </c>
      <c r="H420" s="88" t="s">
        <v>66</v>
      </c>
      <c r="I420" s="88" t="s">
        <v>2918</v>
      </c>
      <c r="J420" s="88" t="s">
        <v>62</v>
      </c>
      <c r="K420" s="88" t="s">
        <v>668</v>
      </c>
      <c r="L420" s="88" t="s">
        <v>3523</v>
      </c>
      <c r="M420" s="88" t="s">
        <v>667</v>
      </c>
      <c r="N420" s="88" t="s">
        <v>1729</v>
      </c>
      <c r="O420" s="88" t="s">
        <v>587</v>
      </c>
      <c r="P420" s="88" t="s">
        <v>98</v>
      </c>
      <c r="Q420" s="88" t="s">
        <v>2374</v>
      </c>
      <c r="R420" s="89" t="s">
        <v>3613</v>
      </c>
      <c r="S420" s="90">
        <v>0.36</v>
      </c>
      <c r="T420" s="88" t="s">
        <v>630</v>
      </c>
      <c r="U420" s="88"/>
      <c r="V420" s="88"/>
      <c r="W420" s="88"/>
      <c r="X420" s="89"/>
      <c r="Y420" s="89"/>
      <c r="Z420" s="88"/>
      <c r="AA420" s="88">
        <v>37</v>
      </c>
      <c r="AB420" s="88"/>
      <c r="AC420" s="88"/>
      <c r="AD420" s="88">
        <v>24</v>
      </c>
      <c r="AE420" s="91">
        <v>15.6</v>
      </c>
      <c r="AF420" s="88" t="s">
        <v>2992</v>
      </c>
      <c r="AG420" s="88" t="s">
        <v>2999</v>
      </c>
      <c r="AH420" s="99" t="s">
        <v>2998</v>
      </c>
      <c r="AI420" s="89">
        <v>1</v>
      </c>
      <c r="AJ420" s="89"/>
      <c r="AK420" s="89"/>
      <c r="AL420" s="88"/>
      <c r="AM420" s="88"/>
      <c r="AN420" s="88"/>
      <c r="AO420" s="88"/>
      <c r="AP420" s="88" t="s">
        <v>61</v>
      </c>
      <c r="AQ420" s="88" t="s">
        <v>44</v>
      </c>
      <c r="AR420" s="88" t="s">
        <v>45</v>
      </c>
      <c r="AS420" s="88" t="s">
        <v>44</v>
      </c>
      <c r="AT420" s="88" t="s">
        <v>61</v>
      </c>
      <c r="AU420" s="88"/>
      <c r="AV420" s="88" t="s">
        <v>3921</v>
      </c>
      <c r="AW420" s="88"/>
      <c r="AX420" s="88"/>
      <c r="AY420" s="88">
        <v>59.563057000000001</v>
      </c>
      <c r="AZ420" s="89">
        <v>150</v>
      </c>
      <c r="BA420" s="92">
        <v>0.31606217616580312</v>
      </c>
      <c r="BB420" s="93">
        <v>216</v>
      </c>
      <c r="BC420" s="94">
        <v>0.2</v>
      </c>
      <c r="BD420" s="89">
        <v>450</v>
      </c>
      <c r="BE420" s="89">
        <v>305</v>
      </c>
      <c r="BF420" s="98" t="s">
        <v>2531</v>
      </c>
      <c r="BG420" s="88" t="s">
        <v>68</v>
      </c>
      <c r="BH420" s="88" t="s">
        <v>3523</v>
      </c>
    </row>
    <row r="421" spans="1:60" s="87" customFormat="1" ht="30.75" customHeight="1" x14ac:dyDescent="0.2">
      <c r="A421" s="87" t="s">
        <v>688</v>
      </c>
      <c r="B421" s="88" t="s">
        <v>1798</v>
      </c>
      <c r="C421" s="88" t="s">
        <v>688</v>
      </c>
      <c r="D421" s="88" t="s">
        <v>31</v>
      </c>
      <c r="E421" s="88" t="s">
        <v>32</v>
      </c>
      <c r="F421" s="88" t="s">
        <v>32</v>
      </c>
      <c r="G421" s="88" t="s">
        <v>61</v>
      </c>
      <c r="H421" s="88" t="s">
        <v>66</v>
      </c>
      <c r="I421" s="88" t="s">
        <v>2918</v>
      </c>
      <c r="J421" s="88" t="s">
        <v>62</v>
      </c>
      <c r="K421" s="88" t="s">
        <v>668</v>
      </c>
      <c r="L421" s="88" t="s">
        <v>3523</v>
      </c>
      <c r="M421" s="88" t="s">
        <v>667</v>
      </c>
      <c r="N421" s="88" t="s">
        <v>1729</v>
      </c>
      <c r="O421" s="88" t="s">
        <v>587</v>
      </c>
      <c r="P421" s="88" t="s">
        <v>100</v>
      </c>
      <c r="Q421" s="88" t="s">
        <v>2374</v>
      </c>
      <c r="R421" s="89" t="s">
        <v>3613</v>
      </c>
      <c r="S421" s="90">
        <v>0.35499999999999998</v>
      </c>
      <c r="T421" s="88" t="s">
        <v>631</v>
      </c>
      <c r="U421" s="88"/>
      <c r="V421" s="88"/>
      <c r="W421" s="88"/>
      <c r="X421" s="89"/>
      <c r="Y421" s="89"/>
      <c r="Z421" s="88"/>
      <c r="AA421" s="88">
        <v>37</v>
      </c>
      <c r="AB421" s="88"/>
      <c r="AC421" s="88"/>
      <c r="AD421" s="88">
        <v>24</v>
      </c>
      <c r="AE421" s="91">
        <v>15.6</v>
      </c>
      <c r="AF421" s="88" t="s">
        <v>2992</v>
      </c>
      <c r="AG421" s="88" t="s">
        <v>2999</v>
      </c>
      <c r="AH421" s="99" t="s">
        <v>2998</v>
      </c>
      <c r="AI421" s="89">
        <v>1</v>
      </c>
      <c r="AJ421" s="89"/>
      <c r="AK421" s="89"/>
      <c r="AL421" s="88"/>
      <c r="AM421" s="88"/>
      <c r="AN421" s="88"/>
      <c r="AO421" s="88"/>
      <c r="AP421" s="88" t="s">
        <v>61</v>
      </c>
      <c r="AQ421" s="88" t="s">
        <v>44</v>
      </c>
      <c r="AR421" s="88" t="s">
        <v>45</v>
      </c>
      <c r="AS421" s="88" t="s">
        <v>44</v>
      </c>
      <c r="AT421" s="88" t="s">
        <v>61</v>
      </c>
      <c r="AU421" s="88"/>
      <c r="AV421" s="88" t="s">
        <v>3921</v>
      </c>
      <c r="AW421" s="88"/>
      <c r="AX421" s="88"/>
      <c r="AY421" s="88">
        <v>58.184223000000003</v>
      </c>
      <c r="AZ421" s="89">
        <v>150</v>
      </c>
      <c r="BA421" s="92">
        <v>0.24352331606217617</v>
      </c>
      <c r="BB421" s="93">
        <v>216</v>
      </c>
      <c r="BC421" s="94">
        <v>0.2</v>
      </c>
      <c r="BD421" s="89">
        <v>450</v>
      </c>
      <c r="BE421" s="89">
        <v>305</v>
      </c>
      <c r="BF421" s="98" t="s">
        <v>2531</v>
      </c>
      <c r="BG421" s="88" t="s">
        <v>68</v>
      </c>
      <c r="BH421" s="88" t="s">
        <v>3523</v>
      </c>
    </row>
    <row r="422" spans="1:60" s="87" customFormat="1" ht="30.75" customHeight="1" x14ac:dyDescent="0.2">
      <c r="A422" s="87" t="s">
        <v>689</v>
      </c>
      <c r="B422" s="88" t="s">
        <v>1798</v>
      </c>
      <c r="C422" s="88" t="s">
        <v>689</v>
      </c>
      <c r="D422" s="88" t="s">
        <v>31</v>
      </c>
      <c r="E422" s="88" t="s">
        <v>32</v>
      </c>
      <c r="F422" s="88" t="s">
        <v>32</v>
      </c>
      <c r="G422" s="88" t="s">
        <v>61</v>
      </c>
      <c r="H422" s="88" t="s">
        <v>66</v>
      </c>
      <c r="I422" s="88" t="s">
        <v>2918</v>
      </c>
      <c r="J422" s="88" t="s">
        <v>62</v>
      </c>
      <c r="K422" s="88" t="s">
        <v>668</v>
      </c>
      <c r="L422" s="88" t="s">
        <v>3523</v>
      </c>
      <c r="M422" s="88" t="s">
        <v>667</v>
      </c>
      <c r="N422" s="88" t="s">
        <v>1729</v>
      </c>
      <c r="O422" s="88" t="s">
        <v>587</v>
      </c>
      <c r="P422" s="88" t="s">
        <v>104</v>
      </c>
      <c r="Q422" s="88" t="s">
        <v>2374</v>
      </c>
      <c r="R422" s="89" t="s">
        <v>3613</v>
      </c>
      <c r="S422" s="90">
        <v>0.42499999999999999</v>
      </c>
      <c r="T422" s="88" t="s">
        <v>632</v>
      </c>
      <c r="U422" s="88"/>
      <c r="V422" s="88"/>
      <c r="W422" s="88"/>
      <c r="X422" s="89"/>
      <c r="Y422" s="89"/>
      <c r="Z422" s="88"/>
      <c r="AA422" s="88">
        <v>37</v>
      </c>
      <c r="AB422" s="88"/>
      <c r="AC422" s="88"/>
      <c r="AD422" s="88">
        <v>24</v>
      </c>
      <c r="AE422" s="91">
        <v>15.6</v>
      </c>
      <c r="AF422" s="88" t="s">
        <v>2992</v>
      </c>
      <c r="AG422" s="88" t="s">
        <v>2999</v>
      </c>
      <c r="AH422" s="99" t="s">
        <v>2998</v>
      </c>
      <c r="AI422" s="89">
        <v>1</v>
      </c>
      <c r="AJ422" s="89"/>
      <c r="AK422" s="89"/>
      <c r="AL422" s="88"/>
      <c r="AM422" s="88"/>
      <c r="AN422" s="88"/>
      <c r="AO422" s="88"/>
      <c r="AP422" s="88" t="s">
        <v>61</v>
      </c>
      <c r="AQ422" s="88" t="s">
        <v>44</v>
      </c>
      <c r="AR422" s="88" t="s">
        <v>45</v>
      </c>
      <c r="AS422" s="88" t="s">
        <v>44</v>
      </c>
      <c r="AT422" s="88" t="s">
        <v>61</v>
      </c>
      <c r="AU422" s="88"/>
      <c r="AV422" s="88" t="s">
        <v>3921</v>
      </c>
      <c r="AW422" s="88"/>
      <c r="AX422" s="88"/>
      <c r="AY422" s="88">
        <v>54.986502999999999</v>
      </c>
      <c r="AZ422" s="89">
        <v>150</v>
      </c>
      <c r="BA422" s="92">
        <v>3.1088082901554404E-2</v>
      </c>
      <c r="BB422" s="93">
        <v>144</v>
      </c>
      <c r="BC422" s="94">
        <v>0.2</v>
      </c>
      <c r="BD422" s="89">
        <v>450</v>
      </c>
      <c r="BE422" s="89">
        <v>305</v>
      </c>
      <c r="BF422" s="98" t="s">
        <v>2531</v>
      </c>
      <c r="BG422" s="88" t="s">
        <v>68</v>
      </c>
      <c r="BH422" s="88" t="s">
        <v>3523</v>
      </c>
    </row>
    <row r="423" spans="1:60" s="87" customFormat="1" ht="30.75" customHeight="1" x14ac:dyDescent="0.2">
      <c r="A423" s="87" t="s">
        <v>2053</v>
      </c>
      <c r="B423" s="88" t="s">
        <v>1799</v>
      </c>
      <c r="C423" s="88" t="s">
        <v>2053</v>
      </c>
      <c r="D423" s="88" t="s">
        <v>31</v>
      </c>
      <c r="E423" s="88" t="s">
        <v>32</v>
      </c>
      <c r="F423" s="88" t="s">
        <v>32</v>
      </c>
      <c r="G423" s="88" t="s">
        <v>61</v>
      </c>
      <c r="H423" s="88" t="s">
        <v>66</v>
      </c>
      <c r="I423" s="88" t="s">
        <v>2916</v>
      </c>
      <c r="J423" s="88" t="s">
        <v>62</v>
      </c>
      <c r="K423" s="88" t="s">
        <v>668</v>
      </c>
      <c r="L423" s="88" t="s">
        <v>3523</v>
      </c>
      <c r="M423" s="88" t="s">
        <v>667</v>
      </c>
      <c r="N423" s="88" t="s">
        <v>1733</v>
      </c>
      <c r="O423" s="88" t="s">
        <v>587</v>
      </c>
      <c r="P423" s="88" t="s">
        <v>175</v>
      </c>
      <c r="Q423" s="88" t="s">
        <v>2374</v>
      </c>
      <c r="R423" s="89" t="s">
        <v>3617</v>
      </c>
      <c r="S423" s="90">
        <v>0.39</v>
      </c>
      <c r="T423" s="88" t="s">
        <v>633</v>
      </c>
      <c r="U423" s="88"/>
      <c r="V423" s="88"/>
      <c r="W423" s="88"/>
      <c r="X423" s="89"/>
      <c r="Y423" s="89"/>
      <c r="Z423" s="88"/>
      <c r="AA423" s="88">
        <v>37</v>
      </c>
      <c r="AB423" s="88"/>
      <c r="AC423" s="88"/>
      <c r="AD423" s="88">
        <v>24</v>
      </c>
      <c r="AE423" s="91">
        <v>15.6</v>
      </c>
      <c r="AF423" s="88" t="s">
        <v>2992</v>
      </c>
      <c r="AG423" s="88" t="s">
        <v>2999</v>
      </c>
      <c r="AH423" s="99" t="s">
        <v>2998</v>
      </c>
      <c r="AI423" s="89">
        <v>1</v>
      </c>
      <c r="AJ423" s="89"/>
      <c r="AK423" s="89"/>
      <c r="AL423" s="88"/>
      <c r="AM423" s="88"/>
      <c r="AN423" s="88"/>
      <c r="AO423" s="88"/>
      <c r="AP423" s="88" t="s">
        <v>61</v>
      </c>
      <c r="AQ423" s="88" t="s">
        <v>44</v>
      </c>
      <c r="AR423" s="88" t="s">
        <v>45</v>
      </c>
      <c r="AS423" s="88" t="s">
        <v>44</v>
      </c>
      <c r="AT423" s="88" t="s">
        <v>61</v>
      </c>
      <c r="AU423" s="88"/>
      <c r="AV423" s="88"/>
      <c r="AW423" s="88"/>
      <c r="AX423" s="88" t="s">
        <v>3923</v>
      </c>
      <c r="AY423" s="88">
        <v>61.698566999999997</v>
      </c>
      <c r="AZ423" s="89">
        <v>150</v>
      </c>
      <c r="BA423" s="92">
        <v>0.45595854922279794</v>
      </c>
      <c r="BB423" s="93">
        <v>144</v>
      </c>
      <c r="BC423" s="94">
        <v>0.2</v>
      </c>
      <c r="BD423" s="89">
        <v>450</v>
      </c>
      <c r="BE423" s="89">
        <v>305</v>
      </c>
      <c r="BF423" s="98" t="s">
        <v>2528</v>
      </c>
      <c r="BG423" s="88" t="s">
        <v>68</v>
      </c>
      <c r="BH423" s="88" t="s">
        <v>3523</v>
      </c>
    </row>
    <row r="424" spans="1:60" s="87" customFormat="1" ht="30.75" customHeight="1" x14ac:dyDescent="0.2">
      <c r="A424" s="87" t="s">
        <v>2054</v>
      </c>
      <c r="B424" s="88" t="s">
        <v>1799</v>
      </c>
      <c r="C424" s="88" t="s">
        <v>2054</v>
      </c>
      <c r="D424" s="88" t="s">
        <v>31</v>
      </c>
      <c r="E424" s="88" t="s">
        <v>32</v>
      </c>
      <c r="F424" s="88" t="s">
        <v>32</v>
      </c>
      <c r="G424" s="88" t="s">
        <v>61</v>
      </c>
      <c r="H424" s="88" t="s">
        <v>66</v>
      </c>
      <c r="I424" s="88" t="s">
        <v>2916</v>
      </c>
      <c r="J424" s="88" t="s">
        <v>62</v>
      </c>
      <c r="K424" s="88" t="s">
        <v>668</v>
      </c>
      <c r="L424" s="88" t="s">
        <v>3523</v>
      </c>
      <c r="M424" s="88" t="s">
        <v>667</v>
      </c>
      <c r="N424" s="88" t="s">
        <v>1733</v>
      </c>
      <c r="O424" s="88" t="s">
        <v>587</v>
      </c>
      <c r="P424" s="88" t="s">
        <v>176</v>
      </c>
      <c r="Q424" s="88" t="s">
        <v>2374</v>
      </c>
      <c r="R424" s="89" t="s">
        <v>3617</v>
      </c>
      <c r="S424" s="90">
        <v>0.38</v>
      </c>
      <c r="T424" s="88" t="s">
        <v>634</v>
      </c>
      <c r="U424" s="88"/>
      <c r="V424" s="88"/>
      <c r="W424" s="88"/>
      <c r="X424" s="89"/>
      <c r="Y424" s="89"/>
      <c r="Z424" s="88"/>
      <c r="AA424" s="88">
        <v>37</v>
      </c>
      <c r="AB424" s="88"/>
      <c r="AC424" s="88"/>
      <c r="AD424" s="88">
        <v>24</v>
      </c>
      <c r="AE424" s="91">
        <v>15.6</v>
      </c>
      <c r="AF424" s="88" t="s">
        <v>2992</v>
      </c>
      <c r="AG424" s="88" t="s">
        <v>2999</v>
      </c>
      <c r="AH424" s="99" t="s">
        <v>2998</v>
      </c>
      <c r="AI424" s="89">
        <v>1</v>
      </c>
      <c r="AJ424" s="89"/>
      <c r="AK424" s="89"/>
      <c r="AL424" s="88"/>
      <c r="AM424" s="88"/>
      <c r="AN424" s="88"/>
      <c r="AO424" s="88"/>
      <c r="AP424" s="88" t="s">
        <v>61</v>
      </c>
      <c r="AQ424" s="88" t="s">
        <v>44</v>
      </c>
      <c r="AR424" s="88" t="s">
        <v>45</v>
      </c>
      <c r="AS424" s="88" t="s">
        <v>44</v>
      </c>
      <c r="AT424" s="88" t="s">
        <v>61</v>
      </c>
      <c r="AU424" s="88"/>
      <c r="AV424" s="88"/>
      <c r="AW424" s="88"/>
      <c r="AX424" s="88" t="s">
        <v>3923</v>
      </c>
      <c r="AY424" s="88">
        <v>61.631940999999998</v>
      </c>
      <c r="AZ424" s="89">
        <v>150</v>
      </c>
      <c r="BA424" s="92">
        <v>0.73056994818652854</v>
      </c>
      <c r="BB424" s="93">
        <v>216</v>
      </c>
      <c r="BC424" s="94">
        <v>0.2</v>
      </c>
      <c r="BD424" s="89">
        <v>450</v>
      </c>
      <c r="BE424" s="89">
        <v>305</v>
      </c>
      <c r="BF424" s="98" t="s">
        <v>2528</v>
      </c>
      <c r="BG424" s="88" t="s">
        <v>68</v>
      </c>
      <c r="BH424" s="88" t="s">
        <v>3523</v>
      </c>
    </row>
    <row r="425" spans="1:60" s="87" customFormat="1" ht="30.75" customHeight="1" x14ac:dyDescent="0.2">
      <c r="A425" s="87" t="s">
        <v>690</v>
      </c>
      <c r="B425" s="88" t="s">
        <v>1799</v>
      </c>
      <c r="C425" s="88" t="s">
        <v>690</v>
      </c>
      <c r="D425" s="88" t="s">
        <v>31</v>
      </c>
      <c r="E425" s="88" t="s">
        <v>32</v>
      </c>
      <c r="F425" s="88" t="s">
        <v>32</v>
      </c>
      <c r="G425" s="88" t="s">
        <v>61</v>
      </c>
      <c r="H425" s="88" t="s">
        <v>66</v>
      </c>
      <c r="I425" s="88" t="s">
        <v>2916</v>
      </c>
      <c r="J425" s="88" t="s">
        <v>62</v>
      </c>
      <c r="K425" s="88" t="s">
        <v>668</v>
      </c>
      <c r="L425" s="88" t="s">
        <v>3523</v>
      </c>
      <c r="M425" s="88" t="s">
        <v>667</v>
      </c>
      <c r="N425" s="88" t="s">
        <v>1733</v>
      </c>
      <c r="O425" s="88" t="s">
        <v>587</v>
      </c>
      <c r="P425" s="88" t="s">
        <v>98</v>
      </c>
      <c r="Q425" s="88" t="s">
        <v>2374</v>
      </c>
      <c r="R425" s="89" t="s">
        <v>3617</v>
      </c>
      <c r="S425" s="90">
        <v>0.36</v>
      </c>
      <c r="T425" s="88" t="s">
        <v>635</v>
      </c>
      <c r="U425" s="88"/>
      <c r="V425" s="88"/>
      <c r="W425" s="88"/>
      <c r="X425" s="89"/>
      <c r="Y425" s="89"/>
      <c r="Z425" s="88"/>
      <c r="AA425" s="88">
        <v>37</v>
      </c>
      <c r="AB425" s="88"/>
      <c r="AC425" s="88"/>
      <c r="AD425" s="88">
        <v>24</v>
      </c>
      <c r="AE425" s="91">
        <v>15.6</v>
      </c>
      <c r="AF425" s="88" t="s">
        <v>2992</v>
      </c>
      <c r="AG425" s="88" t="s">
        <v>2999</v>
      </c>
      <c r="AH425" s="99" t="s">
        <v>2998</v>
      </c>
      <c r="AI425" s="89">
        <v>1</v>
      </c>
      <c r="AJ425" s="89"/>
      <c r="AK425" s="89"/>
      <c r="AL425" s="88"/>
      <c r="AM425" s="88"/>
      <c r="AN425" s="88"/>
      <c r="AO425" s="88"/>
      <c r="AP425" s="88" t="s">
        <v>61</v>
      </c>
      <c r="AQ425" s="88" t="s">
        <v>44</v>
      </c>
      <c r="AR425" s="88" t="s">
        <v>45</v>
      </c>
      <c r="AS425" s="88" t="s">
        <v>44</v>
      </c>
      <c r="AT425" s="88" t="s">
        <v>61</v>
      </c>
      <c r="AU425" s="88"/>
      <c r="AV425" s="88"/>
      <c r="AW425" s="88"/>
      <c r="AX425" s="88" t="s">
        <v>3923</v>
      </c>
      <c r="AY425" s="88">
        <v>61.833297999999999</v>
      </c>
      <c r="AZ425" s="89">
        <v>150</v>
      </c>
      <c r="BA425" s="92">
        <v>0.73575129533678751</v>
      </c>
      <c r="BB425" s="93">
        <v>216</v>
      </c>
      <c r="BC425" s="94">
        <v>0.2</v>
      </c>
      <c r="BD425" s="89">
        <v>450</v>
      </c>
      <c r="BE425" s="89">
        <v>305</v>
      </c>
      <c r="BF425" s="98" t="s">
        <v>2528</v>
      </c>
      <c r="BG425" s="88" t="s">
        <v>68</v>
      </c>
      <c r="BH425" s="88" t="s">
        <v>3523</v>
      </c>
    </row>
    <row r="426" spans="1:60" s="87" customFormat="1" ht="30.75" customHeight="1" x14ac:dyDescent="0.2">
      <c r="A426" s="87" t="s">
        <v>691</v>
      </c>
      <c r="B426" s="88" t="s">
        <v>1799</v>
      </c>
      <c r="C426" s="88" t="s">
        <v>691</v>
      </c>
      <c r="D426" s="88" t="s">
        <v>31</v>
      </c>
      <c r="E426" s="88" t="s">
        <v>32</v>
      </c>
      <c r="F426" s="88" t="s">
        <v>32</v>
      </c>
      <c r="G426" s="88" t="s">
        <v>61</v>
      </c>
      <c r="H426" s="88" t="s">
        <v>66</v>
      </c>
      <c r="I426" s="88" t="s">
        <v>2916</v>
      </c>
      <c r="J426" s="88" t="s">
        <v>62</v>
      </c>
      <c r="K426" s="88" t="s">
        <v>668</v>
      </c>
      <c r="L426" s="88" t="s">
        <v>3523</v>
      </c>
      <c r="M426" s="88" t="s">
        <v>667</v>
      </c>
      <c r="N426" s="88" t="s">
        <v>1733</v>
      </c>
      <c r="O426" s="88" t="s">
        <v>587</v>
      </c>
      <c r="P426" s="88" t="s">
        <v>100</v>
      </c>
      <c r="Q426" s="88" t="s">
        <v>2374</v>
      </c>
      <c r="R426" s="89" t="s">
        <v>3617</v>
      </c>
      <c r="S426" s="90">
        <v>0.35499999999999998</v>
      </c>
      <c r="T426" s="88" t="s">
        <v>636</v>
      </c>
      <c r="U426" s="88"/>
      <c r="V426" s="88"/>
      <c r="W426" s="88"/>
      <c r="X426" s="89"/>
      <c r="Y426" s="89"/>
      <c r="Z426" s="88"/>
      <c r="AA426" s="88">
        <v>37</v>
      </c>
      <c r="AB426" s="88"/>
      <c r="AC426" s="88"/>
      <c r="AD426" s="88">
        <v>24</v>
      </c>
      <c r="AE426" s="91">
        <v>15.6</v>
      </c>
      <c r="AF426" s="88" t="s">
        <v>2992</v>
      </c>
      <c r="AG426" s="88" t="s">
        <v>2999</v>
      </c>
      <c r="AH426" s="99" t="s">
        <v>2998</v>
      </c>
      <c r="AI426" s="89">
        <v>1</v>
      </c>
      <c r="AJ426" s="89"/>
      <c r="AK426" s="89"/>
      <c r="AL426" s="88"/>
      <c r="AM426" s="88"/>
      <c r="AN426" s="88"/>
      <c r="AO426" s="88"/>
      <c r="AP426" s="88" t="s">
        <v>61</v>
      </c>
      <c r="AQ426" s="88" t="s">
        <v>44</v>
      </c>
      <c r="AR426" s="88" t="s">
        <v>45</v>
      </c>
      <c r="AS426" s="88" t="s">
        <v>44</v>
      </c>
      <c r="AT426" s="88" t="s">
        <v>61</v>
      </c>
      <c r="AU426" s="88"/>
      <c r="AV426" s="88"/>
      <c r="AW426" s="88"/>
      <c r="AX426" s="88" t="s">
        <v>3923</v>
      </c>
      <c r="AY426" s="88">
        <v>61.425013</v>
      </c>
      <c r="AZ426" s="89">
        <v>150</v>
      </c>
      <c r="BA426" s="92">
        <v>0.47668393782383417</v>
      </c>
      <c r="BB426" s="93">
        <v>216</v>
      </c>
      <c r="BC426" s="94">
        <v>0.2</v>
      </c>
      <c r="BD426" s="89">
        <v>450</v>
      </c>
      <c r="BE426" s="89">
        <v>305</v>
      </c>
      <c r="BF426" s="98" t="s">
        <v>2528</v>
      </c>
      <c r="BG426" s="88" t="s">
        <v>68</v>
      </c>
      <c r="BH426" s="88" t="s">
        <v>3523</v>
      </c>
    </row>
    <row r="427" spans="1:60" s="87" customFormat="1" ht="30.75" customHeight="1" x14ac:dyDescent="0.2">
      <c r="A427" s="87" t="s">
        <v>692</v>
      </c>
      <c r="B427" s="88" t="s">
        <v>1799</v>
      </c>
      <c r="C427" s="88" t="s">
        <v>692</v>
      </c>
      <c r="D427" s="88" t="s">
        <v>31</v>
      </c>
      <c r="E427" s="88" t="s">
        <v>32</v>
      </c>
      <c r="F427" s="88" t="s">
        <v>32</v>
      </c>
      <c r="G427" s="88" t="s">
        <v>61</v>
      </c>
      <c r="H427" s="88" t="s">
        <v>66</v>
      </c>
      <c r="I427" s="88" t="s">
        <v>2916</v>
      </c>
      <c r="J427" s="88" t="s">
        <v>62</v>
      </c>
      <c r="K427" s="88" t="s">
        <v>668</v>
      </c>
      <c r="L427" s="88" t="s">
        <v>3523</v>
      </c>
      <c r="M427" s="88" t="s">
        <v>667</v>
      </c>
      <c r="N427" s="88" t="s">
        <v>1733</v>
      </c>
      <c r="O427" s="88" t="s">
        <v>587</v>
      </c>
      <c r="P427" s="88" t="s">
        <v>104</v>
      </c>
      <c r="Q427" s="88" t="s">
        <v>2374</v>
      </c>
      <c r="R427" s="89" t="s">
        <v>3617</v>
      </c>
      <c r="S427" s="90">
        <v>0.42499999999999999</v>
      </c>
      <c r="T427" s="88" t="s">
        <v>637</v>
      </c>
      <c r="U427" s="88"/>
      <c r="V427" s="88"/>
      <c r="W427" s="88"/>
      <c r="X427" s="89"/>
      <c r="Y427" s="89"/>
      <c r="Z427" s="88"/>
      <c r="AA427" s="88">
        <v>37</v>
      </c>
      <c r="AB427" s="88"/>
      <c r="AC427" s="88"/>
      <c r="AD427" s="88">
        <v>24</v>
      </c>
      <c r="AE427" s="91">
        <v>15.6</v>
      </c>
      <c r="AF427" s="88" t="s">
        <v>2992</v>
      </c>
      <c r="AG427" s="88" t="s">
        <v>2999</v>
      </c>
      <c r="AH427" s="99" t="s">
        <v>2998</v>
      </c>
      <c r="AI427" s="89">
        <v>1</v>
      </c>
      <c r="AJ427" s="89"/>
      <c r="AK427" s="89"/>
      <c r="AL427" s="88"/>
      <c r="AM427" s="88"/>
      <c r="AN427" s="88"/>
      <c r="AO427" s="88"/>
      <c r="AP427" s="88" t="s">
        <v>61</v>
      </c>
      <c r="AQ427" s="88" t="s">
        <v>44</v>
      </c>
      <c r="AR427" s="88" t="s">
        <v>45</v>
      </c>
      <c r="AS427" s="88" t="s">
        <v>44</v>
      </c>
      <c r="AT427" s="88" t="s">
        <v>61</v>
      </c>
      <c r="AU427" s="88"/>
      <c r="AV427" s="88"/>
      <c r="AW427" s="88"/>
      <c r="AX427" s="88" t="s">
        <v>3923</v>
      </c>
      <c r="AY427" s="88">
        <v>61.806705000000001</v>
      </c>
      <c r="AZ427" s="89">
        <v>150</v>
      </c>
      <c r="BA427" s="92">
        <v>0.10362694300518134</v>
      </c>
      <c r="BB427" s="93">
        <v>144</v>
      </c>
      <c r="BC427" s="94">
        <v>0.2</v>
      </c>
      <c r="BD427" s="89">
        <v>450</v>
      </c>
      <c r="BE427" s="89">
        <v>305</v>
      </c>
      <c r="BF427" s="98" t="s">
        <v>2528</v>
      </c>
      <c r="BG427" s="88" t="s">
        <v>68</v>
      </c>
      <c r="BH427" s="88" t="s">
        <v>3523</v>
      </c>
    </row>
    <row r="428" spans="1:60" s="87" customFormat="1" ht="30.75" customHeight="1" x14ac:dyDescent="0.2">
      <c r="A428" s="87" t="s">
        <v>2055</v>
      </c>
      <c r="B428" s="88" t="s">
        <v>1800</v>
      </c>
      <c r="C428" s="88" t="s">
        <v>2055</v>
      </c>
      <c r="D428" s="88" t="s">
        <v>31</v>
      </c>
      <c r="E428" s="88" t="s">
        <v>32</v>
      </c>
      <c r="F428" s="88" t="s">
        <v>32</v>
      </c>
      <c r="G428" s="88" t="s">
        <v>61</v>
      </c>
      <c r="H428" s="88" t="s">
        <v>66</v>
      </c>
      <c r="I428" s="88" t="s">
        <v>2918</v>
      </c>
      <c r="J428" s="88" t="s">
        <v>62</v>
      </c>
      <c r="K428" s="88" t="s">
        <v>668</v>
      </c>
      <c r="L428" s="88" t="s">
        <v>3523</v>
      </c>
      <c r="M428" s="88" t="s">
        <v>667</v>
      </c>
      <c r="N428" s="88" t="s">
        <v>1734</v>
      </c>
      <c r="O428" s="88" t="s">
        <v>587</v>
      </c>
      <c r="P428" s="88" t="s">
        <v>175</v>
      </c>
      <c r="Q428" s="88" t="s">
        <v>2374</v>
      </c>
      <c r="R428" s="89" t="s">
        <v>3619</v>
      </c>
      <c r="S428" s="90">
        <v>0.39</v>
      </c>
      <c r="T428" s="88" t="s">
        <v>638</v>
      </c>
      <c r="U428" s="88"/>
      <c r="V428" s="88"/>
      <c r="W428" s="88"/>
      <c r="X428" s="89"/>
      <c r="Y428" s="89"/>
      <c r="Z428" s="88"/>
      <c r="AA428" s="88">
        <v>37</v>
      </c>
      <c r="AB428" s="88"/>
      <c r="AC428" s="88"/>
      <c r="AD428" s="88">
        <v>24</v>
      </c>
      <c r="AE428" s="91">
        <v>15.6</v>
      </c>
      <c r="AF428" s="88" t="s">
        <v>2992</v>
      </c>
      <c r="AG428" s="88" t="s">
        <v>2999</v>
      </c>
      <c r="AH428" s="99" t="s">
        <v>2998</v>
      </c>
      <c r="AI428" s="89">
        <v>1</v>
      </c>
      <c r="AJ428" s="89"/>
      <c r="AK428" s="89"/>
      <c r="AL428" s="88"/>
      <c r="AM428" s="88"/>
      <c r="AN428" s="88"/>
      <c r="AO428" s="88"/>
      <c r="AP428" s="88" t="s">
        <v>61</v>
      </c>
      <c r="AQ428" s="88" t="s">
        <v>44</v>
      </c>
      <c r="AR428" s="88" t="s">
        <v>45</v>
      </c>
      <c r="AS428" s="88" t="s">
        <v>44</v>
      </c>
      <c r="AT428" s="88" t="s">
        <v>61</v>
      </c>
      <c r="AU428" s="88"/>
      <c r="AV428" s="88"/>
      <c r="AW428" s="88"/>
      <c r="AX428" s="88" t="s">
        <v>3923</v>
      </c>
      <c r="AY428" s="88">
        <v>63.909227000000001</v>
      </c>
      <c r="AZ428" s="89">
        <v>150</v>
      </c>
      <c r="BA428" s="92">
        <v>0.33678756476683935</v>
      </c>
      <c r="BB428" s="93">
        <v>144</v>
      </c>
      <c r="BC428" s="94">
        <v>0.2</v>
      </c>
      <c r="BD428" s="89">
        <v>450</v>
      </c>
      <c r="BE428" s="89">
        <v>305</v>
      </c>
      <c r="BF428" s="96" t="s">
        <v>2509</v>
      </c>
      <c r="BG428" s="88" t="s">
        <v>68</v>
      </c>
      <c r="BH428" s="88" t="s">
        <v>3523</v>
      </c>
    </row>
    <row r="429" spans="1:60" s="87" customFormat="1" ht="30.75" customHeight="1" x14ac:dyDescent="0.2">
      <c r="A429" s="87" t="s">
        <v>2056</v>
      </c>
      <c r="B429" s="88" t="s">
        <v>1800</v>
      </c>
      <c r="C429" s="88" t="s">
        <v>2056</v>
      </c>
      <c r="D429" s="88" t="s">
        <v>31</v>
      </c>
      <c r="E429" s="88" t="s">
        <v>32</v>
      </c>
      <c r="F429" s="88" t="s">
        <v>32</v>
      </c>
      <c r="G429" s="88" t="s">
        <v>61</v>
      </c>
      <c r="H429" s="88" t="s">
        <v>66</v>
      </c>
      <c r="I429" s="88" t="s">
        <v>2918</v>
      </c>
      <c r="J429" s="88" t="s">
        <v>62</v>
      </c>
      <c r="K429" s="88" t="s">
        <v>668</v>
      </c>
      <c r="L429" s="88" t="s">
        <v>3523</v>
      </c>
      <c r="M429" s="88" t="s">
        <v>667</v>
      </c>
      <c r="N429" s="88" t="s">
        <v>1734</v>
      </c>
      <c r="O429" s="88" t="s">
        <v>587</v>
      </c>
      <c r="P429" s="88" t="s">
        <v>176</v>
      </c>
      <c r="Q429" s="88" t="s">
        <v>2374</v>
      </c>
      <c r="R429" s="89" t="s">
        <v>3619</v>
      </c>
      <c r="S429" s="90">
        <v>0.38</v>
      </c>
      <c r="T429" s="88" t="s">
        <v>639</v>
      </c>
      <c r="U429" s="88"/>
      <c r="V429" s="88"/>
      <c r="W429" s="88"/>
      <c r="X429" s="89"/>
      <c r="Y429" s="89"/>
      <c r="Z429" s="88"/>
      <c r="AA429" s="88">
        <v>37</v>
      </c>
      <c r="AB429" s="88"/>
      <c r="AC429" s="88"/>
      <c r="AD429" s="88">
        <v>24</v>
      </c>
      <c r="AE429" s="91">
        <v>15.6</v>
      </c>
      <c r="AF429" s="88" t="s">
        <v>2992</v>
      </c>
      <c r="AG429" s="88" t="s">
        <v>2999</v>
      </c>
      <c r="AH429" s="99" t="s">
        <v>2998</v>
      </c>
      <c r="AI429" s="89">
        <v>1</v>
      </c>
      <c r="AJ429" s="89"/>
      <c r="AK429" s="89"/>
      <c r="AL429" s="88"/>
      <c r="AM429" s="88"/>
      <c r="AN429" s="88"/>
      <c r="AO429" s="88"/>
      <c r="AP429" s="88" t="s">
        <v>61</v>
      </c>
      <c r="AQ429" s="88" t="s">
        <v>44</v>
      </c>
      <c r="AR429" s="88" t="s">
        <v>45</v>
      </c>
      <c r="AS429" s="88" t="s">
        <v>44</v>
      </c>
      <c r="AT429" s="88" t="s">
        <v>61</v>
      </c>
      <c r="AU429" s="88"/>
      <c r="AV429" s="88"/>
      <c r="AW429" s="88"/>
      <c r="AX429" s="88" t="s">
        <v>3923</v>
      </c>
      <c r="AY429" s="88">
        <v>63.481602000000002</v>
      </c>
      <c r="AZ429" s="89">
        <v>150</v>
      </c>
      <c r="BA429" s="92">
        <v>0.66839378238341973</v>
      </c>
      <c r="BB429" s="93">
        <v>216</v>
      </c>
      <c r="BC429" s="94">
        <v>0.2</v>
      </c>
      <c r="BD429" s="89">
        <v>450</v>
      </c>
      <c r="BE429" s="89">
        <v>305</v>
      </c>
      <c r="BF429" s="96" t="s">
        <v>2509</v>
      </c>
      <c r="BG429" s="88" t="s">
        <v>68</v>
      </c>
      <c r="BH429" s="88" t="s">
        <v>3523</v>
      </c>
    </row>
    <row r="430" spans="1:60" s="87" customFormat="1" ht="30.75" customHeight="1" x14ac:dyDescent="0.2">
      <c r="A430" s="87" t="s">
        <v>693</v>
      </c>
      <c r="B430" s="88" t="s">
        <v>1800</v>
      </c>
      <c r="C430" s="88" t="s">
        <v>693</v>
      </c>
      <c r="D430" s="88" t="s">
        <v>31</v>
      </c>
      <c r="E430" s="88" t="s">
        <v>32</v>
      </c>
      <c r="F430" s="88" t="s">
        <v>32</v>
      </c>
      <c r="G430" s="88" t="s">
        <v>61</v>
      </c>
      <c r="H430" s="88" t="s">
        <v>66</v>
      </c>
      <c r="I430" s="88" t="s">
        <v>2918</v>
      </c>
      <c r="J430" s="88" t="s">
        <v>62</v>
      </c>
      <c r="K430" s="88" t="s">
        <v>668</v>
      </c>
      <c r="L430" s="88" t="s">
        <v>3523</v>
      </c>
      <c r="M430" s="88" t="s">
        <v>667</v>
      </c>
      <c r="N430" s="88" t="s">
        <v>1734</v>
      </c>
      <c r="O430" s="88" t="s">
        <v>587</v>
      </c>
      <c r="P430" s="88" t="s">
        <v>98</v>
      </c>
      <c r="Q430" s="88" t="s">
        <v>2374</v>
      </c>
      <c r="R430" s="89" t="s">
        <v>3619</v>
      </c>
      <c r="S430" s="90">
        <v>0.36</v>
      </c>
      <c r="T430" s="88" t="s">
        <v>640</v>
      </c>
      <c r="U430" s="88"/>
      <c r="V430" s="88"/>
      <c r="W430" s="88"/>
      <c r="X430" s="89"/>
      <c r="Y430" s="89"/>
      <c r="Z430" s="88"/>
      <c r="AA430" s="88">
        <v>37</v>
      </c>
      <c r="AB430" s="88"/>
      <c r="AC430" s="88"/>
      <c r="AD430" s="88">
        <v>24</v>
      </c>
      <c r="AE430" s="91">
        <v>15.6</v>
      </c>
      <c r="AF430" s="88" t="s">
        <v>2992</v>
      </c>
      <c r="AG430" s="88" t="s">
        <v>3000</v>
      </c>
      <c r="AH430" s="99" t="s">
        <v>2998</v>
      </c>
      <c r="AI430" s="89">
        <v>1</v>
      </c>
      <c r="AJ430" s="89"/>
      <c r="AK430" s="89"/>
      <c r="AL430" s="88"/>
      <c r="AM430" s="88"/>
      <c r="AN430" s="88"/>
      <c r="AO430" s="88"/>
      <c r="AP430" s="88" t="s">
        <v>61</v>
      </c>
      <c r="AQ430" s="88" t="s">
        <v>44</v>
      </c>
      <c r="AR430" s="88" t="s">
        <v>45</v>
      </c>
      <c r="AS430" s="88" t="s">
        <v>44</v>
      </c>
      <c r="AT430" s="88" t="s">
        <v>61</v>
      </c>
      <c r="AU430" s="88"/>
      <c r="AV430" s="88"/>
      <c r="AW430" s="88"/>
      <c r="AX430" s="88" t="s">
        <v>3923</v>
      </c>
      <c r="AY430" s="88">
        <v>63.480739999999997</v>
      </c>
      <c r="AZ430" s="89">
        <v>150</v>
      </c>
      <c r="BA430" s="92">
        <v>0.69948186528497414</v>
      </c>
      <c r="BB430" s="93">
        <v>216</v>
      </c>
      <c r="BC430" s="94">
        <v>0.2</v>
      </c>
      <c r="BD430" s="89">
        <v>450</v>
      </c>
      <c r="BE430" s="89">
        <v>305</v>
      </c>
      <c r="BF430" s="96" t="s">
        <v>2509</v>
      </c>
      <c r="BG430" s="88" t="s">
        <v>68</v>
      </c>
      <c r="BH430" s="88" t="s">
        <v>3523</v>
      </c>
    </row>
    <row r="431" spans="1:60" s="87" customFormat="1" ht="30.75" customHeight="1" x14ac:dyDescent="0.2">
      <c r="A431" s="87" t="s">
        <v>694</v>
      </c>
      <c r="B431" s="88" t="s">
        <v>1800</v>
      </c>
      <c r="C431" s="88" t="s">
        <v>694</v>
      </c>
      <c r="D431" s="88" t="s">
        <v>31</v>
      </c>
      <c r="E431" s="88" t="s">
        <v>32</v>
      </c>
      <c r="F431" s="88" t="s">
        <v>32</v>
      </c>
      <c r="G431" s="88" t="s">
        <v>61</v>
      </c>
      <c r="H431" s="88" t="s">
        <v>66</v>
      </c>
      <c r="I431" s="88" t="s">
        <v>2918</v>
      </c>
      <c r="J431" s="88" t="s">
        <v>62</v>
      </c>
      <c r="K431" s="88" t="s">
        <v>668</v>
      </c>
      <c r="L431" s="88" t="s">
        <v>3523</v>
      </c>
      <c r="M431" s="88" t="s">
        <v>667</v>
      </c>
      <c r="N431" s="88" t="s">
        <v>1734</v>
      </c>
      <c r="O431" s="88" t="s">
        <v>587</v>
      </c>
      <c r="P431" s="88" t="s">
        <v>100</v>
      </c>
      <c r="Q431" s="88" t="s">
        <v>2374</v>
      </c>
      <c r="R431" s="89" t="s">
        <v>3619</v>
      </c>
      <c r="S431" s="90">
        <v>0.35499999999999998</v>
      </c>
      <c r="T431" s="88" t="s">
        <v>641</v>
      </c>
      <c r="U431" s="88"/>
      <c r="V431" s="88"/>
      <c r="W431" s="88"/>
      <c r="X431" s="89"/>
      <c r="Y431" s="89"/>
      <c r="Z431" s="88"/>
      <c r="AA431" s="88">
        <v>37</v>
      </c>
      <c r="AB431" s="88"/>
      <c r="AC431" s="88"/>
      <c r="AD431" s="88">
        <v>24</v>
      </c>
      <c r="AE431" s="91">
        <v>15.6</v>
      </c>
      <c r="AF431" s="88" t="s">
        <v>2992</v>
      </c>
      <c r="AG431" s="88" t="s">
        <v>2999</v>
      </c>
      <c r="AH431" s="99" t="s">
        <v>2998</v>
      </c>
      <c r="AI431" s="89">
        <v>1</v>
      </c>
      <c r="AJ431" s="89"/>
      <c r="AK431" s="89"/>
      <c r="AL431" s="88"/>
      <c r="AM431" s="88"/>
      <c r="AN431" s="88"/>
      <c r="AO431" s="88"/>
      <c r="AP431" s="88" t="s">
        <v>61</v>
      </c>
      <c r="AQ431" s="88" t="s">
        <v>44</v>
      </c>
      <c r="AR431" s="88" t="s">
        <v>45</v>
      </c>
      <c r="AS431" s="88" t="s">
        <v>44</v>
      </c>
      <c r="AT431" s="88" t="s">
        <v>61</v>
      </c>
      <c r="AU431" s="88"/>
      <c r="AV431" s="88"/>
      <c r="AW431" s="88"/>
      <c r="AX431" s="88" t="s">
        <v>3923</v>
      </c>
      <c r="AY431" s="88">
        <v>63.479199999999999</v>
      </c>
      <c r="AZ431" s="89">
        <v>150</v>
      </c>
      <c r="BA431" s="92">
        <v>0.38341968911917096</v>
      </c>
      <c r="BB431" s="93">
        <v>216</v>
      </c>
      <c r="BC431" s="94">
        <v>0.2</v>
      </c>
      <c r="BD431" s="89">
        <v>450</v>
      </c>
      <c r="BE431" s="89">
        <v>305</v>
      </c>
      <c r="BF431" s="96" t="s">
        <v>2509</v>
      </c>
      <c r="BG431" s="88" t="s">
        <v>68</v>
      </c>
      <c r="BH431" s="88" t="s">
        <v>3523</v>
      </c>
    </row>
    <row r="432" spans="1:60" s="87" customFormat="1" ht="30.75" customHeight="1" x14ac:dyDescent="0.2">
      <c r="A432" s="87" t="s">
        <v>695</v>
      </c>
      <c r="B432" s="88" t="s">
        <v>1800</v>
      </c>
      <c r="C432" s="88" t="s">
        <v>695</v>
      </c>
      <c r="D432" s="88" t="s">
        <v>31</v>
      </c>
      <c r="E432" s="88" t="s">
        <v>32</v>
      </c>
      <c r="F432" s="88" t="s">
        <v>32</v>
      </c>
      <c r="G432" s="88" t="s">
        <v>61</v>
      </c>
      <c r="H432" s="88" t="s">
        <v>66</v>
      </c>
      <c r="I432" s="88" t="s">
        <v>2918</v>
      </c>
      <c r="J432" s="88" t="s">
        <v>62</v>
      </c>
      <c r="K432" s="88" t="s">
        <v>668</v>
      </c>
      <c r="L432" s="88" t="s">
        <v>3523</v>
      </c>
      <c r="M432" s="88" t="s">
        <v>667</v>
      </c>
      <c r="N432" s="88" t="s">
        <v>1734</v>
      </c>
      <c r="O432" s="88" t="s">
        <v>587</v>
      </c>
      <c r="P432" s="88" t="s">
        <v>104</v>
      </c>
      <c r="Q432" s="88" t="s">
        <v>2374</v>
      </c>
      <c r="R432" s="89" t="s">
        <v>3619</v>
      </c>
      <c r="S432" s="90">
        <v>0.42499999999999999</v>
      </c>
      <c r="T432" s="88" t="s">
        <v>642</v>
      </c>
      <c r="U432" s="88"/>
      <c r="V432" s="88"/>
      <c r="W432" s="88"/>
      <c r="X432" s="89"/>
      <c r="Y432" s="89"/>
      <c r="Z432" s="88"/>
      <c r="AA432" s="88">
        <v>37</v>
      </c>
      <c r="AB432" s="88"/>
      <c r="AC432" s="88"/>
      <c r="AD432" s="88">
        <v>24</v>
      </c>
      <c r="AE432" s="91">
        <v>15.6</v>
      </c>
      <c r="AF432" s="88" t="s">
        <v>2992</v>
      </c>
      <c r="AG432" s="88" t="s">
        <v>2999</v>
      </c>
      <c r="AH432" s="99" t="s">
        <v>2998</v>
      </c>
      <c r="AI432" s="89">
        <v>1</v>
      </c>
      <c r="AJ432" s="89"/>
      <c r="AK432" s="89"/>
      <c r="AL432" s="88"/>
      <c r="AM432" s="88"/>
      <c r="AN432" s="88"/>
      <c r="AO432" s="88"/>
      <c r="AP432" s="88" t="s">
        <v>61</v>
      </c>
      <c r="AQ432" s="88" t="s">
        <v>44</v>
      </c>
      <c r="AR432" s="88" t="s">
        <v>45</v>
      </c>
      <c r="AS432" s="88" t="s">
        <v>44</v>
      </c>
      <c r="AT432" s="88" t="s">
        <v>61</v>
      </c>
      <c r="AU432" s="88"/>
      <c r="AV432" s="88"/>
      <c r="AW432" s="88"/>
      <c r="AX432" s="88" t="s">
        <v>3923</v>
      </c>
      <c r="AY432" s="88">
        <v>64.191297000000006</v>
      </c>
      <c r="AZ432" s="89">
        <v>150</v>
      </c>
      <c r="BA432" s="92">
        <v>0.12953367875647667</v>
      </c>
      <c r="BB432" s="93">
        <v>144</v>
      </c>
      <c r="BC432" s="94">
        <v>0.2</v>
      </c>
      <c r="BD432" s="89">
        <v>450</v>
      </c>
      <c r="BE432" s="89">
        <v>305</v>
      </c>
      <c r="BF432" s="96" t="s">
        <v>2509</v>
      </c>
      <c r="BG432" s="88" t="s">
        <v>68</v>
      </c>
      <c r="BH432" s="88" t="s">
        <v>3523</v>
      </c>
    </row>
    <row r="433" spans="1:60" s="87" customFormat="1" ht="30.75" customHeight="1" x14ac:dyDescent="0.2">
      <c r="A433" s="87" t="s">
        <v>2057</v>
      </c>
      <c r="B433" s="88" t="s">
        <v>1801</v>
      </c>
      <c r="C433" s="88" t="s">
        <v>2057</v>
      </c>
      <c r="D433" s="88" t="s">
        <v>31</v>
      </c>
      <c r="E433" s="88" t="s">
        <v>32</v>
      </c>
      <c r="F433" s="88" t="s">
        <v>32</v>
      </c>
      <c r="G433" s="88" t="s">
        <v>61</v>
      </c>
      <c r="H433" s="88" t="s">
        <v>66</v>
      </c>
      <c r="I433" s="88" t="s">
        <v>2917</v>
      </c>
      <c r="J433" s="88" t="s">
        <v>62</v>
      </c>
      <c r="K433" s="88" t="s">
        <v>668</v>
      </c>
      <c r="L433" s="88" t="s">
        <v>3523</v>
      </c>
      <c r="M433" s="88" t="s">
        <v>667</v>
      </c>
      <c r="N433" s="88" t="s">
        <v>1732</v>
      </c>
      <c r="O433" s="88" t="s">
        <v>587</v>
      </c>
      <c r="P433" s="88" t="s">
        <v>175</v>
      </c>
      <c r="Q433" s="88" t="s">
        <v>2374</v>
      </c>
      <c r="R433" s="89" t="s">
        <v>3616</v>
      </c>
      <c r="S433" s="90">
        <v>0.39</v>
      </c>
      <c r="T433" s="88" t="s">
        <v>643</v>
      </c>
      <c r="U433" s="88"/>
      <c r="V433" s="88"/>
      <c r="W433" s="88"/>
      <c r="X433" s="89"/>
      <c r="Y433" s="89"/>
      <c r="Z433" s="88"/>
      <c r="AA433" s="88">
        <v>37</v>
      </c>
      <c r="AB433" s="88"/>
      <c r="AC433" s="88"/>
      <c r="AD433" s="88">
        <v>24</v>
      </c>
      <c r="AE433" s="91">
        <v>15.6</v>
      </c>
      <c r="AF433" s="88" t="s">
        <v>2993</v>
      </c>
      <c r="AG433" s="88" t="s">
        <v>2999</v>
      </c>
      <c r="AH433" s="99" t="s">
        <v>2998</v>
      </c>
      <c r="AI433" s="89">
        <v>1</v>
      </c>
      <c r="AJ433" s="89"/>
      <c r="AK433" s="89"/>
      <c r="AL433" s="88"/>
      <c r="AM433" s="88"/>
      <c r="AN433" s="88"/>
      <c r="AO433" s="88"/>
      <c r="AP433" s="88" t="s">
        <v>61</v>
      </c>
      <c r="AQ433" s="88" t="s">
        <v>44</v>
      </c>
      <c r="AR433" s="88" t="s">
        <v>45</v>
      </c>
      <c r="AS433" s="88" t="s">
        <v>44</v>
      </c>
      <c r="AT433" s="88" t="s">
        <v>61</v>
      </c>
      <c r="AU433" s="88" t="s">
        <v>3921</v>
      </c>
      <c r="AV433" s="88"/>
      <c r="AW433" s="88"/>
      <c r="AX433" s="88"/>
      <c r="AY433" s="88">
        <v>61.691257</v>
      </c>
      <c r="AZ433" s="89">
        <v>150</v>
      </c>
      <c r="BA433" s="92">
        <v>0.30051813471502592</v>
      </c>
      <c r="BB433" s="93">
        <v>144</v>
      </c>
      <c r="BC433" s="94">
        <v>0.2</v>
      </c>
      <c r="BD433" s="89">
        <v>450</v>
      </c>
      <c r="BE433" s="89">
        <v>305</v>
      </c>
      <c r="BF433" s="96" t="s">
        <v>2538</v>
      </c>
      <c r="BG433" s="88" t="s">
        <v>68</v>
      </c>
      <c r="BH433" s="88" t="s">
        <v>3523</v>
      </c>
    </row>
    <row r="434" spans="1:60" s="87" customFormat="1" ht="30.75" customHeight="1" x14ac:dyDescent="0.2">
      <c r="A434" s="87" t="s">
        <v>2058</v>
      </c>
      <c r="B434" s="88" t="s">
        <v>1801</v>
      </c>
      <c r="C434" s="88" t="s">
        <v>2058</v>
      </c>
      <c r="D434" s="88" t="s">
        <v>31</v>
      </c>
      <c r="E434" s="88" t="s">
        <v>32</v>
      </c>
      <c r="F434" s="88" t="s">
        <v>32</v>
      </c>
      <c r="G434" s="88" t="s">
        <v>61</v>
      </c>
      <c r="H434" s="88" t="s">
        <v>66</v>
      </c>
      <c r="I434" s="88" t="s">
        <v>2917</v>
      </c>
      <c r="J434" s="88" t="s">
        <v>62</v>
      </c>
      <c r="K434" s="88" t="s">
        <v>668</v>
      </c>
      <c r="L434" s="88" t="s">
        <v>3523</v>
      </c>
      <c r="M434" s="88" t="s">
        <v>667</v>
      </c>
      <c r="N434" s="88" t="s">
        <v>1732</v>
      </c>
      <c r="O434" s="88" t="s">
        <v>587</v>
      </c>
      <c r="P434" s="88" t="s">
        <v>176</v>
      </c>
      <c r="Q434" s="88" t="s">
        <v>2374</v>
      </c>
      <c r="R434" s="89" t="s">
        <v>3616</v>
      </c>
      <c r="S434" s="90">
        <v>0.38</v>
      </c>
      <c r="T434" s="88" t="s">
        <v>644</v>
      </c>
      <c r="U434" s="88"/>
      <c r="V434" s="88"/>
      <c r="W434" s="88"/>
      <c r="X434" s="89"/>
      <c r="Y434" s="89"/>
      <c r="Z434" s="88"/>
      <c r="AA434" s="88">
        <v>37</v>
      </c>
      <c r="AB434" s="88"/>
      <c r="AC434" s="88"/>
      <c r="AD434" s="88">
        <v>24</v>
      </c>
      <c r="AE434" s="91">
        <v>15.6</v>
      </c>
      <c r="AF434" s="88" t="s">
        <v>2993</v>
      </c>
      <c r="AG434" s="88" t="s">
        <v>2999</v>
      </c>
      <c r="AH434" s="99" t="s">
        <v>2998</v>
      </c>
      <c r="AI434" s="89">
        <v>1</v>
      </c>
      <c r="AJ434" s="89"/>
      <c r="AK434" s="89"/>
      <c r="AL434" s="88"/>
      <c r="AM434" s="88"/>
      <c r="AN434" s="88"/>
      <c r="AO434" s="88"/>
      <c r="AP434" s="88" t="s">
        <v>61</v>
      </c>
      <c r="AQ434" s="88" t="s">
        <v>44</v>
      </c>
      <c r="AR434" s="88" t="s">
        <v>45</v>
      </c>
      <c r="AS434" s="88" t="s">
        <v>44</v>
      </c>
      <c r="AT434" s="88" t="s">
        <v>61</v>
      </c>
      <c r="AU434" s="88" t="s">
        <v>3921</v>
      </c>
      <c r="AV434" s="88"/>
      <c r="AW434" s="88"/>
      <c r="AX434" s="88"/>
      <c r="AY434" s="88">
        <v>61.621850000000002</v>
      </c>
      <c r="AZ434" s="89">
        <v>150</v>
      </c>
      <c r="BA434" s="92">
        <v>0.51295336787564771</v>
      </c>
      <c r="BB434" s="93">
        <v>216</v>
      </c>
      <c r="BC434" s="94">
        <v>0.2</v>
      </c>
      <c r="BD434" s="89">
        <v>450</v>
      </c>
      <c r="BE434" s="89">
        <v>305</v>
      </c>
      <c r="BF434" s="96" t="s">
        <v>2538</v>
      </c>
      <c r="BG434" s="88" t="s">
        <v>68</v>
      </c>
      <c r="BH434" s="88" t="s">
        <v>3523</v>
      </c>
    </row>
    <row r="435" spans="1:60" s="87" customFormat="1" ht="30.75" customHeight="1" x14ac:dyDescent="0.2">
      <c r="A435" s="87" t="s">
        <v>696</v>
      </c>
      <c r="B435" s="88" t="s">
        <v>1801</v>
      </c>
      <c r="C435" s="88" t="s">
        <v>696</v>
      </c>
      <c r="D435" s="88" t="s">
        <v>31</v>
      </c>
      <c r="E435" s="88" t="s">
        <v>32</v>
      </c>
      <c r="F435" s="88" t="s">
        <v>32</v>
      </c>
      <c r="G435" s="88" t="s">
        <v>61</v>
      </c>
      <c r="H435" s="88" t="s">
        <v>66</v>
      </c>
      <c r="I435" s="88" t="s">
        <v>2917</v>
      </c>
      <c r="J435" s="88" t="s">
        <v>62</v>
      </c>
      <c r="K435" s="88" t="s">
        <v>668</v>
      </c>
      <c r="L435" s="88" t="s">
        <v>3523</v>
      </c>
      <c r="M435" s="88" t="s">
        <v>667</v>
      </c>
      <c r="N435" s="88" t="s">
        <v>1732</v>
      </c>
      <c r="O435" s="88" t="s">
        <v>587</v>
      </c>
      <c r="P435" s="88" t="s">
        <v>98</v>
      </c>
      <c r="Q435" s="88" t="s">
        <v>2374</v>
      </c>
      <c r="R435" s="89" t="s">
        <v>3616</v>
      </c>
      <c r="S435" s="90">
        <v>0.36</v>
      </c>
      <c r="T435" s="88" t="s">
        <v>645</v>
      </c>
      <c r="U435" s="88"/>
      <c r="V435" s="88"/>
      <c r="W435" s="88"/>
      <c r="X435" s="89"/>
      <c r="Y435" s="89"/>
      <c r="Z435" s="88"/>
      <c r="AA435" s="88">
        <v>37</v>
      </c>
      <c r="AB435" s="88"/>
      <c r="AC435" s="88"/>
      <c r="AD435" s="88">
        <v>24</v>
      </c>
      <c r="AE435" s="91">
        <v>15.6</v>
      </c>
      <c r="AF435" s="88" t="s">
        <v>2993</v>
      </c>
      <c r="AG435" s="88" t="s">
        <v>2999</v>
      </c>
      <c r="AH435" s="99" t="s">
        <v>2998</v>
      </c>
      <c r="AI435" s="89">
        <v>1</v>
      </c>
      <c r="AJ435" s="89"/>
      <c r="AK435" s="89"/>
      <c r="AL435" s="88"/>
      <c r="AM435" s="88"/>
      <c r="AN435" s="88"/>
      <c r="AO435" s="88"/>
      <c r="AP435" s="88" t="s">
        <v>61</v>
      </c>
      <c r="AQ435" s="88" t="s">
        <v>44</v>
      </c>
      <c r="AR435" s="88" t="s">
        <v>45</v>
      </c>
      <c r="AS435" s="88" t="s">
        <v>44</v>
      </c>
      <c r="AT435" s="88" t="s">
        <v>61</v>
      </c>
      <c r="AU435" s="88" t="s">
        <v>3921</v>
      </c>
      <c r="AV435" s="88"/>
      <c r="AW435" s="88"/>
      <c r="AX435" s="88"/>
      <c r="AY435" s="88">
        <v>61.575865999999998</v>
      </c>
      <c r="AZ435" s="89">
        <v>150</v>
      </c>
      <c r="BA435" s="92">
        <v>0.51813471502590669</v>
      </c>
      <c r="BB435" s="93">
        <v>216</v>
      </c>
      <c r="BC435" s="94">
        <v>0.2</v>
      </c>
      <c r="BD435" s="89">
        <v>450</v>
      </c>
      <c r="BE435" s="89">
        <v>305</v>
      </c>
      <c r="BF435" s="96" t="s">
        <v>2538</v>
      </c>
      <c r="BG435" s="88" t="s">
        <v>68</v>
      </c>
      <c r="BH435" s="88" t="s">
        <v>3523</v>
      </c>
    </row>
    <row r="436" spans="1:60" s="87" customFormat="1" ht="30.75" customHeight="1" x14ac:dyDescent="0.2">
      <c r="A436" s="87" t="s">
        <v>697</v>
      </c>
      <c r="B436" s="88" t="s">
        <v>1801</v>
      </c>
      <c r="C436" s="88" t="s">
        <v>697</v>
      </c>
      <c r="D436" s="88" t="s">
        <v>31</v>
      </c>
      <c r="E436" s="88" t="s">
        <v>32</v>
      </c>
      <c r="F436" s="88" t="s">
        <v>32</v>
      </c>
      <c r="G436" s="88" t="s">
        <v>61</v>
      </c>
      <c r="H436" s="88" t="s">
        <v>66</v>
      </c>
      <c r="I436" s="88" t="s">
        <v>2917</v>
      </c>
      <c r="J436" s="88" t="s">
        <v>62</v>
      </c>
      <c r="K436" s="88" t="s">
        <v>668</v>
      </c>
      <c r="L436" s="88" t="s">
        <v>3523</v>
      </c>
      <c r="M436" s="88" t="s">
        <v>667</v>
      </c>
      <c r="N436" s="88" t="s">
        <v>1732</v>
      </c>
      <c r="O436" s="88" t="s">
        <v>587</v>
      </c>
      <c r="P436" s="88" t="s">
        <v>100</v>
      </c>
      <c r="Q436" s="88" t="s">
        <v>2374</v>
      </c>
      <c r="R436" s="89" t="s">
        <v>3616</v>
      </c>
      <c r="S436" s="90">
        <v>0.35499999999999998</v>
      </c>
      <c r="T436" s="88" t="s">
        <v>646</v>
      </c>
      <c r="U436" s="88"/>
      <c r="V436" s="88"/>
      <c r="W436" s="88"/>
      <c r="X436" s="89"/>
      <c r="Y436" s="89"/>
      <c r="Z436" s="88"/>
      <c r="AA436" s="88">
        <v>37</v>
      </c>
      <c r="AB436" s="88"/>
      <c r="AC436" s="88"/>
      <c r="AD436" s="88">
        <v>24</v>
      </c>
      <c r="AE436" s="91">
        <v>15.6</v>
      </c>
      <c r="AF436" s="88" t="s">
        <v>2993</v>
      </c>
      <c r="AG436" s="88" t="s">
        <v>2999</v>
      </c>
      <c r="AH436" s="99" t="s">
        <v>2998</v>
      </c>
      <c r="AI436" s="89">
        <v>1</v>
      </c>
      <c r="AJ436" s="89"/>
      <c r="AK436" s="89"/>
      <c r="AL436" s="88"/>
      <c r="AM436" s="88"/>
      <c r="AN436" s="88"/>
      <c r="AO436" s="88"/>
      <c r="AP436" s="88" t="s">
        <v>61</v>
      </c>
      <c r="AQ436" s="88" t="s">
        <v>44</v>
      </c>
      <c r="AR436" s="88" t="s">
        <v>45</v>
      </c>
      <c r="AS436" s="88" t="s">
        <v>44</v>
      </c>
      <c r="AT436" s="88" t="s">
        <v>61</v>
      </c>
      <c r="AU436" s="88" t="s">
        <v>3921</v>
      </c>
      <c r="AV436" s="88"/>
      <c r="AW436" s="88"/>
      <c r="AX436" s="88"/>
      <c r="AY436" s="88">
        <v>61.662033000000001</v>
      </c>
      <c r="AZ436" s="89">
        <v>150</v>
      </c>
      <c r="BA436" s="92">
        <v>0.23316062176165803</v>
      </c>
      <c r="BB436" s="93">
        <v>216</v>
      </c>
      <c r="BC436" s="94">
        <v>0.2</v>
      </c>
      <c r="BD436" s="89">
        <v>450</v>
      </c>
      <c r="BE436" s="89">
        <v>305</v>
      </c>
      <c r="BF436" s="96" t="s">
        <v>2538</v>
      </c>
      <c r="BG436" s="88" t="s">
        <v>68</v>
      </c>
      <c r="BH436" s="88" t="s">
        <v>3523</v>
      </c>
    </row>
    <row r="437" spans="1:60" s="87" customFormat="1" ht="30.75" customHeight="1" x14ac:dyDescent="0.2">
      <c r="A437" s="87" t="s">
        <v>698</v>
      </c>
      <c r="B437" s="88" t="s">
        <v>1801</v>
      </c>
      <c r="C437" s="88" t="s">
        <v>698</v>
      </c>
      <c r="D437" s="88" t="s">
        <v>31</v>
      </c>
      <c r="E437" s="88" t="s">
        <v>32</v>
      </c>
      <c r="F437" s="88" t="s">
        <v>32</v>
      </c>
      <c r="G437" s="88" t="s">
        <v>61</v>
      </c>
      <c r="H437" s="88" t="s">
        <v>66</v>
      </c>
      <c r="I437" s="88" t="s">
        <v>2917</v>
      </c>
      <c r="J437" s="88" t="s">
        <v>62</v>
      </c>
      <c r="K437" s="88" t="s">
        <v>668</v>
      </c>
      <c r="L437" s="88" t="s">
        <v>3523</v>
      </c>
      <c r="M437" s="88" t="s">
        <v>667</v>
      </c>
      <c r="N437" s="88" t="s">
        <v>1732</v>
      </c>
      <c r="O437" s="88" t="s">
        <v>587</v>
      </c>
      <c r="P437" s="88" t="s">
        <v>104</v>
      </c>
      <c r="Q437" s="88" t="s">
        <v>2374</v>
      </c>
      <c r="R437" s="89" t="s">
        <v>3616</v>
      </c>
      <c r="S437" s="90">
        <v>0.42499999999999999</v>
      </c>
      <c r="T437" s="88" t="s">
        <v>647</v>
      </c>
      <c r="U437" s="88"/>
      <c r="V437" s="88"/>
      <c r="W437" s="88"/>
      <c r="X437" s="89"/>
      <c r="Y437" s="89"/>
      <c r="Z437" s="88"/>
      <c r="AA437" s="88">
        <v>37</v>
      </c>
      <c r="AB437" s="88"/>
      <c r="AC437" s="88"/>
      <c r="AD437" s="88">
        <v>24</v>
      </c>
      <c r="AE437" s="91">
        <v>15.6</v>
      </c>
      <c r="AF437" s="88" t="s">
        <v>2993</v>
      </c>
      <c r="AG437" s="88" t="s">
        <v>2999</v>
      </c>
      <c r="AH437" s="99" t="s">
        <v>2998</v>
      </c>
      <c r="AI437" s="89">
        <v>1</v>
      </c>
      <c r="AJ437" s="89"/>
      <c r="AK437" s="89"/>
      <c r="AL437" s="88"/>
      <c r="AM437" s="88"/>
      <c r="AN437" s="88"/>
      <c r="AO437" s="88"/>
      <c r="AP437" s="88" t="s">
        <v>61</v>
      </c>
      <c r="AQ437" s="88" t="s">
        <v>44</v>
      </c>
      <c r="AR437" s="88" t="s">
        <v>45</v>
      </c>
      <c r="AS437" s="88" t="s">
        <v>44</v>
      </c>
      <c r="AT437" s="88" t="s">
        <v>61</v>
      </c>
      <c r="AU437" s="88" t="s">
        <v>3921</v>
      </c>
      <c r="AV437" s="88"/>
      <c r="AW437" s="88"/>
      <c r="AX437" s="88"/>
      <c r="AY437" s="88">
        <v>61.968885</v>
      </c>
      <c r="AZ437" s="89">
        <v>150</v>
      </c>
      <c r="BA437" s="92">
        <v>8.8082901554404139E-2</v>
      </c>
      <c r="BB437" s="93">
        <v>144</v>
      </c>
      <c r="BC437" s="94">
        <v>0.2</v>
      </c>
      <c r="BD437" s="89">
        <v>450</v>
      </c>
      <c r="BE437" s="89">
        <v>305</v>
      </c>
      <c r="BF437" s="96" t="s">
        <v>2538</v>
      </c>
      <c r="BG437" s="88" t="s">
        <v>68</v>
      </c>
      <c r="BH437" s="88" t="s">
        <v>3523</v>
      </c>
    </row>
    <row r="438" spans="1:60" s="87" customFormat="1" ht="30.75" customHeight="1" x14ac:dyDescent="0.2">
      <c r="A438" s="87" t="s">
        <v>699</v>
      </c>
      <c r="B438" s="88" t="s">
        <v>1801</v>
      </c>
      <c r="C438" s="88" t="s">
        <v>699</v>
      </c>
      <c r="D438" s="88" t="s">
        <v>31</v>
      </c>
      <c r="E438" s="88" t="s">
        <v>32</v>
      </c>
      <c r="F438" s="88" t="s">
        <v>32</v>
      </c>
      <c r="G438" s="88" t="s">
        <v>61</v>
      </c>
      <c r="H438" s="88" t="s">
        <v>66</v>
      </c>
      <c r="I438" s="88" t="s">
        <v>2917</v>
      </c>
      <c r="J438" s="88" t="s">
        <v>62</v>
      </c>
      <c r="K438" s="88" t="s">
        <v>668</v>
      </c>
      <c r="L438" s="88" t="s">
        <v>3523</v>
      </c>
      <c r="M438" s="88" t="s">
        <v>667</v>
      </c>
      <c r="N438" s="88" t="s">
        <v>1732</v>
      </c>
      <c r="O438" s="88" t="s">
        <v>587</v>
      </c>
      <c r="P438" s="88" t="s">
        <v>107</v>
      </c>
      <c r="Q438" s="88" t="s">
        <v>2374</v>
      </c>
      <c r="R438" s="89" t="s">
        <v>3616</v>
      </c>
      <c r="S438" s="90">
        <v>0.45</v>
      </c>
      <c r="T438" s="88" t="s">
        <v>648</v>
      </c>
      <c r="U438" s="88"/>
      <c r="V438" s="88"/>
      <c r="W438" s="88"/>
      <c r="X438" s="89"/>
      <c r="Y438" s="89"/>
      <c r="Z438" s="88"/>
      <c r="AA438" s="88">
        <v>37</v>
      </c>
      <c r="AB438" s="88"/>
      <c r="AC438" s="88"/>
      <c r="AD438" s="88">
        <v>24</v>
      </c>
      <c r="AE438" s="91">
        <v>15.6</v>
      </c>
      <c r="AF438" s="88" t="s">
        <v>2993</v>
      </c>
      <c r="AG438" s="88" t="s">
        <v>2999</v>
      </c>
      <c r="AH438" s="99" t="s">
        <v>2998</v>
      </c>
      <c r="AI438" s="89">
        <v>1</v>
      </c>
      <c r="AJ438" s="89"/>
      <c r="AK438" s="89"/>
      <c r="AL438" s="88"/>
      <c r="AM438" s="88"/>
      <c r="AN438" s="88"/>
      <c r="AO438" s="88"/>
      <c r="AP438" s="88" t="s">
        <v>61</v>
      </c>
      <c r="AQ438" s="88" t="s">
        <v>44</v>
      </c>
      <c r="AR438" s="88" t="s">
        <v>45</v>
      </c>
      <c r="AS438" s="88" t="s">
        <v>44</v>
      </c>
      <c r="AT438" s="88" t="s">
        <v>61</v>
      </c>
      <c r="AU438" s="88" t="s">
        <v>3921</v>
      </c>
      <c r="AV438" s="88"/>
      <c r="AW438" s="88"/>
      <c r="AX438" s="88"/>
      <c r="AY438" s="88">
        <v>61.136000000000003</v>
      </c>
      <c r="AZ438" s="89">
        <v>150</v>
      </c>
      <c r="BA438" s="92">
        <v>3.6269430051813469E-2</v>
      </c>
      <c r="BB438" s="93">
        <v>144</v>
      </c>
      <c r="BC438" s="94">
        <v>0.2</v>
      </c>
      <c r="BD438" s="89">
        <v>450</v>
      </c>
      <c r="BE438" s="89">
        <v>305</v>
      </c>
      <c r="BF438" s="96" t="s">
        <v>2538</v>
      </c>
      <c r="BG438" s="88" t="s">
        <v>68</v>
      </c>
      <c r="BH438" s="88" t="s">
        <v>3523</v>
      </c>
    </row>
    <row r="439" spans="1:60" s="87" customFormat="1" ht="30.75" customHeight="1" x14ac:dyDescent="0.2">
      <c r="A439" s="87" t="s">
        <v>2059</v>
      </c>
      <c r="B439" s="88" t="s">
        <v>1802</v>
      </c>
      <c r="C439" s="88" t="s">
        <v>2059</v>
      </c>
      <c r="D439" s="88" t="s">
        <v>31</v>
      </c>
      <c r="E439" s="88" t="s">
        <v>32</v>
      </c>
      <c r="F439" s="88" t="s">
        <v>32</v>
      </c>
      <c r="G439" s="88" t="s">
        <v>61</v>
      </c>
      <c r="H439" s="88" t="s">
        <v>66</v>
      </c>
      <c r="I439" s="88" t="s">
        <v>2918</v>
      </c>
      <c r="J439" s="88" t="s">
        <v>62</v>
      </c>
      <c r="K439" s="88" t="s">
        <v>668</v>
      </c>
      <c r="L439" s="88" t="s">
        <v>3523</v>
      </c>
      <c r="M439" s="88" t="s">
        <v>667</v>
      </c>
      <c r="N439" s="88" t="s">
        <v>1730</v>
      </c>
      <c r="O439" s="88" t="s">
        <v>587</v>
      </c>
      <c r="P439" s="88" t="s">
        <v>175</v>
      </c>
      <c r="Q439" s="88" t="s">
        <v>2374</v>
      </c>
      <c r="R439" s="89" t="s">
        <v>3618</v>
      </c>
      <c r="S439" s="90">
        <v>0.39</v>
      </c>
      <c r="T439" s="88" t="s">
        <v>649</v>
      </c>
      <c r="U439" s="88"/>
      <c r="V439" s="88"/>
      <c r="W439" s="88"/>
      <c r="X439" s="89"/>
      <c r="Y439" s="89"/>
      <c r="Z439" s="88"/>
      <c r="AA439" s="88">
        <v>37</v>
      </c>
      <c r="AB439" s="88"/>
      <c r="AC439" s="88"/>
      <c r="AD439" s="88">
        <v>24</v>
      </c>
      <c r="AE439" s="91">
        <v>15.6</v>
      </c>
      <c r="AF439" s="88" t="s">
        <v>2992</v>
      </c>
      <c r="AG439" s="88" t="s">
        <v>2999</v>
      </c>
      <c r="AH439" s="99" t="s">
        <v>2998</v>
      </c>
      <c r="AI439" s="89">
        <v>1</v>
      </c>
      <c r="AJ439" s="89"/>
      <c r="AK439" s="89"/>
      <c r="AL439" s="88"/>
      <c r="AM439" s="88"/>
      <c r="AN439" s="88"/>
      <c r="AO439" s="88"/>
      <c r="AP439" s="88" t="s">
        <v>61</v>
      </c>
      <c r="AQ439" s="88" t="s">
        <v>44</v>
      </c>
      <c r="AR439" s="88" t="s">
        <v>45</v>
      </c>
      <c r="AS439" s="88" t="s">
        <v>44</v>
      </c>
      <c r="AT439" s="88" t="s">
        <v>61</v>
      </c>
      <c r="AU439" s="88"/>
      <c r="AV439" s="88"/>
      <c r="AW439" s="88"/>
      <c r="AX439" s="88" t="s">
        <v>3923</v>
      </c>
      <c r="AY439" s="88">
        <v>61.656576999999999</v>
      </c>
      <c r="AZ439" s="89">
        <v>150</v>
      </c>
      <c r="BA439" s="92">
        <v>0.50777202072538863</v>
      </c>
      <c r="BB439" s="93">
        <v>144</v>
      </c>
      <c r="BC439" s="94">
        <v>0.2</v>
      </c>
      <c r="BD439" s="89">
        <v>450</v>
      </c>
      <c r="BE439" s="89">
        <v>305</v>
      </c>
      <c r="BF439" s="98" t="s">
        <v>2526</v>
      </c>
      <c r="BG439" s="88" t="s">
        <v>68</v>
      </c>
      <c r="BH439" s="88" t="s">
        <v>3523</v>
      </c>
    </row>
    <row r="440" spans="1:60" s="87" customFormat="1" ht="30.75" customHeight="1" x14ac:dyDescent="0.2">
      <c r="A440" s="87" t="s">
        <v>2060</v>
      </c>
      <c r="B440" s="88" t="s">
        <v>1802</v>
      </c>
      <c r="C440" s="88" t="s">
        <v>2060</v>
      </c>
      <c r="D440" s="88" t="s">
        <v>31</v>
      </c>
      <c r="E440" s="88" t="s">
        <v>32</v>
      </c>
      <c r="F440" s="88" t="s">
        <v>32</v>
      </c>
      <c r="G440" s="88" t="s">
        <v>61</v>
      </c>
      <c r="H440" s="88" t="s">
        <v>66</v>
      </c>
      <c r="I440" s="88" t="s">
        <v>2918</v>
      </c>
      <c r="J440" s="88" t="s">
        <v>62</v>
      </c>
      <c r="K440" s="88" t="s">
        <v>668</v>
      </c>
      <c r="L440" s="88" t="s">
        <v>3523</v>
      </c>
      <c r="M440" s="88" t="s">
        <v>667</v>
      </c>
      <c r="N440" s="88" t="s">
        <v>1730</v>
      </c>
      <c r="O440" s="88" t="s">
        <v>587</v>
      </c>
      <c r="P440" s="88" t="s">
        <v>176</v>
      </c>
      <c r="Q440" s="88" t="s">
        <v>2374</v>
      </c>
      <c r="R440" s="89" t="s">
        <v>3618</v>
      </c>
      <c r="S440" s="90">
        <v>0.38</v>
      </c>
      <c r="T440" s="88" t="s">
        <v>650</v>
      </c>
      <c r="U440" s="88"/>
      <c r="V440" s="88"/>
      <c r="W440" s="88"/>
      <c r="X440" s="89"/>
      <c r="Y440" s="89"/>
      <c r="Z440" s="88"/>
      <c r="AA440" s="88">
        <v>37</v>
      </c>
      <c r="AB440" s="88"/>
      <c r="AC440" s="88"/>
      <c r="AD440" s="88">
        <v>24</v>
      </c>
      <c r="AE440" s="91">
        <v>15.6</v>
      </c>
      <c r="AF440" s="88" t="s">
        <v>2992</v>
      </c>
      <c r="AG440" s="88" t="s">
        <v>2999</v>
      </c>
      <c r="AH440" s="99" t="s">
        <v>2998</v>
      </c>
      <c r="AI440" s="89">
        <v>1</v>
      </c>
      <c r="AJ440" s="89"/>
      <c r="AK440" s="89"/>
      <c r="AL440" s="88"/>
      <c r="AM440" s="88"/>
      <c r="AN440" s="88"/>
      <c r="AO440" s="88"/>
      <c r="AP440" s="88" t="s">
        <v>61</v>
      </c>
      <c r="AQ440" s="88" t="s">
        <v>44</v>
      </c>
      <c r="AR440" s="88" t="s">
        <v>45</v>
      </c>
      <c r="AS440" s="88" t="s">
        <v>44</v>
      </c>
      <c r="AT440" s="88" t="s">
        <v>61</v>
      </c>
      <c r="AU440" s="88"/>
      <c r="AV440" s="88"/>
      <c r="AW440" s="88"/>
      <c r="AX440" s="88" t="s">
        <v>3923</v>
      </c>
      <c r="AY440" s="88">
        <v>61.559525000000001</v>
      </c>
      <c r="AZ440" s="89">
        <v>150</v>
      </c>
      <c r="BA440" s="92">
        <v>1.2383419689119171</v>
      </c>
      <c r="BB440" s="93">
        <v>216</v>
      </c>
      <c r="BC440" s="94">
        <v>0.2</v>
      </c>
      <c r="BD440" s="89">
        <v>450</v>
      </c>
      <c r="BE440" s="89">
        <v>305</v>
      </c>
      <c r="BF440" s="98" t="s">
        <v>2526</v>
      </c>
      <c r="BG440" s="88" t="s">
        <v>68</v>
      </c>
      <c r="BH440" s="88" t="s">
        <v>3523</v>
      </c>
    </row>
    <row r="441" spans="1:60" s="87" customFormat="1" ht="30.75" customHeight="1" x14ac:dyDescent="0.2">
      <c r="A441" s="87" t="s">
        <v>700</v>
      </c>
      <c r="B441" s="88" t="s">
        <v>1802</v>
      </c>
      <c r="C441" s="88" t="s">
        <v>700</v>
      </c>
      <c r="D441" s="88" t="s">
        <v>31</v>
      </c>
      <c r="E441" s="88" t="s">
        <v>32</v>
      </c>
      <c r="F441" s="88" t="s">
        <v>32</v>
      </c>
      <c r="G441" s="88" t="s">
        <v>61</v>
      </c>
      <c r="H441" s="88" t="s">
        <v>66</v>
      </c>
      <c r="I441" s="88" t="s">
        <v>2918</v>
      </c>
      <c r="J441" s="88" t="s">
        <v>62</v>
      </c>
      <c r="K441" s="88" t="s">
        <v>668</v>
      </c>
      <c r="L441" s="88" t="s">
        <v>3523</v>
      </c>
      <c r="M441" s="88" t="s">
        <v>667</v>
      </c>
      <c r="N441" s="88" t="s">
        <v>1730</v>
      </c>
      <c r="O441" s="88" t="s">
        <v>587</v>
      </c>
      <c r="P441" s="88" t="s">
        <v>98</v>
      </c>
      <c r="Q441" s="88" t="s">
        <v>2374</v>
      </c>
      <c r="R441" s="89" t="s">
        <v>3618</v>
      </c>
      <c r="S441" s="90">
        <v>0.36</v>
      </c>
      <c r="T441" s="88" t="s">
        <v>651</v>
      </c>
      <c r="U441" s="88"/>
      <c r="V441" s="88"/>
      <c r="W441" s="88"/>
      <c r="X441" s="89"/>
      <c r="Y441" s="89"/>
      <c r="Z441" s="88"/>
      <c r="AA441" s="88">
        <v>37</v>
      </c>
      <c r="AB441" s="88"/>
      <c r="AC441" s="88"/>
      <c r="AD441" s="88">
        <v>24</v>
      </c>
      <c r="AE441" s="91">
        <v>15.6</v>
      </c>
      <c r="AF441" s="88" t="s">
        <v>2992</v>
      </c>
      <c r="AG441" s="88" t="s">
        <v>2999</v>
      </c>
      <c r="AH441" s="99" t="s">
        <v>2998</v>
      </c>
      <c r="AI441" s="89">
        <v>1</v>
      </c>
      <c r="AJ441" s="89"/>
      <c r="AK441" s="89"/>
      <c r="AL441" s="88"/>
      <c r="AM441" s="88"/>
      <c r="AN441" s="88"/>
      <c r="AO441" s="88"/>
      <c r="AP441" s="88" t="s">
        <v>61</v>
      </c>
      <c r="AQ441" s="88" t="s">
        <v>44</v>
      </c>
      <c r="AR441" s="88" t="s">
        <v>45</v>
      </c>
      <c r="AS441" s="88" t="s">
        <v>44</v>
      </c>
      <c r="AT441" s="88" t="s">
        <v>61</v>
      </c>
      <c r="AU441" s="88"/>
      <c r="AV441" s="88"/>
      <c r="AW441" s="88"/>
      <c r="AX441" s="88" t="s">
        <v>3923</v>
      </c>
      <c r="AY441" s="88">
        <v>62.205125000000002</v>
      </c>
      <c r="AZ441" s="89">
        <v>150</v>
      </c>
      <c r="BA441" s="92">
        <v>0.86010362694300513</v>
      </c>
      <c r="BB441" s="93">
        <v>216</v>
      </c>
      <c r="BC441" s="94">
        <v>0.2</v>
      </c>
      <c r="BD441" s="89">
        <v>450</v>
      </c>
      <c r="BE441" s="89">
        <v>305</v>
      </c>
      <c r="BF441" s="98" t="s">
        <v>2526</v>
      </c>
      <c r="BG441" s="88" t="s">
        <v>68</v>
      </c>
      <c r="BH441" s="88" t="s">
        <v>3523</v>
      </c>
    </row>
    <row r="442" spans="1:60" s="87" customFormat="1" ht="30.75" customHeight="1" x14ac:dyDescent="0.2">
      <c r="A442" s="87" t="s">
        <v>701</v>
      </c>
      <c r="B442" s="88" t="s">
        <v>1802</v>
      </c>
      <c r="C442" s="88" t="s">
        <v>701</v>
      </c>
      <c r="D442" s="88" t="s">
        <v>31</v>
      </c>
      <c r="E442" s="88" t="s">
        <v>32</v>
      </c>
      <c r="F442" s="88" t="s">
        <v>32</v>
      </c>
      <c r="G442" s="88" t="s">
        <v>61</v>
      </c>
      <c r="H442" s="88" t="s">
        <v>66</v>
      </c>
      <c r="I442" s="88" t="s">
        <v>2918</v>
      </c>
      <c r="J442" s="88" t="s">
        <v>62</v>
      </c>
      <c r="K442" s="88" t="s">
        <v>668</v>
      </c>
      <c r="L442" s="88" t="s">
        <v>3523</v>
      </c>
      <c r="M442" s="88" t="s">
        <v>667</v>
      </c>
      <c r="N442" s="88" t="s">
        <v>1730</v>
      </c>
      <c r="O442" s="88" t="s">
        <v>587</v>
      </c>
      <c r="P442" s="88" t="s">
        <v>100</v>
      </c>
      <c r="Q442" s="88" t="s">
        <v>2374</v>
      </c>
      <c r="R442" s="89" t="s">
        <v>3618</v>
      </c>
      <c r="S442" s="90">
        <v>0.35499999999999998</v>
      </c>
      <c r="T442" s="88" t="s">
        <v>652</v>
      </c>
      <c r="U442" s="88"/>
      <c r="V442" s="88"/>
      <c r="W442" s="88"/>
      <c r="X442" s="89"/>
      <c r="Y442" s="89"/>
      <c r="Z442" s="88"/>
      <c r="AA442" s="88">
        <v>37</v>
      </c>
      <c r="AB442" s="88"/>
      <c r="AC442" s="88"/>
      <c r="AD442" s="88">
        <v>24</v>
      </c>
      <c r="AE442" s="91">
        <v>15.6</v>
      </c>
      <c r="AF442" s="88" t="s">
        <v>2992</v>
      </c>
      <c r="AG442" s="88" t="s">
        <v>2999</v>
      </c>
      <c r="AH442" s="99" t="s">
        <v>2998</v>
      </c>
      <c r="AI442" s="89">
        <v>1</v>
      </c>
      <c r="AJ442" s="89"/>
      <c r="AK442" s="89"/>
      <c r="AL442" s="88"/>
      <c r="AM442" s="88"/>
      <c r="AN442" s="88"/>
      <c r="AO442" s="88"/>
      <c r="AP442" s="88" t="s">
        <v>61</v>
      </c>
      <c r="AQ442" s="88" t="s">
        <v>44</v>
      </c>
      <c r="AR442" s="88" t="s">
        <v>45</v>
      </c>
      <c r="AS442" s="88" t="s">
        <v>44</v>
      </c>
      <c r="AT442" s="88" t="s">
        <v>61</v>
      </c>
      <c r="AU442" s="88"/>
      <c r="AV442" s="88"/>
      <c r="AW442" s="88"/>
      <c r="AX442" s="88" t="s">
        <v>3923</v>
      </c>
      <c r="AY442" s="88">
        <v>60.509188000000002</v>
      </c>
      <c r="AZ442" s="89">
        <v>150</v>
      </c>
      <c r="BA442" s="92">
        <v>0.47668393782383417</v>
      </c>
      <c r="BB442" s="93">
        <v>216</v>
      </c>
      <c r="BC442" s="94">
        <v>0.2</v>
      </c>
      <c r="BD442" s="89">
        <v>450</v>
      </c>
      <c r="BE442" s="89">
        <v>305</v>
      </c>
      <c r="BF442" s="98" t="s">
        <v>2526</v>
      </c>
      <c r="BG442" s="88" t="s">
        <v>68</v>
      </c>
      <c r="BH442" s="88" t="s">
        <v>3523</v>
      </c>
    </row>
    <row r="443" spans="1:60" s="87" customFormat="1" ht="30.75" customHeight="1" x14ac:dyDescent="0.2">
      <c r="A443" s="87" t="s">
        <v>702</v>
      </c>
      <c r="B443" s="88" t="s">
        <v>1802</v>
      </c>
      <c r="C443" s="88" t="s">
        <v>702</v>
      </c>
      <c r="D443" s="88" t="s">
        <v>31</v>
      </c>
      <c r="E443" s="88" t="s">
        <v>32</v>
      </c>
      <c r="F443" s="88" t="s">
        <v>32</v>
      </c>
      <c r="G443" s="88" t="s">
        <v>61</v>
      </c>
      <c r="H443" s="88" t="s">
        <v>66</v>
      </c>
      <c r="I443" s="88" t="s">
        <v>2918</v>
      </c>
      <c r="J443" s="88" t="s">
        <v>62</v>
      </c>
      <c r="K443" s="88" t="s">
        <v>668</v>
      </c>
      <c r="L443" s="88" t="s">
        <v>3523</v>
      </c>
      <c r="M443" s="88" t="s">
        <v>667</v>
      </c>
      <c r="N443" s="88" t="s">
        <v>1730</v>
      </c>
      <c r="O443" s="88" t="s">
        <v>587</v>
      </c>
      <c r="P443" s="88" t="s">
        <v>104</v>
      </c>
      <c r="Q443" s="88" t="s">
        <v>2374</v>
      </c>
      <c r="R443" s="89" t="s">
        <v>3618</v>
      </c>
      <c r="S443" s="90">
        <v>0.42499999999999999</v>
      </c>
      <c r="T443" s="88" t="s">
        <v>653</v>
      </c>
      <c r="U443" s="88"/>
      <c r="V443" s="88"/>
      <c r="W443" s="88"/>
      <c r="X443" s="89"/>
      <c r="Y443" s="89"/>
      <c r="Z443" s="88"/>
      <c r="AA443" s="88">
        <v>37</v>
      </c>
      <c r="AB443" s="88"/>
      <c r="AC443" s="88"/>
      <c r="AD443" s="88">
        <v>24</v>
      </c>
      <c r="AE443" s="91">
        <v>15.6</v>
      </c>
      <c r="AF443" s="88" t="s">
        <v>2992</v>
      </c>
      <c r="AG443" s="88" t="s">
        <v>2999</v>
      </c>
      <c r="AH443" s="99" t="s">
        <v>2998</v>
      </c>
      <c r="AI443" s="89">
        <v>1</v>
      </c>
      <c r="AJ443" s="89"/>
      <c r="AK443" s="89"/>
      <c r="AL443" s="88"/>
      <c r="AM443" s="88"/>
      <c r="AN443" s="88"/>
      <c r="AO443" s="88"/>
      <c r="AP443" s="88" t="s">
        <v>61</v>
      </c>
      <c r="AQ443" s="88" t="s">
        <v>44</v>
      </c>
      <c r="AR443" s="88" t="s">
        <v>45</v>
      </c>
      <c r="AS443" s="88" t="s">
        <v>44</v>
      </c>
      <c r="AT443" s="88" t="s">
        <v>61</v>
      </c>
      <c r="AU443" s="88"/>
      <c r="AV443" s="88"/>
      <c r="AW443" s="88"/>
      <c r="AX443" s="88" t="s">
        <v>3923</v>
      </c>
      <c r="AY443" s="88">
        <v>63.373423000000003</v>
      </c>
      <c r="AZ443" s="89">
        <v>150</v>
      </c>
      <c r="BA443" s="92">
        <v>0.21761658031088082</v>
      </c>
      <c r="BB443" s="93">
        <v>144</v>
      </c>
      <c r="BC443" s="94">
        <v>0.2</v>
      </c>
      <c r="BD443" s="89">
        <v>450</v>
      </c>
      <c r="BE443" s="89">
        <v>305</v>
      </c>
      <c r="BF443" s="98" t="s">
        <v>2526</v>
      </c>
      <c r="BG443" s="88" t="s">
        <v>68</v>
      </c>
      <c r="BH443" s="88" t="s">
        <v>3523</v>
      </c>
    </row>
    <row r="444" spans="1:60" s="87" customFormat="1" ht="30.75" customHeight="1" x14ac:dyDescent="0.2">
      <c r="A444" s="87" t="s">
        <v>703</v>
      </c>
      <c r="B444" s="88" t="s">
        <v>1802</v>
      </c>
      <c r="C444" s="88" t="s">
        <v>703</v>
      </c>
      <c r="D444" s="88" t="s">
        <v>31</v>
      </c>
      <c r="E444" s="88" t="s">
        <v>32</v>
      </c>
      <c r="F444" s="88" t="s">
        <v>32</v>
      </c>
      <c r="G444" s="88" t="s">
        <v>61</v>
      </c>
      <c r="H444" s="88" t="s">
        <v>66</v>
      </c>
      <c r="I444" s="88" t="s">
        <v>2918</v>
      </c>
      <c r="J444" s="88" t="s">
        <v>62</v>
      </c>
      <c r="K444" s="88" t="s">
        <v>668</v>
      </c>
      <c r="L444" s="88" t="s">
        <v>3523</v>
      </c>
      <c r="M444" s="88" t="s">
        <v>667</v>
      </c>
      <c r="N444" s="88" t="s">
        <v>1730</v>
      </c>
      <c r="O444" s="88" t="s">
        <v>587</v>
      </c>
      <c r="P444" s="88" t="s">
        <v>107</v>
      </c>
      <c r="Q444" s="88" t="s">
        <v>2374</v>
      </c>
      <c r="R444" s="89" t="s">
        <v>3618</v>
      </c>
      <c r="S444" s="90">
        <v>0.45</v>
      </c>
      <c r="T444" s="88" t="s">
        <v>654</v>
      </c>
      <c r="U444" s="88"/>
      <c r="V444" s="88"/>
      <c r="W444" s="88"/>
      <c r="X444" s="89"/>
      <c r="Y444" s="89"/>
      <c r="Z444" s="88"/>
      <c r="AA444" s="88">
        <v>37</v>
      </c>
      <c r="AB444" s="88"/>
      <c r="AC444" s="88"/>
      <c r="AD444" s="88">
        <v>24</v>
      </c>
      <c r="AE444" s="91">
        <v>15.6</v>
      </c>
      <c r="AF444" s="88" t="s">
        <v>2992</v>
      </c>
      <c r="AG444" s="88" t="s">
        <v>2999</v>
      </c>
      <c r="AH444" s="99" t="s">
        <v>2998</v>
      </c>
      <c r="AI444" s="89">
        <v>1</v>
      </c>
      <c r="AJ444" s="89"/>
      <c r="AK444" s="89"/>
      <c r="AL444" s="88"/>
      <c r="AM444" s="88"/>
      <c r="AN444" s="88"/>
      <c r="AO444" s="88"/>
      <c r="AP444" s="88" t="s">
        <v>61</v>
      </c>
      <c r="AQ444" s="88" t="s">
        <v>44</v>
      </c>
      <c r="AR444" s="88" t="s">
        <v>45</v>
      </c>
      <c r="AS444" s="88" t="s">
        <v>44</v>
      </c>
      <c r="AT444" s="88" t="s">
        <v>61</v>
      </c>
      <c r="AU444" s="88"/>
      <c r="AV444" s="88"/>
      <c r="AW444" s="88"/>
      <c r="AX444" s="88" t="s">
        <v>3923</v>
      </c>
      <c r="AY444" s="88">
        <v>185.01900599999999</v>
      </c>
      <c r="AZ444" s="89">
        <v>150</v>
      </c>
      <c r="BA444" s="92">
        <v>0.19689119170984457</v>
      </c>
      <c r="BB444" s="93">
        <v>144</v>
      </c>
      <c r="BC444" s="94">
        <v>0.2</v>
      </c>
      <c r="BD444" s="89">
        <v>450</v>
      </c>
      <c r="BE444" s="89">
        <v>305</v>
      </c>
      <c r="BF444" s="98" t="s">
        <v>2526</v>
      </c>
      <c r="BG444" s="88" t="s">
        <v>68</v>
      </c>
      <c r="BH444" s="88" t="s">
        <v>3523</v>
      </c>
    </row>
    <row r="445" spans="1:60" s="87" customFormat="1" ht="30.75" customHeight="1" x14ac:dyDescent="0.2">
      <c r="A445" s="87" t="s">
        <v>2061</v>
      </c>
      <c r="B445" s="88" t="s">
        <v>1803</v>
      </c>
      <c r="C445" s="88" t="s">
        <v>2061</v>
      </c>
      <c r="D445" s="88" t="s">
        <v>31</v>
      </c>
      <c r="E445" s="88" t="s">
        <v>32</v>
      </c>
      <c r="F445" s="88" t="s">
        <v>32</v>
      </c>
      <c r="G445" s="88" t="s">
        <v>61</v>
      </c>
      <c r="H445" s="88" t="s">
        <v>66</v>
      </c>
      <c r="I445" s="88" t="s">
        <v>2917</v>
      </c>
      <c r="J445" s="88" t="s">
        <v>62</v>
      </c>
      <c r="K445" s="88" t="s">
        <v>668</v>
      </c>
      <c r="L445" s="88" t="s">
        <v>3523</v>
      </c>
      <c r="M445" s="88" t="s">
        <v>667</v>
      </c>
      <c r="N445" s="88" t="s">
        <v>1737</v>
      </c>
      <c r="O445" s="88" t="s">
        <v>587</v>
      </c>
      <c r="P445" s="88" t="s">
        <v>175</v>
      </c>
      <c r="Q445" s="88" t="s">
        <v>2374</v>
      </c>
      <c r="R445" s="89" t="s">
        <v>3639</v>
      </c>
      <c r="S445" s="90">
        <v>0.39</v>
      </c>
      <c r="T445" s="88" t="s">
        <v>655</v>
      </c>
      <c r="U445" s="88"/>
      <c r="V445" s="88"/>
      <c r="W445" s="88"/>
      <c r="X445" s="89"/>
      <c r="Y445" s="89"/>
      <c r="Z445" s="88"/>
      <c r="AA445" s="88">
        <v>37</v>
      </c>
      <c r="AB445" s="88"/>
      <c r="AC445" s="88"/>
      <c r="AD445" s="88">
        <v>24</v>
      </c>
      <c r="AE445" s="91">
        <v>15.6</v>
      </c>
      <c r="AF445" s="88" t="s">
        <v>2993</v>
      </c>
      <c r="AG445" s="88" t="s">
        <v>2999</v>
      </c>
      <c r="AH445" s="99" t="s">
        <v>2998</v>
      </c>
      <c r="AI445" s="89">
        <v>1</v>
      </c>
      <c r="AJ445" s="89"/>
      <c r="AK445" s="89"/>
      <c r="AL445" s="88"/>
      <c r="AM445" s="88"/>
      <c r="AN445" s="88"/>
      <c r="AO445" s="88"/>
      <c r="AP445" s="88" t="s">
        <v>61</v>
      </c>
      <c r="AQ445" s="88" t="s">
        <v>44</v>
      </c>
      <c r="AR445" s="88" t="s">
        <v>45</v>
      </c>
      <c r="AS445" s="88" t="s">
        <v>44</v>
      </c>
      <c r="AT445" s="88" t="s">
        <v>61</v>
      </c>
      <c r="AU445" s="88" t="s">
        <v>3921</v>
      </c>
      <c r="AV445" s="88"/>
      <c r="AW445" s="88"/>
      <c r="AX445" s="88"/>
      <c r="AY445" s="88">
        <v>61.869014</v>
      </c>
      <c r="AZ445" s="89">
        <v>150</v>
      </c>
      <c r="BA445" s="92">
        <v>0.54404145077720212</v>
      </c>
      <c r="BB445" s="93">
        <v>144</v>
      </c>
      <c r="BC445" s="94">
        <v>0.2</v>
      </c>
      <c r="BD445" s="89">
        <v>450</v>
      </c>
      <c r="BE445" s="89">
        <v>305</v>
      </c>
      <c r="BF445" s="96" t="s">
        <v>2514</v>
      </c>
      <c r="BG445" s="88" t="s">
        <v>68</v>
      </c>
      <c r="BH445" s="88" t="s">
        <v>3523</v>
      </c>
    </row>
    <row r="446" spans="1:60" s="87" customFormat="1" ht="30.75" customHeight="1" x14ac:dyDescent="0.2">
      <c r="A446" s="87" t="s">
        <v>2062</v>
      </c>
      <c r="B446" s="88" t="s">
        <v>1803</v>
      </c>
      <c r="C446" s="88" t="s">
        <v>2062</v>
      </c>
      <c r="D446" s="88" t="s">
        <v>31</v>
      </c>
      <c r="E446" s="88" t="s">
        <v>32</v>
      </c>
      <c r="F446" s="88" t="s">
        <v>32</v>
      </c>
      <c r="G446" s="88" t="s">
        <v>61</v>
      </c>
      <c r="H446" s="88" t="s">
        <v>66</v>
      </c>
      <c r="I446" s="88" t="s">
        <v>2917</v>
      </c>
      <c r="J446" s="88" t="s">
        <v>62</v>
      </c>
      <c r="K446" s="88" t="s">
        <v>668</v>
      </c>
      <c r="L446" s="88" t="s">
        <v>3523</v>
      </c>
      <c r="M446" s="88" t="s">
        <v>667</v>
      </c>
      <c r="N446" s="88" t="s">
        <v>1737</v>
      </c>
      <c r="O446" s="88" t="s">
        <v>587</v>
      </c>
      <c r="P446" s="88" t="s">
        <v>176</v>
      </c>
      <c r="Q446" s="88" t="s">
        <v>2374</v>
      </c>
      <c r="R446" s="89" t="s">
        <v>3639</v>
      </c>
      <c r="S446" s="90">
        <v>0.38</v>
      </c>
      <c r="T446" s="88" t="s">
        <v>656</v>
      </c>
      <c r="U446" s="88"/>
      <c r="V446" s="88"/>
      <c r="W446" s="88"/>
      <c r="X446" s="89"/>
      <c r="Y446" s="89"/>
      <c r="Z446" s="88"/>
      <c r="AA446" s="88">
        <v>37</v>
      </c>
      <c r="AB446" s="88"/>
      <c r="AC446" s="88"/>
      <c r="AD446" s="88">
        <v>24</v>
      </c>
      <c r="AE446" s="91">
        <v>15.6</v>
      </c>
      <c r="AF446" s="88" t="s">
        <v>2993</v>
      </c>
      <c r="AG446" s="88" t="s">
        <v>2999</v>
      </c>
      <c r="AH446" s="99" t="s">
        <v>2998</v>
      </c>
      <c r="AI446" s="89">
        <v>1</v>
      </c>
      <c r="AJ446" s="89"/>
      <c r="AK446" s="89"/>
      <c r="AL446" s="88"/>
      <c r="AM446" s="88"/>
      <c r="AN446" s="88"/>
      <c r="AO446" s="88"/>
      <c r="AP446" s="88" t="s">
        <v>61</v>
      </c>
      <c r="AQ446" s="88" t="s">
        <v>44</v>
      </c>
      <c r="AR446" s="88" t="s">
        <v>45</v>
      </c>
      <c r="AS446" s="88" t="s">
        <v>44</v>
      </c>
      <c r="AT446" s="88" t="s">
        <v>61</v>
      </c>
      <c r="AU446" s="88" t="s">
        <v>3921</v>
      </c>
      <c r="AV446" s="88"/>
      <c r="AW446" s="88"/>
      <c r="AX446" s="88"/>
      <c r="AY446" s="88">
        <v>60.796613000000001</v>
      </c>
      <c r="AZ446" s="89">
        <v>150</v>
      </c>
      <c r="BA446" s="92">
        <v>0.72020725388601037</v>
      </c>
      <c r="BB446" s="93">
        <v>216</v>
      </c>
      <c r="BC446" s="94">
        <v>0.2</v>
      </c>
      <c r="BD446" s="89">
        <v>450</v>
      </c>
      <c r="BE446" s="89">
        <v>305</v>
      </c>
      <c r="BF446" s="96" t="s">
        <v>2514</v>
      </c>
      <c r="BG446" s="88" t="s">
        <v>68</v>
      </c>
      <c r="BH446" s="88" t="s">
        <v>3523</v>
      </c>
    </row>
    <row r="447" spans="1:60" s="87" customFormat="1" ht="30.75" customHeight="1" x14ac:dyDescent="0.2">
      <c r="A447" s="87" t="s">
        <v>704</v>
      </c>
      <c r="B447" s="88" t="s">
        <v>1803</v>
      </c>
      <c r="C447" s="88" t="s">
        <v>704</v>
      </c>
      <c r="D447" s="88" t="s">
        <v>31</v>
      </c>
      <c r="E447" s="88" t="s">
        <v>32</v>
      </c>
      <c r="F447" s="88" t="s">
        <v>32</v>
      </c>
      <c r="G447" s="88" t="s">
        <v>61</v>
      </c>
      <c r="H447" s="88" t="s">
        <v>66</v>
      </c>
      <c r="I447" s="88" t="s">
        <v>2917</v>
      </c>
      <c r="J447" s="88" t="s">
        <v>62</v>
      </c>
      <c r="K447" s="88" t="s">
        <v>668</v>
      </c>
      <c r="L447" s="88" t="s">
        <v>3523</v>
      </c>
      <c r="M447" s="88" t="s">
        <v>667</v>
      </c>
      <c r="N447" s="88" t="s">
        <v>1737</v>
      </c>
      <c r="O447" s="88" t="s">
        <v>587</v>
      </c>
      <c r="P447" s="88" t="s">
        <v>98</v>
      </c>
      <c r="Q447" s="88" t="s">
        <v>2374</v>
      </c>
      <c r="R447" s="89" t="s">
        <v>3639</v>
      </c>
      <c r="S447" s="90">
        <v>0.36</v>
      </c>
      <c r="T447" s="88" t="s">
        <v>657</v>
      </c>
      <c r="U447" s="88"/>
      <c r="V447" s="88"/>
      <c r="W447" s="88"/>
      <c r="X447" s="89"/>
      <c r="Y447" s="89"/>
      <c r="Z447" s="88"/>
      <c r="AA447" s="88">
        <v>37</v>
      </c>
      <c r="AB447" s="88"/>
      <c r="AC447" s="88"/>
      <c r="AD447" s="88">
        <v>24</v>
      </c>
      <c r="AE447" s="91">
        <v>15.6</v>
      </c>
      <c r="AF447" s="88" t="s">
        <v>2993</v>
      </c>
      <c r="AG447" s="88" t="s">
        <v>2999</v>
      </c>
      <c r="AH447" s="99" t="s">
        <v>2998</v>
      </c>
      <c r="AI447" s="89">
        <v>1</v>
      </c>
      <c r="AJ447" s="89"/>
      <c r="AK447" s="89"/>
      <c r="AL447" s="88"/>
      <c r="AM447" s="88"/>
      <c r="AN447" s="88"/>
      <c r="AO447" s="88"/>
      <c r="AP447" s="88" t="s">
        <v>61</v>
      </c>
      <c r="AQ447" s="88" t="s">
        <v>44</v>
      </c>
      <c r="AR447" s="88" t="s">
        <v>45</v>
      </c>
      <c r="AS447" s="88" t="s">
        <v>44</v>
      </c>
      <c r="AT447" s="88" t="s">
        <v>61</v>
      </c>
      <c r="AU447" s="88" t="s">
        <v>3921</v>
      </c>
      <c r="AV447" s="88"/>
      <c r="AW447" s="88"/>
      <c r="AX447" s="88"/>
      <c r="AY447" s="88">
        <v>61.750090999999998</v>
      </c>
      <c r="AZ447" s="89">
        <v>150</v>
      </c>
      <c r="BA447" s="92">
        <v>0.70466321243523311</v>
      </c>
      <c r="BB447" s="93">
        <v>216</v>
      </c>
      <c r="BC447" s="94">
        <v>0.2</v>
      </c>
      <c r="BD447" s="89">
        <v>450</v>
      </c>
      <c r="BE447" s="89">
        <v>305</v>
      </c>
      <c r="BF447" s="96" t="s">
        <v>2514</v>
      </c>
      <c r="BG447" s="88" t="s">
        <v>68</v>
      </c>
      <c r="BH447" s="88" t="s">
        <v>3523</v>
      </c>
    </row>
    <row r="448" spans="1:60" s="87" customFormat="1" ht="30.75" customHeight="1" x14ac:dyDescent="0.2">
      <c r="A448" s="87" t="s">
        <v>705</v>
      </c>
      <c r="B448" s="88" t="s">
        <v>1803</v>
      </c>
      <c r="C448" s="88" t="s">
        <v>705</v>
      </c>
      <c r="D448" s="88" t="s">
        <v>31</v>
      </c>
      <c r="E448" s="88" t="s">
        <v>32</v>
      </c>
      <c r="F448" s="88" t="s">
        <v>32</v>
      </c>
      <c r="G448" s="88" t="s">
        <v>61</v>
      </c>
      <c r="H448" s="88" t="s">
        <v>66</v>
      </c>
      <c r="I448" s="88" t="s">
        <v>2917</v>
      </c>
      <c r="J448" s="88" t="s">
        <v>62</v>
      </c>
      <c r="K448" s="88" t="s">
        <v>668</v>
      </c>
      <c r="L448" s="88" t="s">
        <v>3523</v>
      </c>
      <c r="M448" s="88" t="s">
        <v>667</v>
      </c>
      <c r="N448" s="88" t="s">
        <v>1737</v>
      </c>
      <c r="O448" s="88" t="s">
        <v>587</v>
      </c>
      <c r="P448" s="88" t="s">
        <v>100</v>
      </c>
      <c r="Q448" s="88" t="s">
        <v>2374</v>
      </c>
      <c r="R448" s="89" t="s">
        <v>3639</v>
      </c>
      <c r="S448" s="90">
        <v>0.35499999999999998</v>
      </c>
      <c r="T448" s="88" t="s">
        <v>658</v>
      </c>
      <c r="U448" s="88"/>
      <c r="V448" s="88"/>
      <c r="W448" s="88"/>
      <c r="X448" s="89"/>
      <c r="Y448" s="89"/>
      <c r="Z448" s="88"/>
      <c r="AA448" s="88">
        <v>37</v>
      </c>
      <c r="AB448" s="88"/>
      <c r="AC448" s="88"/>
      <c r="AD448" s="88">
        <v>24</v>
      </c>
      <c r="AE448" s="91">
        <v>15.6</v>
      </c>
      <c r="AF448" s="88" t="s">
        <v>2993</v>
      </c>
      <c r="AG448" s="88" t="s">
        <v>2999</v>
      </c>
      <c r="AH448" s="99" t="s">
        <v>2998</v>
      </c>
      <c r="AI448" s="89">
        <v>1</v>
      </c>
      <c r="AJ448" s="89"/>
      <c r="AK448" s="89"/>
      <c r="AL448" s="88"/>
      <c r="AM448" s="88"/>
      <c r="AN448" s="88"/>
      <c r="AO448" s="88"/>
      <c r="AP448" s="88" t="s">
        <v>61</v>
      </c>
      <c r="AQ448" s="88" t="s">
        <v>44</v>
      </c>
      <c r="AR448" s="88" t="s">
        <v>45</v>
      </c>
      <c r="AS448" s="88" t="s">
        <v>44</v>
      </c>
      <c r="AT448" s="88" t="s">
        <v>61</v>
      </c>
      <c r="AU448" s="88" t="s">
        <v>3921</v>
      </c>
      <c r="AV448" s="88"/>
      <c r="AW448" s="88"/>
      <c r="AX448" s="88"/>
      <c r="AY448" s="88">
        <v>60.758842000000001</v>
      </c>
      <c r="AZ448" s="89">
        <v>150</v>
      </c>
      <c r="BA448" s="92">
        <v>0.41450777202072536</v>
      </c>
      <c r="BB448" s="93">
        <v>216</v>
      </c>
      <c r="BC448" s="94">
        <v>0.2</v>
      </c>
      <c r="BD448" s="89">
        <v>450</v>
      </c>
      <c r="BE448" s="89">
        <v>305</v>
      </c>
      <c r="BF448" s="96" t="s">
        <v>2514</v>
      </c>
      <c r="BG448" s="88" t="s">
        <v>68</v>
      </c>
      <c r="BH448" s="88" t="s">
        <v>3523</v>
      </c>
    </row>
    <row r="449" spans="1:60" s="87" customFormat="1" ht="30.75" customHeight="1" x14ac:dyDescent="0.2">
      <c r="A449" s="87" t="s">
        <v>706</v>
      </c>
      <c r="B449" s="88" t="s">
        <v>1803</v>
      </c>
      <c r="C449" s="88" t="s">
        <v>706</v>
      </c>
      <c r="D449" s="88" t="s">
        <v>31</v>
      </c>
      <c r="E449" s="88" t="s">
        <v>32</v>
      </c>
      <c r="F449" s="88" t="s">
        <v>32</v>
      </c>
      <c r="G449" s="88" t="s">
        <v>61</v>
      </c>
      <c r="H449" s="88" t="s">
        <v>66</v>
      </c>
      <c r="I449" s="88" t="s">
        <v>2917</v>
      </c>
      <c r="J449" s="88" t="s">
        <v>62</v>
      </c>
      <c r="K449" s="88" t="s">
        <v>668</v>
      </c>
      <c r="L449" s="88" t="s">
        <v>3523</v>
      </c>
      <c r="M449" s="88" t="s">
        <v>667</v>
      </c>
      <c r="N449" s="88" t="s">
        <v>1737</v>
      </c>
      <c r="O449" s="88" t="s">
        <v>587</v>
      </c>
      <c r="P449" s="88" t="s">
        <v>104</v>
      </c>
      <c r="Q449" s="88" t="s">
        <v>2374</v>
      </c>
      <c r="R449" s="89" t="s">
        <v>3639</v>
      </c>
      <c r="S449" s="90">
        <v>0.42499999999999999</v>
      </c>
      <c r="T449" s="88" t="s">
        <v>659</v>
      </c>
      <c r="U449" s="88"/>
      <c r="V449" s="88"/>
      <c r="W449" s="88"/>
      <c r="X449" s="89"/>
      <c r="Y449" s="89"/>
      <c r="Z449" s="88"/>
      <c r="AA449" s="88">
        <v>37</v>
      </c>
      <c r="AB449" s="88"/>
      <c r="AC449" s="88"/>
      <c r="AD449" s="88">
        <v>24</v>
      </c>
      <c r="AE449" s="91">
        <v>15.6</v>
      </c>
      <c r="AF449" s="88" t="s">
        <v>2993</v>
      </c>
      <c r="AG449" s="88" t="s">
        <v>2999</v>
      </c>
      <c r="AH449" s="99" t="s">
        <v>2998</v>
      </c>
      <c r="AI449" s="89">
        <v>1</v>
      </c>
      <c r="AJ449" s="89"/>
      <c r="AK449" s="89"/>
      <c r="AL449" s="88"/>
      <c r="AM449" s="88"/>
      <c r="AN449" s="88"/>
      <c r="AO449" s="88"/>
      <c r="AP449" s="88" t="s">
        <v>61</v>
      </c>
      <c r="AQ449" s="88" t="s">
        <v>44</v>
      </c>
      <c r="AR449" s="88" t="s">
        <v>45</v>
      </c>
      <c r="AS449" s="88" t="s">
        <v>44</v>
      </c>
      <c r="AT449" s="88" t="s">
        <v>61</v>
      </c>
      <c r="AU449" s="88" t="s">
        <v>3921</v>
      </c>
      <c r="AV449" s="88"/>
      <c r="AW449" s="88"/>
      <c r="AX449" s="88"/>
      <c r="AY449" s="88">
        <v>61.712504000000003</v>
      </c>
      <c r="AZ449" s="89">
        <v>150</v>
      </c>
      <c r="BA449" s="92">
        <v>0.12953367875647667</v>
      </c>
      <c r="BB449" s="93">
        <v>144</v>
      </c>
      <c r="BC449" s="94">
        <v>0.2</v>
      </c>
      <c r="BD449" s="89">
        <v>450</v>
      </c>
      <c r="BE449" s="89">
        <v>305</v>
      </c>
      <c r="BF449" s="96" t="s">
        <v>2514</v>
      </c>
      <c r="BG449" s="88" t="s">
        <v>68</v>
      </c>
      <c r="BH449" s="88" t="s">
        <v>3523</v>
      </c>
    </row>
    <row r="450" spans="1:60" s="87" customFormat="1" ht="30.75" customHeight="1" x14ac:dyDescent="0.2">
      <c r="A450" s="87" t="s">
        <v>707</v>
      </c>
      <c r="B450" s="88" t="s">
        <v>1803</v>
      </c>
      <c r="C450" s="88" t="s">
        <v>707</v>
      </c>
      <c r="D450" s="88" t="s">
        <v>31</v>
      </c>
      <c r="E450" s="88" t="s">
        <v>32</v>
      </c>
      <c r="F450" s="88" t="s">
        <v>32</v>
      </c>
      <c r="G450" s="88" t="s">
        <v>61</v>
      </c>
      <c r="H450" s="88" t="s">
        <v>66</v>
      </c>
      <c r="I450" s="88" t="s">
        <v>2917</v>
      </c>
      <c r="J450" s="88" t="s">
        <v>62</v>
      </c>
      <c r="K450" s="88" t="s">
        <v>668</v>
      </c>
      <c r="L450" s="88" t="s">
        <v>3523</v>
      </c>
      <c r="M450" s="88" t="s">
        <v>667</v>
      </c>
      <c r="N450" s="88" t="s">
        <v>1737</v>
      </c>
      <c r="O450" s="88" t="s">
        <v>587</v>
      </c>
      <c r="P450" s="88" t="s">
        <v>107</v>
      </c>
      <c r="Q450" s="88" t="s">
        <v>2374</v>
      </c>
      <c r="R450" s="89" t="s">
        <v>3639</v>
      </c>
      <c r="S450" s="90">
        <v>0.45</v>
      </c>
      <c r="T450" s="88" t="s">
        <v>660</v>
      </c>
      <c r="U450" s="88"/>
      <c r="V450" s="88"/>
      <c r="W450" s="88"/>
      <c r="X450" s="89"/>
      <c r="Y450" s="89"/>
      <c r="Z450" s="88"/>
      <c r="AA450" s="88">
        <v>37</v>
      </c>
      <c r="AB450" s="88"/>
      <c r="AC450" s="88"/>
      <c r="AD450" s="88">
        <v>24</v>
      </c>
      <c r="AE450" s="91">
        <v>15.6</v>
      </c>
      <c r="AF450" s="88" t="s">
        <v>2993</v>
      </c>
      <c r="AG450" s="88" t="s">
        <v>2999</v>
      </c>
      <c r="AH450" s="99" t="s">
        <v>2998</v>
      </c>
      <c r="AI450" s="89">
        <v>1</v>
      </c>
      <c r="AJ450" s="89"/>
      <c r="AK450" s="89"/>
      <c r="AL450" s="88"/>
      <c r="AM450" s="88"/>
      <c r="AN450" s="88"/>
      <c r="AO450" s="88"/>
      <c r="AP450" s="88" t="s">
        <v>61</v>
      </c>
      <c r="AQ450" s="88" t="s">
        <v>44</v>
      </c>
      <c r="AR450" s="88" t="s">
        <v>45</v>
      </c>
      <c r="AS450" s="88" t="s">
        <v>44</v>
      </c>
      <c r="AT450" s="88" t="s">
        <v>61</v>
      </c>
      <c r="AU450" s="88" t="s">
        <v>3921</v>
      </c>
      <c r="AV450" s="88"/>
      <c r="AW450" s="88"/>
      <c r="AX450" s="88"/>
      <c r="AY450" s="88">
        <v>62.229953000000002</v>
      </c>
      <c r="AZ450" s="89">
        <v>150</v>
      </c>
      <c r="BA450" s="92">
        <v>5.6994818652849742E-2</v>
      </c>
      <c r="BB450" s="93">
        <v>144</v>
      </c>
      <c r="BC450" s="94">
        <v>0.2</v>
      </c>
      <c r="BD450" s="89">
        <v>450</v>
      </c>
      <c r="BE450" s="89">
        <v>305</v>
      </c>
      <c r="BF450" s="96" t="s">
        <v>2514</v>
      </c>
      <c r="BG450" s="88" t="s">
        <v>68</v>
      </c>
      <c r="BH450" s="88" t="s">
        <v>3523</v>
      </c>
    </row>
    <row r="451" spans="1:60" s="87" customFormat="1" ht="30.75" customHeight="1" x14ac:dyDescent="0.2">
      <c r="A451" s="87" t="s">
        <v>2063</v>
      </c>
      <c r="B451" s="88" t="s">
        <v>1804</v>
      </c>
      <c r="C451" s="88" t="s">
        <v>2063</v>
      </c>
      <c r="D451" s="88" t="s">
        <v>31</v>
      </c>
      <c r="E451" s="88" t="s">
        <v>32</v>
      </c>
      <c r="F451" s="88" t="s">
        <v>32</v>
      </c>
      <c r="G451" s="88" t="s">
        <v>61</v>
      </c>
      <c r="H451" s="88" t="s">
        <v>66</v>
      </c>
      <c r="I451" s="88" t="s">
        <v>2917</v>
      </c>
      <c r="J451" s="88" t="s">
        <v>62</v>
      </c>
      <c r="K451" s="88" t="s">
        <v>668</v>
      </c>
      <c r="L451" s="88" t="s">
        <v>3523</v>
      </c>
      <c r="M451" s="88" t="s">
        <v>667</v>
      </c>
      <c r="N451" s="88" t="s">
        <v>1731</v>
      </c>
      <c r="O451" s="88" t="s">
        <v>587</v>
      </c>
      <c r="P451" s="88" t="s">
        <v>175</v>
      </c>
      <c r="Q451" s="88" t="s">
        <v>2374</v>
      </c>
      <c r="R451" s="89" t="s">
        <v>3614</v>
      </c>
      <c r="S451" s="90">
        <v>0.39</v>
      </c>
      <c r="T451" s="88" t="s">
        <v>661</v>
      </c>
      <c r="U451" s="88"/>
      <c r="V451" s="88"/>
      <c r="W451" s="88"/>
      <c r="X451" s="89"/>
      <c r="Y451" s="89"/>
      <c r="Z451" s="88"/>
      <c r="AA451" s="88">
        <v>37</v>
      </c>
      <c r="AB451" s="88"/>
      <c r="AC451" s="88"/>
      <c r="AD451" s="88">
        <v>24</v>
      </c>
      <c r="AE451" s="91">
        <v>15.6</v>
      </c>
      <c r="AF451" s="88" t="s">
        <v>2993</v>
      </c>
      <c r="AG451" s="88" t="s">
        <v>2999</v>
      </c>
      <c r="AH451" s="99" t="s">
        <v>2998</v>
      </c>
      <c r="AI451" s="89">
        <v>1</v>
      </c>
      <c r="AJ451" s="89"/>
      <c r="AK451" s="89"/>
      <c r="AL451" s="88"/>
      <c r="AM451" s="88"/>
      <c r="AN451" s="88"/>
      <c r="AO451" s="88"/>
      <c r="AP451" s="88" t="s">
        <v>61</v>
      </c>
      <c r="AQ451" s="88" t="s">
        <v>44</v>
      </c>
      <c r="AR451" s="88" t="s">
        <v>45</v>
      </c>
      <c r="AS451" s="88" t="s">
        <v>44</v>
      </c>
      <c r="AT451" s="88" t="s">
        <v>61</v>
      </c>
      <c r="AU451" s="88" t="s">
        <v>3921</v>
      </c>
      <c r="AV451" s="88"/>
      <c r="AW451" s="88"/>
      <c r="AX451" s="88"/>
      <c r="AY451" s="88">
        <v>61.136000000000003</v>
      </c>
      <c r="AZ451" s="89">
        <v>150</v>
      </c>
      <c r="BA451" s="92">
        <v>0.34715025906735753</v>
      </c>
      <c r="BB451" s="93">
        <v>144</v>
      </c>
      <c r="BC451" s="94">
        <v>0.2</v>
      </c>
      <c r="BD451" s="89">
        <v>450</v>
      </c>
      <c r="BE451" s="89">
        <v>305</v>
      </c>
      <c r="BF451" s="96" t="s">
        <v>2534</v>
      </c>
      <c r="BG451" s="88" t="s">
        <v>68</v>
      </c>
      <c r="BH451" s="88" t="s">
        <v>3523</v>
      </c>
    </row>
    <row r="452" spans="1:60" s="87" customFormat="1" ht="30.75" customHeight="1" x14ac:dyDescent="0.2">
      <c r="A452" s="87" t="s">
        <v>2064</v>
      </c>
      <c r="B452" s="88" t="s">
        <v>1804</v>
      </c>
      <c r="C452" s="88" t="s">
        <v>2064</v>
      </c>
      <c r="D452" s="88" t="s">
        <v>31</v>
      </c>
      <c r="E452" s="88" t="s">
        <v>32</v>
      </c>
      <c r="F452" s="88" t="s">
        <v>32</v>
      </c>
      <c r="G452" s="88" t="s">
        <v>61</v>
      </c>
      <c r="H452" s="88" t="s">
        <v>66</v>
      </c>
      <c r="I452" s="88" t="s">
        <v>2917</v>
      </c>
      <c r="J452" s="88" t="s">
        <v>62</v>
      </c>
      <c r="K452" s="88" t="s">
        <v>668</v>
      </c>
      <c r="L452" s="88" t="s">
        <v>3523</v>
      </c>
      <c r="M452" s="88" t="s">
        <v>667</v>
      </c>
      <c r="N452" s="88" t="s">
        <v>1731</v>
      </c>
      <c r="O452" s="88" t="s">
        <v>587</v>
      </c>
      <c r="P452" s="88" t="s">
        <v>176</v>
      </c>
      <c r="Q452" s="88" t="s">
        <v>2374</v>
      </c>
      <c r="R452" s="89" t="s">
        <v>3614</v>
      </c>
      <c r="S452" s="90">
        <v>0.38</v>
      </c>
      <c r="T452" s="88" t="s">
        <v>662</v>
      </c>
      <c r="U452" s="88"/>
      <c r="V452" s="88"/>
      <c r="W452" s="88"/>
      <c r="X452" s="89"/>
      <c r="Y452" s="89"/>
      <c r="Z452" s="88"/>
      <c r="AA452" s="88">
        <v>37</v>
      </c>
      <c r="AB452" s="88"/>
      <c r="AC452" s="88"/>
      <c r="AD452" s="88">
        <v>24</v>
      </c>
      <c r="AE452" s="91">
        <v>15.6</v>
      </c>
      <c r="AF452" s="88" t="s">
        <v>2993</v>
      </c>
      <c r="AG452" s="88" t="s">
        <v>2999</v>
      </c>
      <c r="AH452" s="99" t="s">
        <v>2998</v>
      </c>
      <c r="AI452" s="89">
        <v>1</v>
      </c>
      <c r="AJ452" s="89"/>
      <c r="AK452" s="89"/>
      <c r="AL452" s="88"/>
      <c r="AM452" s="88"/>
      <c r="AN452" s="88"/>
      <c r="AO452" s="88"/>
      <c r="AP452" s="88" t="s">
        <v>61</v>
      </c>
      <c r="AQ452" s="88" t="s">
        <v>44</v>
      </c>
      <c r="AR452" s="88" t="s">
        <v>45</v>
      </c>
      <c r="AS452" s="88" t="s">
        <v>44</v>
      </c>
      <c r="AT452" s="88" t="s">
        <v>61</v>
      </c>
      <c r="AU452" s="88" t="s">
        <v>3921</v>
      </c>
      <c r="AV452" s="88"/>
      <c r="AW452" s="88"/>
      <c r="AX452" s="88"/>
      <c r="AY452" s="88">
        <v>61.136000000000003</v>
      </c>
      <c r="AZ452" s="89">
        <v>150</v>
      </c>
      <c r="BA452" s="92">
        <v>0.60103626943005184</v>
      </c>
      <c r="BB452" s="93">
        <v>216</v>
      </c>
      <c r="BC452" s="94">
        <v>0.2</v>
      </c>
      <c r="BD452" s="89">
        <v>450</v>
      </c>
      <c r="BE452" s="89">
        <v>305</v>
      </c>
      <c r="BF452" s="96" t="s">
        <v>2534</v>
      </c>
      <c r="BG452" s="88" t="s">
        <v>68</v>
      </c>
      <c r="BH452" s="88" t="s">
        <v>3523</v>
      </c>
    </row>
    <row r="453" spans="1:60" s="87" customFormat="1" ht="30.75" customHeight="1" x14ac:dyDescent="0.2">
      <c r="A453" s="87" t="s">
        <v>708</v>
      </c>
      <c r="B453" s="88" t="s">
        <v>1804</v>
      </c>
      <c r="C453" s="88" t="s">
        <v>708</v>
      </c>
      <c r="D453" s="88" t="s">
        <v>31</v>
      </c>
      <c r="E453" s="88" t="s">
        <v>32</v>
      </c>
      <c r="F453" s="88" t="s">
        <v>32</v>
      </c>
      <c r="G453" s="88" t="s">
        <v>61</v>
      </c>
      <c r="H453" s="88" t="s">
        <v>66</v>
      </c>
      <c r="I453" s="88" t="s">
        <v>2917</v>
      </c>
      <c r="J453" s="88" t="s">
        <v>62</v>
      </c>
      <c r="K453" s="88" t="s">
        <v>668</v>
      </c>
      <c r="L453" s="88" t="s">
        <v>3523</v>
      </c>
      <c r="M453" s="88" t="s">
        <v>667</v>
      </c>
      <c r="N453" s="88" t="s">
        <v>1731</v>
      </c>
      <c r="O453" s="88" t="s">
        <v>587</v>
      </c>
      <c r="P453" s="88" t="s">
        <v>98</v>
      </c>
      <c r="Q453" s="88" t="s">
        <v>2374</v>
      </c>
      <c r="R453" s="89" t="s">
        <v>3614</v>
      </c>
      <c r="S453" s="90">
        <v>0.36</v>
      </c>
      <c r="T453" s="88" t="s">
        <v>663</v>
      </c>
      <c r="U453" s="88"/>
      <c r="V453" s="88"/>
      <c r="W453" s="88"/>
      <c r="X453" s="89"/>
      <c r="Y453" s="89"/>
      <c r="Z453" s="88"/>
      <c r="AA453" s="88">
        <v>37</v>
      </c>
      <c r="AB453" s="88"/>
      <c r="AC453" s="88"/>
      <c r="AD453" s="88">
        <v>24</v>
      </c>
      <c r="AE453" s="91">
        <v>15.6</v>
      </c>
      <c r="AF453" s="88" t="s">
        <v>2993</v>
      </c>
      <c r="AG453" s="88" t="s">
        <v>2999</v>
      </c>
      <c r="AH453" s="99" t="s">
        <v>2998</v>
      </c>
      <c r="AI453" s="89">
        <v>1</v>
      </c>
      <c r="AJ453" s="89"/>
      <c r="AK453" s="89"/>
      <c r="AL453" s="88"/>
      <c r="AM453" s="88"/>
      <c r="AN453" s="88"/>
      <c r="AO453" s="88"/>
      <c r="AP453" s="88" t="s">
        <v>61</v>
      </c>
      <c r="AQ453" s="88" t="s">
        <v>44</v>
      </c>
      <c r="AR453" s="88" t="s">
        <v>45</v>
      </c>
      <c r="AS453" s="88" t="s">
        <v>44</v>
      </c>
      <c r="AT453" s="88" t="s">
        <v>61</v>
      </c>
      <c r="AU453" s="88" t="s">
        <v>3921</v>
      </c>
      <c r="AV453" s="88"/>
      <c r="AW453" s="88"/>
      <c r="AX453" s="88"/>
      <c r="AY453" s="88">
        <v>61.136000000000003</v>
      </c>
      <c r="AZ453" s="89">
        <v>150</v>
      </c>
      <c r="BA453" s="92">
        <v>0.47150259067357514</v>
      </c>
      <c r="BB453" s="93">
        <v>216</v>
      </c>
      <c r="BC453" s="94">
        <v>0.2</v>
      </c>
      <c r="BD453" s="89">
        <v>450</v>
      </c>
      <c r="BE453" s="89">
        <v>305</v>
      </c>
      <c r="BF453" s="96" t="s">
        <v>2534</v>
      </c>
      <c r="BG453" s="88" t="s">
        <v>68</v>
      </c>
      <c r="BH453" s="88" t="s">
        <v>3523</v>
      </c>
    </row>
    <row r="454" spans="1:60" s="87" customFormat="1" ht="30.75" customHeight="1" x14ac:dyDescent="0.2">
      <c r="A454" s="87" t="s">
        <v>709</v>
      </c>
      <c r="B454" s="88" t="s">
        <v>1804</v>
      </c>
      <c r="C454" s="88" t="s">
        <v>709</v>
      </c>
      <c r="D454" s="88" t="s">
        <v>31</v>
      </c>
      <c r="E454" s="88" t="s">
        <v>32</v>
      </c>
      <c r="F454" s="88" t="s">
        <v>32</v>
      </c>
      <c r="G454" s="88" t="s">
        <v>61</v>
      </c>
      <c r="H454" s="88" t="s">
        <v>66</v>
      </c>
      <c r="I454" s="88" t="s">
        <v>2917</v>
      </c>
      <c r="J454" s="88" t="s">
        <v>62</v>
      </c>
      <c r="K454" s="88" t="s">
        <v>668</v>
      </c>
      <c r="L454" s="88" t="s">
        <v>3523</v>
      </c>
      <c r="M454" s="88" t="s">
        <v>667</v>
      </c>
      <c r="N454" s="88" t="s">
        <v>1731</v>
      </c>
      <c r="O454" s="88" t="s">
        <v>587</v>
      </c>
      <c r="P454" s="88" t="s">
        <v>100</v>
      </c>
      <c r="Q454" s="88" t="s">
        <v>2374</v>
      </c>
      <c r="R454" s="89" t="s">
        <v>3614</v>
      </c>
      <c r="S454" s="90">
        <v>0.35499999999999998</v>
      </c>
      <c r="T454" s="88" t="s">
        <v>664</v>
      </c>
      <c r="U454" s="88"/>
      <c r="V454" s="88"/>
      <c r="W454" s="88"/>
      <c r="X454" s="89"/>
      <c r="Y454" s="89"/>
      <c r="Z454" s="88"/>
      <c r="AA454" s="88">
        <v>37</v>
      </c>
      <c r="AB454" s="88"/>
      <c r="AC454" s="88"/>
      <c r="AD454" s="88">
        <v>24</v>
      </c>
      <c r="AE454" s="91">
        <v>15.6</v>
      </c>
      <c r="AF454" s="88" t="s">
        <v>2993</v>
      </c>
      <c r="AG454" s="88" t="s">
        <v>2999</v>
      </c>
      <c r="AH454" s="99" t="s">
        <v>2998</v>
      </c>
      <c r="AI454" s="89">
        <v>1</v>
      </c>
      <c r="AJ454" s="89"/>
      <c r="AK454" s="89"/>
      <c r="AL454" s="88"/>
      <c r="AM454" s="88"/>
      <c r="AN454" s="88"/>
      <c r="AO454" s="88"/>
      <c r="AP454" s="88" t="s">
        <v>61</v>
      </c>
      <c r="AQ454" s="88" t="s">
        <v>44</v>
      </c>
      <c r="AR454" s="88" t="s">
        <v>45</v>
      </c>
      <c r="AS454" s="88" t="s">
        <v>44</v>
      </c>
      <c r="AT454" s="88" t="s">
        <v>61</v>
      </c>
      <c r="AU454" s="88" t="s">
        <v>3921</v>
      </c>
      <c r="AV454" s="88"/>
      <c r="AW454" s="88"/>
      <c r="AX454" s="88"/>
      <c r="AY454" s="88">
        <v>61.136000000000003</v>
      </c>
      <c r="AZ454" s="89">
        <v>150</v>
      </c>
      <c r="BA454" s="92">
        <v>0.25388601036269431</v>
      </c>
      <c r="BB454" s="93">
        <v>216</v>
      </c>
      <c r="BC454" s="94">
        <v>0.2</v>
      </c>
      <c r="BD454" s="89">
        <v>450</v>
      </c>
      <c r="BE454" s="89">
        <v>305</v>
      </c>
      <c r="BF454" s="96" t="s">
        <v>2534</v>
      </c>
      <c r="BG454" s="88" t="s">
        <v>68</v>
      </c>
      <c r="BH454" s="88" t="s">
        <v>3523</v>
      </c>
    </row>
    <row r="455" spans="1:60" s="87" customFormat="1" ht="30.75" customHeight="1" x14ac:dyDescent="0.2">
      <c r="A455" s="87" t="s">
        <v>710</v>
      </c>
      <c r="B455" s="88" t="s">
        <v>1804</v>
      </c>
      <c r="C455" s="88" t="s">
        <v>710</v>
      </c>
      <c r="D455" s="88" t="s">
        <v>31</v>
      </c>
      <c r="E455" s="88" t="s">
        <v>32</v>
      </c>
      <c r="F455" s="88" t="s">
        <v>32</v>
      </c>
      <c r="G455" s="88" t="s">
        <v>61</v>
      </c>
      <c r="H455" s="88" t="s">
        <v>66</v>
      </c>
      <c r="I455" s="88" t="s">
        <v>2917</v>
      </c>
      <c r="J455" s="88" t="s">
        <v>62</v>
      </c>
      <c r="K455" s="88" t="s">
        <v>668</v>
      </c>
      <c r="L455" s="88" t="s">
        <v>3523</v>
      </c>
      <c r="M455" s="88" t="s">
        <v>667</v>
      </c>
      <c r="N455" s="88" t="s">
        <v>1731</v>
      </c>
      <c r="O455" s="88" t="s">
        <v>587</v>
      </c>
      <c r="P455" s="88" t="s">
        <v>104</v>
      </c>
      <c r="Q455" s="88" t="s">
        <v>2374</v>
      </c>
      <c r="R455" s="89" t="s">
        <v>3614</v>
      </c>
      <c r="S455" s="90">
        <v>0.42499999999999999</v>
      </c>
      <c r="T455" s="88" t="s">
        <v>665</v>
      </c>
      <c r="U455" s="88"/>
      <c r="V455" s="88"/>
      <c r="W455" s="88"/>
      <c r="X455" s="89"/>
      <c r="Y455" s="89"/>
      <c r="Z455" s="88"/>
      <c r="AA455" s="88">
        <v>37</v>
      </c>
      <c r="AB455" s="88"/>
      <c r="AC455" s="88"/>
      <c r="AD455" s="88">
        <v>24</v>
      </c>
      <c r="AE455" s="91">
        <v>15.6</v>
      </c>
      <c r="AF455" s="88" t="s">
        <v>2993</v>
      </c>
      <c r="AG455" s="88" t="s">
        <v>2999</v>
      </c>
      <c r="AH455" s="99" t="s">
        <v>2998</v>
      </c>
      <c r="AI455" s="89">
        <v>1</v>
      </c>
      <c r="AJ455" s="89"/>
      <c r="AK455" s="89"/>
      <c r="AL455" s="88"/>
      <c r="AM455" s="88"/>
      <c r="AN455" s="88"/>
      <c r="AO455" s="88"/>
      <c r="AP455" s="88" t="s">
        <v>61</v>
      </c>
      <c r="AQ455" s="88" t="s">
        <v>44</v>
      </c>
      <c r="AR455" s="88" t="s">
        <v>45</v>
      </c>
      <c r="AS455" s="88" t="s">
        <v>44</v>
      </c>
      <c r="AT455" s="88" t="s">
        <v>61</v>
      </c>
      <c r="AU455" s="88" t="s">
        <v>3921</v>
      </c>
      <c r="AV455" s="88"/>
      <c r="AW455" s="88"/>
      <c r="AX455" s="88"/>
      <c r="AY455" s="88">
        <v>61.136000000000003</v>
      </c>
      <c r="AZ455" s="89">
        <v>150</v>
      </c>
      <c r="BA455" s="92">
        <v>6.7357512953367879E-2</v>
      </c>
      <c r="BB455" s="93">
        <v>144</v>
      </c>
      <c r="BC455" s="94">
        <v>0.2</v>
      </c>
      <c r="BD455" s="89">
        <v>450</v>
      </c>
      <c r="BE455" s="89">
        <v>305</v>
      </c>
      <c r="BF455" s="96" t="s">
        <v>2534</v>
      </c>
      <c r="BG455" s="88" t="s">
        <v>68</v>
      </c>
      <c r="BH455" s="88" t="s">
        <v>3523</v>
      </c>
    </row>
    <row r="456" spans="1:60" s="87" customFormat="1" ht="30.75" customHeight="1" x14ac:dyDescent="0.2">
      <c r="A456" s="87" t="s">
        <v>711</v>
      </c>
      <c r="B456" s="88" t="s">
        <v>1804</v>
      </c>
      <c r="C456" s="88" t="s">
        <v>711</v>
      </c>
      <c r="D456" s="88" t="s">
        <v>31</v>
      </c>
      <c r="E456" s="88" t="s">
        <v>32</v>
      </c>
      <c r="F456" s="88" t="s">
        <v>32</v>
      </c>
      <c r="G456" s="88" t="s">
        <v>61</v>
      </c>
      <c r="H456" s="88" t="s">
        <v>66</v>
      </c>
      <c r="I456" s="88" t="s">
        <v>2917</v>
      </c>
      <c r="J456" s="88" t="s">
        <v>62</v>
      </c>
      <c r="K456" s="88" t="s">
        <v>668</v>
      </c>
      <c r="L456" s="88" t="s">
        <v>3523</v>
      </c>
      <c r="M456" s="88" t="s">
        <v>667</v>
      </c>
      <c r="N456" s="88" t="s">
        <v>1731</v>
      </c>
      <c r="O456" s="88" t="s">
        <v>587</v>
      </c>
      <c r="P456" s="88" t="s">
        <v>107</v>
      </c>
      <c r="Q456" s="88" t="s">
        <v>2374</v>
      </c>
      <c r="R456" s="89" t="s">
        <v>3614</v>
      </c>
      <c r="S456" s="90">
        <v>0.45</v>
      </c>
      <c r="T456" s="88" t="s">
        <v>666</v>
      </c>
      <c r="U456" s="88"/>
      <c r="V456" s="88"/>
      <c r="W456" s="88"/>
      <c r="X456" s="89"/>
      <c r="Y456" s="89"/>
      <c r="Z456" s="88"/>
      <c r="AA456" s="88">
        <v>37</v>
      </c>
      <c r="AB456" s="88"/>
      <c r="AC456" s="88"/>
      <c r="AD456" s="88">
        <v>24</v>
      </c>
      <c r="AE456" s="91">
        <v>15.6</v>
      </c>
      <c r="AF456" s="88" t="s">
        <v>2993</v>
      </c>
      <c r="AG456" s="88" t="s">
        <v>2999</v>
      </c>
      <c r="AH456" s="99" t="s">
        <v>2998</v>
      </c>
      <c r="AI456" s="89">
        <v>1</v>
      </c>
      <c r="AJ456" s="89"/>
      <c r="AK456" s="89"/>
      <c r="AL456" s="88"/>
      <c r="AM456" s="88"/>
      <c r="AN456" s="88"/>
      <c r="AO456" s="88"/>
      <c r="AP456" s="88" t="s">
        <v>61</v>
      </c>
      <c r="AQ456" s="88" t="s">
        <v>44</v>
      </c>
      <c r="AR456" s="88" t="s">
        <v>45</v>
      </c>
      <c r="AS456" s="88" t="s">
        <v>44</v>
      </c>
      <c r="AT456" s="88" t="s">
        <v>61</v>
      </c>
      <c r="AU456" s="88" t="s">
        <v>3921</v>
      </c>
      <c r="AV456" s="88"/>
      <c r="AW456" s="88"/>
      <c r="AX456" s="88"/>
      <c r="AY456" s="88">
        <v>61.136000000000003</v>
      </c>
      <c r="AZ456" s="89">
        <v>150</v>
      </c>
      <c r="BA456" s="92">
        <v>3.1088082901554404E-2</v>
      </c>
      <c r="BB456" s="93">
        <v>144</v>
      </c>
      <c r="BC456" s="94">
        <v>0.2</v>
      </c>
      <c r="BD456" s="89">
        <v>450</v>
      </c>
      <c r="BE456" s="89">
        <v>305</v>
      </c>
      <c r="BF456" s="96" t="s">
        <v>2534</v>
      </c>
      <c r="BG456" s="88" t="s">
        <v>68</v>
      </c>
      <c r="BH456" s="88" t="s">
        <v>3523</v>
      </c>
    </row>
    <row r="457" spans="1:60" s="87" customFormat="1" ht="30.75" customHeight="1" x14ac:dyDescent="0.2">
      <c r="A457" s="87" t="s">
        <v>4305</v>
      </c>
      <c r="B457" s="88" t="s">
        <v>4535</v>
      </c>
      <c r="C457" s="88" t="s">
        <v>4305</v>
      </c>
      <c r="D457" s="88" t="s">
        <v>31</v>
      </c>
      <c r="E457" s="88" t="s">
        <v>32</v>
      </c>
      <c r="F457" s="88" t="s">
        <v>32</v>
      </c>
      <c r="G457" s="88" t="s">
        <v>61</v>
      </c>
      <c r="H457" s="88" t="s">
        <v>66</v>
      </c>
      <c r="I457" s="88" t="s">
        <v>2917</v>
      </c>
      <c r="J457" s="88" t="s">
        <v>62</v>
      </c>
      <c r="K457" s="88" t="s">
        <v>668</v>
      </c>
      <c r="L457" s="88" t="s">
        <v>3523</v>
      </c>
      <c r="M457" s="88" t="s">
        <v>667</v>
      </c>
      <c r="N457" s="88" t="s">
        <v>4323</v>
      </c>
      <c r="O457" s="88" t="s">
        <v>587</v>
      </c>
      <c r="P457" s="88" t="s">
        <v>175</v>
      </c>
      <c r="Q457" s="88" t="s">
        <v>2374</v>
      </c>
      <c r="R457" s="89" t="s">
        <v>4204</v>
      </c>
      <c r="S457" s="90">
        <v>0.39</v>
      </c>
      <c r="T457" s="88" t="s">
        <v>4324</v>
      </c>
      <c r="U457" s="88"/>
      <c r="V457" s="88"/>
      <c r="W457" s="88"/>
      <c r="X457" s="89"/>
      <c r="Y457" s="89"/>
      <c r="Z457" s="88"/>
      <c r="AA457" s="88">
        <v>37</v>
      </c>
      <c r="AB457" s="88"/>
      <c r="AC457" s="88"/>
      <c r="AD457" s="88">
        <v>24</v>
      </c>
      <c r="AE457" s="91">
        <v>15.6</v>
      </c>
      <c r="AF457" s="88" t="s">
        <v>2993</v>
      </c>
      <c r="AG457" s="88" t="s">
        <v>2999</v>
      </c>
      <c r="AH457" s="99" t="s">
        <v>2998</v>
      </c>
      <c r="AI457" s="89">
        <v>1</v>
      </c>
      <c r="AJ457" s="89"/>
      <c r="AK457" s="89"/>
      <c r="AL457" s="88"/>
      <c r="AM457" s="88"/>
      <c r="AN457" s="88"/>
      <c r="AO457" s="88"/>
      <c r="AP457" s="88" t="s">
        <v>61</v>
      </c>
      <c r="AQ457" s="88" t="s">
        <v>44</v>
      </c>
      <c r="AR457" s="88" t="s">
        <v>45</v>
      </c>
      <c r="AS457" s="88" t="s">
        <v>44</v>
      </c>
      <c r="AT457" s="88" t="s">
        <v>61</v>
      </c>
      <c r="AU457" s="88" t="s">
        <v>3921</v>
      </c>
      <c r="AV457" s="88"/>
      <c r="AW457" s="88"/>
      <c r="AX457" s="88"/>
      <c r="AY457" s="88">
        <v>61.136000000000003</v>
      </c>
      <c r="AZ457" s="89">
        <v>150</v>
      </c>
      <c r="BA457" s="92">
        <v>0.34715025906735753</v>
      </c>
      <c r="BB457" s="93">
        <v>144</v>
      </c>
      <c r="BC457" s="94">
        <v>0.2</v>
      </c>
      <c r="BD457" s="89">
        <v>450</v>
      </c>
      <c r="BE457" s="89">
        <v>305</v>
      </c>
      <c r="BF457" s="96" t="s">
        <v>2534</v>
      </c>
      <c r="BG457" s="88" t="s">
        <v>68</v>
      </c>
      <c r="BH457" s="88" t="s">
        <v>3523</v>
      </c>
    </row>
    <row r="458" spans="1:60" s="87" customFormat="1" ht="30.75" customHeight="1" x14ac:dyDescent="0.2">
      <c r="A458" s="87" t="s">
        <v>4306</v>
      </c>
      <c r="B458" s="88" t="s">
        <v>4535</v>
      </c>
      <c r="C458" s="88" t="s">
        <v>4306</v>
      </c>
      <c r="D458" s="88" t="s">
        <v>31</v>
      </c>
      <c r="E458" s="88" t="s">
        <v>32</v>
      </c>
      <c r="F458" s="88" t="s">
        <v>32</v>
      </c>
      <c r="G458" s="88" t="s">
        <v>61</v>
      </c>
      <c r="H458" s="88" t="s">
        <v>66</v>
      </c>
      <c r="I458" s="88" t="s">
        <v>2917</v>
      </c>
      <c r="J458" s="88" t="s">
        <v>62</v>
      </c>
      <c r="K458" s="88" t="s">
        <v>668</v>
      </c>
      <c r="L458" s="88" t="s">
        <v>3523</v>
      </c>
      <c r="M458" s="88" t="s">
        <v>667</v>
      </c>
      <c r="N458" s="88" t="s">
        <v>4323</v>
      </c>
      <c r="O458" s="88" t="s">
        <v>587</v>
      </c>
      <c r="P458" s="88" t="s">
        <v>176</v>
      </c>
      <c r="Q458" s="88" t="s">
        <v>2374</v>
      </c>
      <c r="R458" s="89" t="s">
        <v>4204</v>
      </c>
      <c r="S458" s="90">
        <v>0.38</v>
      </c>
      <c r="T458" s="88" t="s">
        <v>4325</v>
      </c>
      <c r="U458" s="88"/>
      <c r="V458" s="88"/>
      <c r="W458" s="88"/>
      <c r="X458" s="89"/>
      <c r="Y458" s="89"/>
      <c r="Z458" s="88"/>
      <c r="AA458" s="88">
        <v>37</v>
      </c>
      <c r="AB458" s="88"/>
      <c r="AC458" s="88"/>
      <c r="AD458" s="88">
        <v>24</v>
      </c>
      <c r="AE458" s="91">
        <v>15.6</v>
      </c>
      <c r="AF458" s="88" t="s">
        <v>2993</v>
      </c>
      <c r="AG458" s="88" t="s">
        <v>2999</v>
      </c>
      <c r="AH458" s="99" t="s">
        <v>2998</v>
      </c>
      <c r="AI458" s="89">
        <v>1</v>
      </c>
      <c r="AJ458" s="89"/>
      <c r="AK458" s="89"/>
      <c r="AL458" s="88"/>
      <c r="AM458" s="88"/>
      <c r="AN458" s="88"/>
      <c r="AO458" s="88"/>
      <c r="AP458" s="88" t="s">
        <v>61</v>
      </c>
      <c r="AQ458" s="88" t="s">
        <v>44</v>
      </c>
      <c r="AR458" s="88" t="s">
        <v>45</v>
      </c>
      <c r="AS458" s="88" t="s">
        <v>44</v>
      </c>
      <c r="AT458" s="88" t="s">
        <v>61</v>
      </c>
      <c r="AU458" s="88" t="s">
        <v>3921</v>
      </c>
      <c r="AV458" s="88"/>
      <c r="AW458" s="88"/>
      <c r="AX458" s="88"/>
      <c r="AY458" s="88">
        <v>61.136000000000003</v>
      </c>
      <c r="AZ458" s="89">
        <v>150</v>
      </c>
      <c r="BA458" s="92">
        <v>0.60103626943005184</v>
      </c>
      <c r="BB458" s="93">
        <v>216</v>
      </c>
      <c r="BC458" s="94">
        <v>0.2</v>
      </c>
      <c r="BD458" s="89">
        <v>450</v>
      </c>
      <c r="BE458" s="89">
        <v>305</v>
      </c>
      <c r="BF458" s="96" t="s">
        <v>2534</v>
      </c>
      <c r="BG458" s="88" t="s">
        <v>68</v>
      </c>
      <c r="BH458" s="88" t="s">
        <v>3523</v>
      </c>
    </row>
    <row r="459" spans="1:60" s="87" customFormat="1" ht="30.75" customHeight="1" x14ac:dyDescent="0.2">
      <c r="A459" s="87" t="s">
        <v>4307</v>
      </c>
      <c r="B459" s="88" t="s">
        <v>4535</v>
      </c>
      <c r="C459" s="88" t="s">
        <v>4307</v>
      </c>
      <c r="D459" s="88" t="s">
        <v>31</v>
      </c>
      <c r="E459" s="88" t="s">
        <v>32</v>
      </c>
      <c r="F459" s="88" t="s">
        <v>32</v>
      </c>
      <c r="G459" s="88" t="s">
        <v>61</v>
      </c>
      <c r="H459" s="88" t="s">
        <v>66</v>
      </c>
      <c r="I459" s="88" t="s">
        <v>2917</v>
      </c>
      <c r="J459" s="88" t="s">
        <v>62</v>
      </c>
      <c r="K459" s="88" t="s">
        <v>668</v>
      </c>
      <c r="L459" s="88" t="s">
        <v>3523</v>
      </c>
      <c r="M459" s="88" t="s">
        <v>667</v>
      </c>
      <c r="N459" s="88" t="s">
        <v>4323</v>
      </c>
      <c r="O459" s="88" t="s">
        <v>587</v>
      </c>
      <c r="P459" s="88" t="s">
        <v>98</v>
      </c>
      <c r="Q459" s="88" t="s">
        <v>2374</v>
      </c>
      <c r="R459" s="89" t="s">
        <v>4204</v>
      </c>
      <c r="S459" s="90">
        <v>0.36</v>
      </c>
      <c r="T459" s="88" t="s">
        <v>4326</v>
      </c>
      <c r="U459" s="88"/>
      <c r="V459" s="88"/>
      <c r="W459" s="88"/>
      <c r="X459" s="89"/>
      <c r="Y459" s="89"/>
      <c r="Z459" s="88"/>
      <c r="AA459" s="88">
        <v>37</v>
      </c>
      <c r="AB459" s="88"/>
      <c r="AC459" s="88"/>
      <c r="AD459" s="88">
        <v>24</v>
      </c>
      <c r="AE459" s="91">
        <v>15.6</v>
      </c>
      <c r="AF459" s="88" t="s">
        <v>2993</v>
      </c>
      <c r="AG459" s="88" t="s">
        <v>2999</v>
      </c>
      <c r="AH459" s="99" t="s">
        <v>2998</v>
      </c>
      <c r="AI459" s="89">
        <v>1</v>
      </c>
      <c r="AJ459" s="89"/>
      <c r="AK459" s="89"/>
      <c r="AL459" s="88"/>
      <c r="AM459" s="88"/>
      <c r="AN459" s="88"/>
      <c r="AO459" s="88"/>
      <c r="AP459" s="88" t="s">
        <v>61</v>
      </c>
      <c r="AQ459" s="88" t="s">
        <v>44</v>
      </c>
      <c r="AR459" s="88" t="s">
        <v>45</v>
      </c>
      <c r="AS459" s="88" t="s">
        <v>44</v>
      </c>
      <c r="AT459" s="88" t="s">
        <v>61</v>
      </c>
      <c r="AU459" s="88" t="s">
        <v>3921</v>
      </c>
      <c r="AV459" s="88"/>
      <c r="AW459" s="88"/>
      <c r="AX459" s="88"/>
      <c r="AY459" s="88">
        <v>61.136000000000003</v>
      </c>
      <c r="AZ459" s="89">
        <v>150</v>
      </c>
      <c r="BA459" s="92">
        <v>0.47150259067357514</v>
      </c>
      <c r="BB459" s="93">
        <v>216</v>
      </c>
      <c r="BC459" s="94">
        <v>0.2</v>
      </c>
      <c r="BD459" s="89">
        <v>450</v>
      </c>
      <c r="BE459" s="89">
        <v>305</v>
      </c>
      <c r="BF459" s="96" t="s">
        <v>2534</v>
      </c>
      <c r="BG459" s="88" t="s">
        <v>68</v>
      </c>
      <c r="BH459" s="88" t="s">
        <v>3523</v>
      </c>
    </row>
    <row r="460" spans="1:60" s="87" customFormat="1" ht="30.75" customHeight="1" x14ac:dyDescent="0.2">
      <c r="A460" s="87" t="s">
        <v>4308</v>
      </c>
      <c r="B460" s="88" t="s">
        <v>4535</v>
      </c>
      <c r="C460" s="88" t="s">
        <v>4308</v>
      </c>
      <c r="D460" s="88" t="s">
        <v>31</v>
      </c>
      <c r="E460" s="88" t="s">
        <v>32</v>
      </c>
      <c r="F460" s="88" t="s">
        <v>32</v>
      </c>
      <c r="G460" s="88" t="s">
        <v>61</v>
      </c>
      <c r="H460" s="88" t="s">
        <v>66</v>
      </c>
      <c r="I460" s="88" t="s">
        <v>2917</v>
      </c>
      <c r="J460" s="88" t="s">
        <v>62</v>
      </c>
      <c r="K460" s="88" t="s">
        <v>668</v>
      </c>
      <c r="L460" s="88" t="s">
        <v>3523</v>
      </c>
      <c r="M460" s="88" t="s">
        <v>667</v>
      </c>
      <c r="N460" s="88" t="s">
        <v>4323</v>
      </c>
      <c r="O460" s="88" t="s">
        <v>587</v>
      </c>
      <c r="P460" s="88" t="s">
        <v>100</v>
      </c>
      <c r="Q460" s="88" t="s">
        <v>2374</v>
      </c>
      <c r="R460" s="89" t="s">
        <v>4204</v>
      </c>
      <c r="S460" s="90">
        <v>0.35499999999999998</v>
      </c>
      <c r="T460" s="88" t="s">
        <v>4327</v>
      </c>
      <c r="U460" s="88"/>
      <c r="V460" s="88"/>
      <c r="W460" s="88"/>
      <c r="X460" s="89"/>
      <c r="Y460" s="89"/>
      <c r="Z460" s="88"/>
      <c r="AA460" s="88">
        <v>37</v>
      </c>
      <c r="AB460" s="88"/>
      <c r="AC460" s="88"/>
      <c r="AD460" s="88">
        <v>24</v>
      </c>
      <c r="AE460" s="91">
        <v>15.6</v>
      </c>
      <c r="AF460" s="88" t="s">
        <v>2993</v>
      </c>
      <c r="AG460" s="88" t="s">
        <v>2999</v>
      </c>
      <c r="AH460" s="99" t="s">
        <v>2998</v>
      </c>
      <c r="AI460" s="89">
        <v>1</v>
      </c>
      <c r="AJ460" s="89"/>
      <c r="AK460" s="89"/>
      <c r="AL460" s="88"/>
      <c r="AM460" s="88"/>
      <c r="AN460" s="88"/>
      <c r="AO460" s="88"/>
      <c r="AP460" s="88" t="s">
        <v>61</v>
      </c>
      <c r="AQ460" s="88" t="s">
        <v>44</v>
      </c>
      <c r="AR460" s="88" t="s">
        <v>45</v>
      </c>
      <c r="AS460" s="88" t="s">
        <v>44</v>
      </c>
      <c r="AT460" s="88" t="s">
        <v>61</v>
      </c>
      <c r="AU460" s="88" t="s">
        <v>3921</v>
      </c>
      <c r="AV460" s="88"/>
      <c r="AW460" s="88"/>
      <c r="AX460" s="88"/>
      <c r="AY460" s="88">
        <v>61.136000000000003</v>
      </c>
      <c r="AZ460" s="89">
        <v>150</v>
      </c>
      <c r="BA460" s="92">
        <v>0.25388601036269431</v>
      </c>
      <c r="BB460" s="93">
        <v>216</v>
      </c>
      <c r="BC460" s="94">
        <v>0.2</v>
      </c>
      <c r="BD460" s="89">
        <v>450</v>
      </c>
      <c r="BE460" s="89">
        <v>305</v>
      </c>
      <c r="BF460" s="96" t="s">
        <v>2534</v>
      </c>
      <c r="BG460" s="88" t="s">
        <v>68</v>
      </c>
      <c r="BH460" s="88" t="s">
        <v>3523</v>
      </c>
    </row>
    <row r="461" spans="1:60" s="87" customFormat="1" ht="30.75" customHeight="1" x14ac:dyDescent="0.2">
      <c r="A461" s="87" t="s">
        <v>4309</v>
      </c>
      <c r="B461" s="88" t="s">
        <v>4535</v>
      </c>
      <c r="C461" s="88" t="s">
        <v>4309</v>
      </c>
      <c r="D461" s="88" t="s">
        <v>31</v>
      </c>
      <c r="E461" s="88" t="s">
        <v>32</v>
      </c>
      <c r="F461" s="88" t="s">
        <v>32</v>
      </c>
      <c r="G461" s="88" t="s">
        <v>61</v>
      </c>
      <c r="H461" s="88" t="s">
        <v>66</v>
      </c>
      <c r="I461" s="88" t="s">
        <v>2917</v>
      </c>
      <c r="J461" s="88" t="s">
        <v>62</v>
      </c>
      <c r="K461" s="88" t="s">
        <v>668</v>
      </c>
      <c r="L461" s="88" t="s">
        <v>3523</v>
      </c>
      <c r="M461" s="88" t="s">
        <v>667</v>
      </c>
      <c r="N461" s="88" t="s">
        <v>4323</v>
      </c>
      <c r="O461" s="88" t="s">
        <v>587</v>
      </c>
      <c r="P461" s="88" t="s">
        <v>104</v>
      </c>
      <c r="Q461" s="88" t="s">
        <v>2374</v>
      </c>
      <c r="R461" s="89" t="s">
        <v>4204</v>
      </c>
      <c r="S461" s="90">
        <v>0.42499999999999999</v>
      </c>
      <c r="T461" s="88" t="s">
        <v>4328</v>
      </c>
      <c r="U461" s="88"/>
      <c r="V461" s="88"/>
      <c r="W461" s="88"/>
      <c r="X461" s="89"/>
      <c r="Y461" s="89"/>
      <c r="Z461" s="88"/>
      <c r="AA461" s="88">
        <v>37</v>
      </c>
      <c r="AB461" s="88"/>
      <c r="AC461" s="88"/>
      <c r="AD461" s="88">
        <v>24</v>
      </c>
      <c r="AE461" s="91">
        <v>15.6</v>
      </c>
      <c r="AF461" s="88" t="s">
        <v>2993</v>
      </c>
      <c r="AG461" s="88" t="s">
        <v>2999</v>
      </c>
      <c r="AH461" s="99" t="s">
        <v>2998</v>
      </c>
      <c r="AI461" s="89">
        <v>1</v>
      </c>
      <c r="AJ461" s="89"/>
      <c r="AK461" s="89"/>
      <c r="AL461" s="88"/>
      <c r="AM461" s="88"/>
      <c r="AN461" s="88"/>
      <c r="AO461" s="88"/>
      <c r="AP461" s="88" t="s">
        <v>61</v>
      </c>
      <c r="AQ461" s="88" t="s">
        <v>44</v>
      </c>
      <c r="AR461" s="88" t="s">
        <v>45</v>
      </c>
      <c r="AS461" s="88" t="s">
        <v>44</v>
      </c>
      <c r="AT461" s="88" t="s">
        <v>61</v>
      </c>
      <c r="AU461" s="88" t="s">
        <v>3921</v>
      </c>
      <c r="AV461" s="88"/>
      <c r="AW461" s="88"/>
      <c r="AX461" s="88"/>
      <c r="AY461" s="88">
        <v>61.136000000000003</v>
      </c>
      <c r="AZ461" s="89">
        <v>150</v>
      </c>
      <c r="BA461" s="92">
        <v>6.7357512953367879E-2</v>
      </c>
      <c r="BB461" s="93">
        <v>144</v>
      </c>
      <c r="BC461" s="94">
        <v>0.2</v>
      </c>
      <c r="BD461" s="89">
        <v>450</v>
      </c>
      <c r="BE461" s="89">
        <v>305</v>
      </c>
      <c r="BF461" s="96" t="s">
        <v>2534</v>
      </c>
      <c r="BG461" s="88" t="s">
        <v>68</v>
      </c>
      <c r="BH461" s="88" t="s">
        <v>3523</v>
      </c>
    </row>
    <row r="462" spans="1:60" s="87" customFormat="1" ht="30.75" customHeight="1" x14ac:dyDescent="0.2">
      <c r="A462" s="87" t="s">
        <v>4310</v>
      </c>
      <c r="B462" s="88" t="s">
        <v>4535</v>
      </c>
      <c r="C462" s="88" t="s">
        <v>4310</v>
      </c>
      <c r="D462" s="88" t="s">
        <v>31</v>
      </c>
      <c r="E462" s="88" t="s">
        <v>32</v>
      </c>
      <c r="F462" s="88" t="s">
        <v>32</v>
      </c>
      <c r="G462" s="88" t="s">
        <v>61</v>
      </c>
      <c r="H462" s="88" t="s">
        <v>66</v>
      </c>
      <c r="I462" s="88" t="s">
        <v>2917</v>
      </c>
      <c r="J462" s="88" t="s">
        <v>62</v>
      </c>
      <c r="K462" s="88" t="s">
        <v>668</v>
      </c>
      <c r="L462" s="88" t="s">
        <v>3523</v>
      </c>
      <c r="M462" s="88" t="s">
        <v>667</v>
      </c>
      <c r="N462" s="88" t="s">
        <v>4323</v>
      </c>
      <c r="O462" s="88" t="s">
        <v>587</v>
      </c>
      <c r="P462" s="88" t="s">
        <v>107</v>
      </c>
      <c r="Q462" s="88" t="s">
        <v>2374</v>
      </c>
      <c r="R462" s="89" t="s">
        <v>4204</v>
      </c>
      <c r="S462" s="90">
        <v>0.45</v>
      </c>
      <c r="T462" s="88" t="s">
        <v>4329</v>
      </c>
      <c r="U462" s="88"/>
      <c r="V462" s="88"/>
      <c r="W462" s="88"/>
      <c r="X462" s="89"/>
      <c r="Y462" s="89"/>
      <c r="Z462" s="88"/>
      <c r="AA462" s="88">
        <v>37</v>
      </c>
      <c r="AB462" s="88"/>
      <c r="AC462" s="88"/>
      <c r="AD462" s="88">
        <v>24</v>
      </c>
      <c r="AE462" s="91">
        <v>15.6</v>
      </c>
      <c r="AF462" s="88" t="s">
        <v>2993</v>
      </c>
      <c r="AG462" s="88" t="s">
        <v>2999</v>
      </c>
      <c r="AH462" s="99" t="s">
        <v>2998</v>
      </c>
      <c r="AI462" s="89">
        <v>1</v>
      </c>
      <c r="AJ462" s="89"/>
      <c r="AK462" s="89"/>
      <c r="AL462" s="88"/>
      <c r="AM462" s="88"/>
      <c r="AN462" s="88"/>
      <c r="AO462" s="88"/>
      <c r="AP462" s="88" t="s">
        <v>61</v>
      </c>
      <c r="AQ462" s="88" t="s">
        <v>44</v>
      </c>
      <c r="AR462" s="88" t="s">
        <v>45</v>
      </c>
      <c r="AS462" s="88" t="s">
        <v>44</v>
      </c>
      <c r="AT462" s="88" t="s">
        <v>61</v>
      </c>
      <c r="AU462" s="88" t="s">
        <v>3921</v>
      </c>
      <c r="AV462" s="88"/>
      <c r="AW462" s="88"/>
      <c r="AX462" s="88"/>
      <c r="AY462" s="88">
        <v>61.136000000000003</v>
      </c>
      <c r="AZ462" s="89">
        <v>150</v>
      </c>
      <c r="BA462" s="92">
        <v>3.1088082901554404E-2</v>
      </c>
      <c r="BB462" s="93">
        <v>144</v>
      </c>
      <c r="BC462" s="94">
        <v>0.2</v>
      </c>
      <c r="BD462" s="89">
        <v>450</v>
      </c>
      <c r="BE462" s="89">
        <v>305</v>
      </c>
      <c r="BF462" s="96" t="s">
        <v>2534</v>
      </c>
      <c r="BG462" s="88" t="s">
        <v>68</v>
      </c>
      <c r="BH462" s="88" t="s">
        <v>3523</v>
      </c>
    </row>
    <row r="463" spans="1:60" s="87" customFormat="1" ht="30.75" customHeight="1" x14ac:dyDescent="0.2">
      <c r="A463" s="87" t="s">
        <v>4311</v>
      </c>
      <c r="B463" s="88" t="s">
        <v>4536</v>
      </c>
      <c r="C463" s="88" t="s">
        <v>4311</v>
      </c>
      <c r="D463" s="88" t="s">
        <v>31</v>
      </c>
      <c r="E463" s="88" t="s">
        <v>32</v>
      </c>
      <c r="F463" s="88" t="s">
        <v>32</v>
      </c>
      <c r="G463" s="88" t="s">
        <v>61</v>
      </c>
      <c r="H463" s="88" t="s">
        <v>66</v>
      </c>
      <c r="I463" s="88" t="s">
        <v>2917</v>
      </c>
      <c r="J463" s="88" t="s">
        <v>62</v>
      </c>
      <c r="K463" s="88" t="s">
        <v>668</v>
      </c>
      <c r="L463" s="88" t="s">
        <v>3523</v>
      </c>
      <c r="M463" s="88" t="s">
        <v>667</v>
      </c>
      <c r="N463" s="88" t="s">
        <v>4215</v>
      </c>
      <c r="O463" s="88" t="s">
        <v>587</v>
      </c>
      <c r="P463" s="88" t="s">
        <v>175</v>
      </c>
      <c r="Q463" s="88" t="s">
        <v>2374</v>
      </c>
      <c r="R463" s="89" t="s">
        <v>4216</v>
      </c>
      <c r="S463" s="90">
        <v>0.39</v>
      </c>
      <c r="T463" s="88" t="s">
        <v>4330</v>
      </c>
      <c r="U463" s="88"/>
      <c r="V463" s="88"/>
      <c r="W463" s="88"/>
      <c r="X463" s="89"/>
      <c r="Y463" s="89"/>
      <c r="Z463" s="88"/>
      <c r="AA463" s="88">
        <v>37</v>
      </c>
      <c r="AB463" s="88"/>
      <c r="AC463" s="88"/>
      <c r="AD463" s="88">
        <v>24</v>
      </c>
      <c r="AE463" s="91">
        <v>15.6</v>
      </c>
      <c r="AF463" s="88" t="s">
        <v>2993</v>
      </c>
      <c r="AG463" s="88" t="s">
        <v>2999</v>
      </c>
      <c r="AH463" s="99" t="s">
        <v>2998</v>
      </c>
      <c r="AI463" s="89">
        <v>1</v>
      </c>
      <c r="AJ463" s="89"/>
      <c r="AK463" s="89"/>
      <c r="AL463" s="88"/>
      <c r="AM463" s="88"/>
      <c r="AN463" s="88"/>
      <c r="AO463" s="88"/>
      <c r="AP463" s="88" t="s">
        <v>61</v>
      </c>
      <c r="AQ463" s="88" t="s">
        <v>44</v>
      </c>
      <c r="AR463" s="88" t="s">
        <v>45</v>
      </c>
      <c r="AS463" s="88" t="s">
        <v>44</v>
      </c>
      <c r="AT463" s="88" t="s">
        <v>61</v>
      </c>
      <c r="AU463" s="88" t="s">
        <v>3921</v>
      </c>
      <c r="AV463" s="88"/>
      <c r="AW463" s="88"/>
      <c r="AX463" s="88"/>
      <c r="AY463" s="88">
        <v>61.136000000000003</v>
      </c>
      <c r="AZ463" s="89">
        <v>150</v>
      </c>
      <c r="BA463" s="92">
        <v>0.34715025906735753</v>
      </c>
      <c r="BB463" s="93">
        <v>144</v>
      </c>
      <c r="BC463" s="94">
        <v>0.2</v>
      </c>
      <c r="BD463" s="89">
        <v>450</v>
      </c>
      <c r="BE463" s="89">
        <v>305</v>
      </c>
      <c r="BF463" s="96" t="s">
        <v>2534</v>
      </c>
      <c r="BG463" s="88" t="s">
        <v>68</v>
      </c>
      <c r="BH463" s="88" t="s">
        <v>3523</v>
      </c>
    </row>
    <row r="464" spans="1:60" s="87" customFormat="1" ht="30.75" customHeight="1" x14ac:dyDescent="0.2">
      <c r="A464" s="87" t="s">
        <v>4312</v>
      </c>
      <c r="B464" s="88" t="s">
        <v>4536</v>
      </c>
      <c r="C464" s="88" t="s">
        <v>4312</v>
      </c>
      <c r="D464" s="88" t="s">
        <v>31</v>
      </c>
      <c r="E464" s="88" t="s">
        <v>32</v>
      </c>
      <c r="F464" s="88" t="s">
        <v>32</v>
      </c>
      <c r="G464" s="88" t="s">
        <v>61</v>
      </c>
      <c r="H464" s="88" t="s">
        <v>66</v>
      </c>
      <c r="I464" s="88" t="s">
        <v>2917</v>
      </c>
      <c r="J464" s="88" t="s">
        <v>62</v>
      </c>
      <c r="K464" s="88" t="s">
        <v>668</v>
      </c>
      <c r="L464" s="88" t="s">
        <v>3523</v>
      </c>
      <c r="M464" s="88" t="s">
        <v>667</v>
      </c>
      <c r="N464" s="88" t="s">
        <v>4215</v>
      </c>
      <c r="O464" s="88" t="s">
        <v>587</v>
      </c>
      <c r="P464" s="88" t="s">
        <v>176</v>
      </c>
      <c r="Q464" s="88" t="s">
        <v>2374</v>
      </c>
      <c r="R464" s="89" t="s">
        <v>4216</v>
      </c>
      <c r="S464" s="90">
        <v>0.38</v>
      </c>
      <c r="T464" s="88" t="s">
        <v>4331</v>
      </c>
      <c r="U464" s="88"/>
      <c r="V464" s="88"/>
      <c r="W464" s="88"/>
      <c r="X464" s="89"/>
      <c r="Y464" s="89"/>
      <c r="Z464" s="88"/>
      <c r="AA464" s="88">
        <v>37</v>
      </c>
      <c r="AB464" s="88"/>
      <c r="AC464" s="88"/>
      <c r="AD464" s="88">
        <v>24</v>
      </c>
      <c r="AE464" s="91">
        <v>15.6</v>
      </c>
      <c r="AF464" s="88" t="s">
        <v>2993</v>
      </c>
      <c r="AG464" s="88" t="s">
        <v>2999</v>
      </c>
      <c r="AH464" s="99" t="s">
        <v>2998</v>
      </c>
      <c r="AI464" s="89">
        <v>1</v>
      </c>
      <c r="AJ464" s="89"/>
      <c r="AK464" s="89"/>
      <c r="AL464" s="88"/>
      <c r="AM464" s="88"/>
      <c r="AN464" s="88"/>
      <c r="AO464" s="88"/>
      <c r="AP464" s="88" t="s">
        <v>61</v>
      </c>
      <c r="AQ464" s="88" t="s">
        <v>44</v>
      </c>
      <c r="AR464" s="88" t="s">
        <v>45</v>
      </c>
      <c r="AS464" s="88" t="s">
        <v>44</v>
      </c>
      <c r="AT464" s="88" t="s">
        <v>61</v>
      </c>
      <c r="AU464" s="88" t="s">
        <v>3921</v>
      </c>
      <c r="AV464" s="88"/>
      <c r="AW464" s="88"/>
      <c r="AX464" s="88"/>
      <c r="AY464" s="88">
        <v>61.136000000000003</v>
      </c>
      <c r="AZ464" s="89">
        <v>150</v>
      </c>
      <c r="BA464" s="92">
        <v>0.60103626943005184</v>
      </c>
      <c r="BB464" s="93">
        <v>216</v>
      </c>
      <c r="BC464" s="94">
        <v>0.2</v>
      </c>
      <c r="BD464" s="89">
        <v>450</v>
      </c>
      <c r="BE464" s="89">
        <v>305</v>
      </c>
      <c r="BF464" s="96" t="s">
        <v>2534</v>
      </c>
      <c r="BG464" s="88" t="s">
        <v>68</v>
      </c>
      <c r="BH464" s="88" t="s">
        <v>3523</v>
      </c>
    </row>
    <row r="465" spans="1:60" s="87" customFormat="1" ht="30.75" customHeight="1" x14ac:dyDescent="0.2">
      <c r="A465" s="87" t="s">
        <v>4313</v>
      </c>
      <c r="B465" s="88" t="s">
        <v>4536</v>
      </c>
      <c r="C465" s="88" t="s">
        <v>4313</v>
      </c>
      <c r="D465" s="88" t="s">
        <v>31</v>
      </c>
      <c r="E465" s="88" t="s">
        <v>32</v>
      </c>
      <c r="F465" s="88" t="s">
        <v>32</v>
      </c>
      <c r="G465" s="88" t="s">
        <v>61</v>
      </c>
      <c r="H465" s="88" t="s">
        <v>66</v>
      </c>
      <c r="I465" s="88" t="s">
        <v>2917</v>
      </c>
      <c r="J465" s="88" t="s">
        <v>62</v>
      </c>
      <c r="K465" s="88" t="s">
        <v>668</v>
      </c>
      <c r="L465" s="88" t="s">
        <v>3523</v>
      </c>
      <c r="M465" s="88" t="s">
        <v>667</v>
      </c>
      <c r="N465" s="88" t="s">
        <v>4215</v>
      </c>
      <c r="O465" s="88" t="s">
        <v>587</v>
      </c>
      <c r="P465" s="88" t="s">
        <v>98</v>
      </c>
      <c r="Q465" s="88" t="s">
        <v>2374</v>
      </c>
      <c r="R465" s="89" t="s">
        <v>4216</v>
      </c>
      <c r="S465" s="90">
        <v>0.36</v>
      </c>
      <c r="T465" s="88" t="s">
        <v>4332</v>
      </c>
      <c r="U465" s="88"/>
      <c r="V465" s="88"/>
      <c r="W465" s="88"/>
      <c r="X465" s="89"/>
      <c r="Y465" s="89"/>
      <c r="Z465" s="88"/>
      <c r="AA465" s="88">
        <v>37</v>
      </c>
      <c r="AB465" s="88"/>
      <c r="AC465" s="88"/>
      <c r="AD465" s="88">
        <v>24</v>
      </c>
      <c r="AE465" s="91">
        <v>15.6</v>
      </c>
      <c r="AF465" s="88" t="s">
        <v>2993</v>
      </c>
      <c r="AG465" s="88" t="s">
        <v>2999</v>
      </c>
      <c r="AH465" s="99" t="s">
        <v>2998</v>
      </c>
      <c r="AI465" s="89">
        <v>1</v>
      </c>
      <c r="AJ465" s="89"/>
      <c r="AK465" s="89"/>
      <c r="AL465" s="88"/>
      <c r="AM465" s="88"/>
      <c r="AN465" s="88"/>
      <c r="AO465" s="88"/>
      <c r="AP465" s="88" t="s">
        <v>61</v>
      </c>
      <c r="AQ465" s="88" t="s">
        <v>44</v>
      </c>
      <c r="AR465" s="88" t="s">
        <v>45</v>
      </c>
      <c r="AS465" s="88" t="s">
        <v>44</v>
      </c>
      <c r="AT465" s="88" t="s">
        <v>61</v>
      </c>
      <c r="AU465" s="88" t="s">
        <v>3921</v>
      </c>
      <c r="AV465" s="88"/>
      <c r="AW465" s="88"/>
      <c r="AX465" s="88"/>
      <c r="AY465" s="88">
        <v>61.136000000000003</v>
      </c>
      <c r="AZ465" s="89">
        <v>150</v>
      </c>
      <c r="BA465" s="92">
        <v>0.47150259067357514</v>
      </c>
      <c r="BB465" s="93">
        <v>216</v>
      </c>
      <c r="BC465" s="94">
        <v>0.2</v>
      </c>
      <c r="BD465" s="89">
        <v>450</v>
      </c>
      <c r="BE465" s="89">
        <v>305</v>
      </c>
      <c r="BF465" s="96" t="s">
        <v>2534</v>
      </c>
      <c r="BG465" s="88" t="s">
        <v>68</v>
      </c>
      <c r="BH465" s="88" t="s">
        <v>3523</v>
      </c>
    </row>
    <row r="466" spans="1:60" s="87" customFormat="1" ht="30.75" customHeight="1" x14ac:dyDescent="0.2">
      <c r="A466" s="87" t="s">
        <v>4314</v>
      </c>
      <c r="B466" s="88" t="s">
        <v>4536</v>
      </c>
      <c r="C466" s="88" t="s">
        <v>4314</v>
      </c>
      <c r="D466" s="88" t="s">
        <v>31</v>
      </c>
      <c r="E466" s="88" t="s">
        <v>32</v>
      </c>
      <c r="F466" s="88" t="s">
        <v>32</v>
      </c>
      <c r="G466" s="88" t="s">
        <v>61</v>
      </c>
      <c r="H466" s="88" t="s">
        <v>66</v>
      </c>
      <c r="I466" s="88" t="s">
        <v>2917</v>
      </c>
      <c r="J466" s="88" t="s">
        <v>62</v>
      </c>
      <c r="K466" s="88" t="s">
        <v>668</v>
      </c>
      <c r="L466" s="88" t="s">
        <v>3523</v>
      </c>
      <c r="M466" s="88" t="s">
        <v>667</v>
      </c>
      <c r="N466" s="88" t="s">
        <v>4215</v>
      </c>
      <c r="O466" s="88" t="s">
        <v>587</v>
      </c>
      <c r="P466" s="88" t="s">
        <v>100</v>
      </c>
      <c r="Q466" s="88" t="s">
        <v>2374</v>
      </c>
      <c r="R466" s="89" t="s">
        <v>4216</v>
      </c>
      <c r="S466" s="90">
        <v>0.35499999999999998</v>
      </c>
      <c r="T466" s="88" t="s">
        <v>4333</v>
      </c>
      <c r="U466" s="88"/>
      <c r="V466" s="88"/>
      <c r="W466" s="88"/>
      <c r="X466" s="89"/>
      <c r="Y466" s="89"/>
      <c r="Z466" s="88"/>
      <c r="AA466" s="88">
        <v>37</v>
      </c>
      <c r="AB466" s="88"/>
      <c r="AC466" s="88"/>
      <c r="AD466" s="88">
        <v>24</v>
      </c>
      <c r="AE466" s="91">
        <v>15.6</v>
      </c>
      <c r="AF466" s="88" t="s">
        <v>2993</v>
      </c>
      <c r="AG466" s="88" t="s">
        <v>2999</v>
      </c>
      <c r="AH466" s="99" t="s">
        <v>2998</v>
      </c>
      <c r="AI466" s="89">
        <v>1</v>
      </c>
      <c r="AJ466" s="89"/>
      <c r="AK466" s="89"/>
      <c r="AL466" s="88"/>
      <c r="AM466" s="88"/>
      <c r="AN466" s="88"/>
      <c r="AO466" s="88"/>
      <c r="AP466" s="88" t="s">
        <v>61</v>
      </c>
      <c r="AQ466" s="88" t="s">
        <v>44</v>
      </c>
      <c r="AR466" s="88" t="s">
        <v>45</v>
      </c>
      <c r="AS466" s="88" t="s">
        <v>44</v>
      </c>
      <c r="AT466" s="88" t="s">
        <v>61</v>
      </c>
      <c r="AU466" s="88" t="s">
        <v>3921</v>
      </c>
      <c r="AV466" s="88"/>
      <c r="AW466" s="88"/>
      <c r="AX466" s="88"/>
      <c r="AY466" s="88">
        <v>61.136000000000003</v>
      </c>
      <c r="AZ466" s="89">
        <v>150</v>
      </c>
      <c r="BA466" s="92">
        <v>0.25388601036269431</v>
      </c>
      <c r="BB466" s="93">
        <v>216</v>
      </c>
      <c r="BC466" s="94">
        <v>0.2</v>
      </c>
      <c r="BD466" s="89">
        <v>450</v>
      </c>
      <c r="BE466" s="89">
        <v>305</v>
      </c>
      <c r="BF466" s="96" t="s">
        <v>2534</v>
      </c>
      <c r="BG466" s="88" t="s">
        <v>68</v>
      </c>
      <c r="BH466" s="88" t="s">
        <v>3523</v>
      </c>
    </row>
    <row r="467" spans="1:60" s="87" customFormat="1" ht="30.75" customHeight="1" x14ac:dyDescent="0.2">
      <c r="A467" s="87" t="s">
        <v>4315</v>
      </c>
      <c r="B467" s="88" t="s">
        <v>4536</v>
      </c>
      <c r="C467" s="88" t="s">
        <v>4315</v>
      </c>
      <c r="D467" s="88" t="s">
        <v>31</v>
      </c>
      <c r="E467" s="88" t="s">
        <v>32</v>
      </c>
      <c r="F467" s="88" t="s">
        <v>32</v>
      </c>
      <c r="G467" s="88" t="s">
        <v>61</v>
      </c>
      <c r="H467" s="88" t="s">
        <v>66</v>
      </c>
      <c r="I467" s="88" t="s">
        <v>2917</v>
      </c>
      <c r="J467" s="88" t="s">
        <v>62</v>
      </c>
      <c r="K467" s="88" t="s">
        <v>668</v>
      </c>
      <c r="L467" s="88" t="s">
        <v>3523</v>
      </c>
      <c r="M467" s="88" t="s">
        <v>667</v>
      </c>
      <c r="N467" s="88" t="s">
        <v>4215</v>
      </c>
      <c r="O467" s="88" t="s">
        <v>587</v>
      </c>
      <c r="P467" s="88" t="s">
        <v>104</v>
      </c>
      <c r="Q467" s="88" t="s">
        <v>2374</v>
      </c>
      <c r="R467" s="89" t="s">
        <v>4216</v>
      </c>
      <c r="S467" s="90">
        <v>0.42499999999999999</v>
      </c>
      <c r="T467" s="88" t="s">
        <v>4334</v>
      </c>
      <c r="U467" s="88"/>
      <c r="V467" s="88"/>
      <c r="W467" s="88"/>
      <c r="X467" s="89"/>
      <c r="Y467" s="89"/>
      <c r="Z467" s="88"/>
      <c r="AA467" s="88">
        <v>37</v>
      </c>
      <c r="AB467" s="88"/>
      <c r="AC467" s="88"/>
      <c r="AD467" s="88">
        <v>24</v>
      </c>
      <c r="AE467" s="91">
        <v>15.6</v>
      </c>
      <c r="AF467" s="88" t="s">
        <v>2993</v>
      </c>
      <c r="AG467" s="88" t="s">
        <v>2999</v>
      </c>
      <c r="AH467" s="99" t="s">
        <v>2998</v>
      </c>
      <c r="AI467" s="89">
        <v>1</v>
      </c>
      <c r="AJ467" s="89"/>
      <c r="AK467" s="89"/>
      <c r="AL467" s="88"/>
      <c r="AM467" s="88"/>
      <c r="AN467" s="88"/>
      <c r="AO467" s="88"/>
      <c r="AP467" s="88" t="s">
        <v>61</v>
      </c>
      <c r="AQ467" s="88" t="s">
        <v>44</v>
      </c>
      <c r="AR467" s="88" t="s">
        <v>45</v>
      </c>
      <c r="AS467" s="88" t="s">
        <v>44</v>
      </c>
      <c r="AT467" s="88" t="s">
        <v>61</v>
      </c>
      <c r="AU467" s="88" t="s">
        <v>3921</v>
      </c>
      <c r="AV467" s="88"/>
      <c r="AW467" s="88"/>
      <c r="AX467" s="88"/>
      <c r="AY467" s="88">
        <v>61.136000000000003</v>
      </c>
      <c r="AZ467" s="89">
        <v>150</v>
      </c>
      <c r="BA467" s="92">
        <v>6.7357512953367879E-2</v>
      </c>
      <c r="BB467" s="93">
        <v>144</v>
      </c>
      <c r="BC467" s="94">
        <v>0.2</v>
      </c>
      <c r="BD467" s="89">
        <v>450</v>
      </c>
      <c r="BE467" s="89">
        <v>305</v>
      </c>
      <c r="BF467" s="96" t="s">
        <v>2534</v>
      </c>
      <c r="BG467" s="88" t="s">
        <v>68</v>
      </c>
      <c r="BH467" s="88" t="s">
        <v>3523</v>
      </c>
    </row>
    <row r="468" spans="1:60" s="87" customFormat="1" ht="30.75" customHeight="1" x14ac:dyDescent="0.2">
      <c r="A468" s="87" t="s">
        <v>4316</v>
      </c>
      <c r="B468" s="88" t="s">
        <v>4536</v>
      </c>
      <c r="C468" s="88" t="s">
        <v>4316</v>
      </c>
      <c r="D468" s="88" t="s">
        <v>31</v>
      </c>
      <c r="E468" s="88" t="s">
        <v>32</v>
      </c>
      <c r="F468" s="88" t="s">
        <v>32</v>
      </c>
      <c r="G468" s="88" t="s">
        <v>61</v>
      </c>
      <c r="H468" s="88" t="s">
        <v>66</v>
      </c>
      <c r="I468" s="88" t="s">
        <v>2917</v>
      </c>
      <c r="J468" s="88" t="s">
        <v>62</v>
      </c>
      <c r="K468" s="88" t="s">
        <v>668</v>
      </c>
      <c r="L468" s="88" t="s">
        <v>3523</v>
      </c>
      <c r="M468" s="88" t="s">
        <v>667</v>
      </c>
      <c r="N468" s="88" t="s">
        <v>4215</v>
      </c>
      <c r="O468" s="88" t="s">
        <v>587</v>
      </c>
      <c r="P468" s="88" t="s">
        <v>107</v>
      </c>
      <c r="Q468" s="88" t="s">
        <v>2374</v>
      </c>
      <c r="R468" s="89" t="s">
        <v>4216</v>
      </c>
      <c r="S468" s="90">
        <v>0.45</v>
      </c>
      <c r="T468" s="88" t="s">
        <v>4335</v>
      </c>
      <c r="U468" s="88"/>
      <c r="V468" s="88"/>
      <c r="W468" s="88"/>
      <c r="X468" s="89"/>
      <c r="Y468" s="89"/>
      <c r="Z468" s="88"/>
      <c r="AA468" s="88">
        <v>37</v>
      </c>
      <c r="AB468" s="88"/>
      <c r="AC468" s="88"/>
      <c r="AD468" s="88">
        <v>24</v>
      </c>
      <c r="AE468" s="91">
        <v>15.6</v>
      </c>
      <c r="AF468" s="88" t="s">
        <v>2993</v>
      </c>
      <c r="AG468" s="88" t="s">
        <v>2999</v>
      </c>
      <c r="AH468" s="99" t="s">
        <v>2998</v>
      </c>
      <c r="AI468" s="89">
        <v>1</v>
      </c>
      <c r="AJ468" s="89"/>
      <c r="AK468" s="89"/>
      <c r="AL468" s="88"/>
      <c r="AM468" s="88"/>
      <c r="AN468" s="88"/>
      <c r="AO468" s="88"/>
      <c r="AP468" s="88" t="s">
        <v>61</v>
      </c>
      <c r="AQ468" s="88" t="s">
        <v>44</v>
      </c>
      <c r="AR468" s="88" t="s">
        <v>45</v>
      </c>
      <c r="AS468" s="88" t="s">
        <v>44</v>
      </c>
      <c r="AT468" s="88" t="s">
        <v>61</v>
      </c>
      <c r="AU468" s="88" t="s">
        <v>3921</v>
      </c>
      <c r="AV468" s="88"/>
      <c r="AW468" s="88"/>
      <c r="AX468" s="88"/>
      <c r="AY468" s="88">
        <v>61.136000000000003</v>
      </c>
      <c r="AZ468" s="89">
        <v>150</v>
      </c>
      <c r="BA468" s="92">
        <v>3.1088082901554404E-2</v>
      </c>
      <c r="BB468" s="93">
        <v>144</v>
      </c>
      <c r="BC468" s="94">
        <v>0.2</v>
      </c>
      <c r="BD468" s="89">
        <v>450</v>
      </c>
      <c r="BE468" s="89">
        <v>305</v>
      </c>
      <c r="BF468" s="96" t="s">
        <v>2534</v>
      </c>
      <c r="BG468" s="88" t="s">
        <v>68</v>
      </c>
      <c r="BH468" s="88" t="s">
        <v>3523</v>
      </c>
    </row>
    <row r="469" spans="1:60" s="87" customFormat="1" ht="30.75" customHeight="1" x14ac:dyDescent="0.2">
      <c r="A469" s="87" t="s">
        <v>4317</v>
      </c>
      <c r="B469" s="88" t="s">
        <v>4537</v>
      </c>
      <c r="C469" s="88" t="s">
        <v>4317</v>
      </c>
      <c r="D469" s="88" t="s">
        <v>31</v>
      </c>
      <c r="E469" s="88" t="s">
        <v>32</v>
      </c>
      <c r="F469" s="88" t="s">
        <v>32</v>
      </c>
      <c r="G469" s="88" t="s">
        <v>61</v>
      </c>
      <c r="H469" s="88" t="s">
        <v>66</v>
      </c>
      <c r="I469" s="88" t="s">
        <v>2917</v>
      </c>
      <c r="J469" s="88" t="s">
        <v>62</v>
      </c>
      <c r="K469" s="88" t="s">
        <v>668</v>
      </c>
      <c r="L469" s="88" t="s">
        <v>3523</v>
      </c>
      <c r="M469" s="88" t="s">
        <v>667</v>
      </c>
      <c r="N469" s="88" t="s">
        <v>4238</v>
      </c>
      <c r="O469" s="88" t="s">
        <v>587</v>
      </c>
      <c r="P469" s="88" t="s">
        <v>175</v>
      </c>
      <c r="Q469" s="88" t="s">
        <v>2374</v>
      </c>
      <c r="R469" s="89" t="s">
        <v>4239</v>
      </c>
      <c r="S469" s="90">
        <v>0.39</v>
      </c>
      <c r="T469" s="88" t="s">
        <v>4336</v>
      </c>
      <c r="U469" s="88"/>
      <c r="V469" s="88"/>
      <c r="W469" s="88"/>
      <c r="X469" s="89"/>
      <c r="Y469" s="89"/>
      <c r="Z469" s="88"/>
      <c r="AA469" s="88">
        <v>37</v>
      </c>
      <c r="AB469" s="88"/>
      <c r="AC469" s="88"/>
      <c r="AD469" s="88">
        <v>24</v>
      </c>
      <c r="AE469" s="91">
        <v>15.6</v>
      </c>
      <c r="AF469" s="88" t="s">
        <v>2993</v>
      </c>
      <c r="AG469" s="88" t="s">
        <v>2999</v>
      </c>
      <c r="AH469" s="99" t="s">
        <v>2998</v>
      </c>
      <c r="AI469" s="89">
        <v>1</v>
      </c>
      <c r="AJ469" s="89"/>
      <c r="AK469" s="89"/>
      <c r="AL469" s="88"/>
      <c r="AM469" s="88"/>
      <c r="AN469" s="88"/>
      <c r="AO469" s="88"/>
      <c r="AP469" s="88" t="s">
        <v>61</v>
      </c>
      <c r="AQ469" s="88" t="s">
        <v>44</v>
      </c>
      <c r="AR469" s="88" t="s">
        <v>45</v>
      </c>
      <c r="AS469" s="88" t="s">
        <v>44</v>
      </c>
      <c r="AT469" s="88" t="s">
        <v>61</v>
      </c>
      <c r="AU469" s="88" t="s">
        <v>3921</v>
      </c>
      <c r="AV469" s="88"/>
      <c r="AW469" s="88"/>
      <c r="AX469" s="88"/>
      <c r="AY469" s="88">
        <v>61.136000000000003</v>
      </c>
      <c r="AZ469" s="89">
        <v>150</v>
      </c>
      <c r="BA469" s="92">
        <v>0.34715025906735753</v>
      </c>
      <c r="BB469" s="93">
        <v>144</v>
      </c>
      <c r="BC469" s="94">
        <v>0.2</v>
      </c>
      <c r="BD469" s="89">
        <v>450</v>
      </c>
      <c r="BE469" s="89">
        <v>305</v>
      </c>
      <c r="BF469" s="96" t="s">
        <v>2534</v>
      </c>
      <c r="BG469" s="88" t="s">
        <v>68</v>
      </c>
      <c r="BH469" s="88" t="s">
        <v>3523</v>
      </c>
    </row>
    <row r="470" spans="1:60" s="87" customFormat="1" ht="30.75" customHeight="1" x14ac:dyDescent="0.2">
      <c r="A470" s="87" t="s">
        <v>4318</v>
      </c>
      <c r="B470" s="88" t="s">
        <v>4537</v>
      </c>
      <c r="C470" s="88" t="s">
        <v>4318</v>
      </c>
      <c r="D470" s="88" t="s">
        <v>31</v>
      </c>
      <c r="E470" s="88" t="s">
        <v>32</v>
      </c>
      <c r="F470" s="88" t="s">
        <v>32</v>
      </c>
      <c r="G470" s="88" t="s">
        <v>61</v>
      </c>
      <c r="H470" s="88" t="s">
        <v>66</v>
      </c>
      <c r="I470" s="88" t="s">
        <v>2917</v>
      </c>
      <c r="J470" s="88" t="s">
        <v>62</v>
      </c>
      <c r="K470" s="88" t="s">
        <v>668</v>
      </c>
      <c r="L470" s="88" t="s">
        <v>3523</v>
      </c>
      <c r="M470" s="88" t="s">
        <v>667</v>
      </c>
      <c r="N470" s="88" t="s">
        <v>4238</v>
      </c>
      <c r="O470" s="88" t="s">
        <v>587</v>
      </c>
      <c r="P470" s="88" t="s">
        <v>176</v>
      </c>
      <c r="Q470" s="88" t="s">
        <v>2374</v>
      </c>
      <c r="R470" s="89" t="s">
        <v>4239</v>
      </c>
      <c r="S470" s="90">
        <v>0.38</v>
      </c>
      <c r="T470" s="88" t="s">
        <v>4337</v>
      </c>
      <c r="U470" s="88"/>
      <c r="V470" s="88"/>
      <c r="W470" s="88"/>
      <c r="X470" s="89"/>
      <c r="Y470" s="89"/>
      <c r="Z470" s="88"/>
      <c r="AA470" s="88">
        <v>37</v>
      </c>
      <c r="AB470" s="88"/>
      <c r="AC470" s="88"/>
      <c r="AD470" s="88">
        <v>24</v>
      </c>
      <c r="AE470" s="91">
        <v>15.6</v>
      </c>
      <c r="AF470" s="88" t="s">
        <v>2993</v>
      </c>
      <c r="AG470" s="88" t="s">
        <v>2999</v>
      </c>
      <c r="AH470" s="99" t="s">
        <v>2998</v>
      </c>
      <c r="AI470" s="89">
        <v>1</v>
      </c>
      <c r="AJ470" s="89"/>
      <c r="AK470" s="89"/>
      <c r="AL470" s="88"/>
      <c r="AM470" s="88"/>
      <c r="AN470" s="88"/>
      <c r="AO470" s="88"/>
      <c r="AP470" s="88" t="s">
        <v>61</v>
      </c>
      <c r="AQ470" s="88" t="s">
        <v>44</v>
      </c>
      <c r="AR470" s="88" t="s">
        <v>45</v>
      </c>
      <c r="AS470" s="88" t="s">
        <v>44</v>
      </c>
      <c r="AT470" s="88" t="s">
        <v>61</v>
      </c>
      <c r="AU470" s="88" t="s">
        <v>3921</v>
      </c>
      <c r="AV470" s="88"/>
      <c r="AW470" s="88"/>
      <c r="AX470" s="88"/>
      <c r="AY470" s="88">
        <v>61.136000000000003</v>
      </c>
      <c r="AZ470" s="89">
        <v>150</v>
      </c>
      <c r="BA470" s="92">
        <v>0.60103626943005184</v>
      </c>
      <c r="BB470" s="93">
        <v>216</v>
      </c>
      <c r="BC470" s="94">
        <v>0.2</v>
      </c>
      <c r="BD470" s="89">
        <v>450</v>
      </c>
      <c r="BE470" s="89">
        <v>305</v>
      </c>
      <c r="BF470" s="96" t="s">
        <v>2534</v>
      </c>
      <c r="BG470" s="88" t="s">
        <v>68</v>
      </c>
      <c r="BH470" s="88" t="s">
        <v>3523</v>
      </c>
    </row>
    <row r="471" spans="1:60" s="87" customFormat="1" ht="30.75" customHeight="1" x14ac:dyDescent="0.2">
      <c r="A471" s="87" t="s">
        <v>4319</v>
      </c>
      <c r="B471" s="88" t="s">
        <v>4537</v>
      </c>
      <c r="C471" s="88" t="s">
        <v>4319</v>
      </c>
      <c r="D471" s="88" t="s">
        <v>31</v>
      </c>
      <c r="E471" s="88" t="s">
        <v>32</v>
      </c>
      <c r="F471" s="88" t="s">
        <v>32</v>
      </c>
      <c r="G471" s="88" t="s">
        <v>61</v>
      </c>
      <c r="H471" s="88" t="s">
        <v>66</v>
      </c>
      <c r="I471" s="88" t="s">
        <v>2917</v>
      </c>
      <c r="J471" s="88" t="s">
        <v>62</v>
      </c>
      <c r="K471" s="88" t="s">
        <v>668</v>
      </c>
      <c r="L471" s="88" t="s">
        <v>3523</v>
      </c>
      <c r="M471" s="88" t="s">
        <v>667</v>
      </c>
      <c r="N471" s="88" t="s">
        <v>4238</v>
      </c>
      <c r="O471" s="88" t="s">
        <v>587</v>
      </c>
      <c r="P471" s="88" t="s">
        <v>98</v>
      </c>
      <c r="Q471" s="88" t="s">
        <v>2374</v>
      </c>
      <c r="R471" s="89" t="s">
        <v>4239</v>
      </c>
      <c r="S471" s="90">
        <v>0.36</v>
      </c>
      <c r="T471" s="88" t="s">
        <v>4338</v>
      </c>
      <c r="U471" s="88"/>
      <c r="V471" s="88"/>
      <c r="W471" s="88"/>
      <c r="X471" s="89"/>
      <c r="Y471" s="89"/>
      <c r="Z471" s="88"/>
      <c r="AA471" s="88">
        <v>37</v>
      </c>
      <c r="AB471" s="88"/>
      <c r="AC471" s="88"/>
      <c r="AD471" s="88">
        <v>24</v>
      </c>
      <c r="AE471" s="91">
        <v>15.6</v>
      </c>
      <c r="AF471" s="88" t="s">
        <v>2993</v>
      </c>
      <c r="AG471" s="88" t="s">
        <v>2999</v>
      </c>
      <c r="AH471" s="99" t="s">
        <v>2998</v>
      </c>
      <c r="AI471" s="89">
        <v>1</v>
      </c>
      <c r="AJ471" s="89"/>
      <c r="AK471" s="89"/>
      <c r="AL471" s="88"/>
      <c r="AM471" s="88"/>
      <c r="AN471" s="88"/>
      <c r="AO471" s="88"/>
      <c r="AP471" s="88" t="s">
        <v>61</v>
      </c>
      <c r="AQ471" s="88" t="s">
        <v>44</v>
      </c>
      <c r="AR471" s="88" t="s">
        <v>45</v>
      </c>
      <c r="AS471" s="88" t="s">
        <v>44</v>
      </c>
      <c r="AT471" s="88" t="s">
        <v>61</v>
      </c>
      <c r="AU471" s="88" t="s">
        <v>3921</v>
      </c>
      <c r="AV471" s="88"/>
      <c r="AW471" s="88"/>
      <c r="AX471" s="88"/>
      <c r="AY471" s="88">
        <v>61.136000000000003</v>
      </c>
      <c r="AZ471" s="89">
        <v>150</v>
      </c>
      <c r="BA471" s="92">
        <v>0.47150259067357514</v>
      </c>
      <c r="BB471" s="93">
        <v>216</v>
      </c>
      <c r="BC471" s="94">
        <v>0.2</v>
      </c>
      <c r="BD471" s="89">
        <v>450</v>
      </c>
      <c r="BE471" s="89">
        <v>305</v>
      </c>
      <c r="BF471" s="96" t="s">
        <v>2534</v>
      </c>
      <c r="BG471" s="88" t="s">
        <v>68</v>
      </c>
      <c r="BH471" s="88" t="s">
        <v>3523</v>
      </c>
    </row>
    <row r="472" spans="1:60" s="87" customFormat="1" ht="30.75" customHeight="1" x14ac:dyDescent="0.2">
      <c r="A472" s="87" t="s">
        <v>4320</v>
      </c>
      <c r="B472" s="88" t="s">
        <v>4537</v>
      </c>
      <c r="C472" s="88" t="s">
        <v>4320</v>
      </c>
      <c r="D472" s="88" t="s">
        <v>31</v>
      </c>
      <c r="E472" s="88" t="s">
        <v>32</v>
      </c>
      <c r="F472" s="88" t="s">
        <v>32</v>
      </c>
      <c r="G472" s="88" t="s">
        <v>61</v>
      </c>
      <c r="H472" s="88" t="s">
        <v>66</v>
      </c>
      <c r="I472" s="88" t="s">
        <v>2917</v>
      </c>
      <c r="J472" s="88" t="s">
        <v>62</v>
      </c>
      <c r="K472" s="88" t="s">
        <v>668</v>
      </c>
      <c r="L472" s="88" t="s">
        <v>3523</v>
      </c>
      <c r="M472" s="88" t="s">
        <v>667</v>
      </c>
      <c r="N472" s="88" t="s">
        <v>4238</v>
      </c>
      <c r="O472" s="88" t="s">
        <v>587</v>
      </c>
      <c r="P472" s="88" t="s">
        <v>100</v>
      </c>
      <c r="Q472" s="88" t="s">
        <v>2374</v>
      </c>
      <c r="R472" s="89" t="s">
        <v>4239</v>
      </c>
      <c r="S472" s="90">
        <v>0.35499999999999998</v>
      </c>
      <c r="T472" s="88" t="s">
        <v>4339</v>
      </c>
      <c r="U472" s="88"/>
      <c r="V472" s="88"/>
      <c r="W472" s="88"/>
      <c r="X472" s="89"/>
      <c r="Y472" s="89"/>
      <c r="Z472" s="88"/>
      <c r="AA472" s="88">
        <v>37</v>
      </c>
      <c r="AB472" s="88"/>
      <c r="AC472" s="88"/>
      <c r="AD472" s="88">
        <v>24</v>
      </c>
      <c r="AE472" s="91">
        <v>15.6</v>
      </c>
      <c r="AF472" s="88" t="s">
        <v>2993</v>
      </c>
      <c r="AG472" s="88" t="s">
        <v>2999</v>
      </c>
      <c r="AH472" s="99" t="s">
        <v>2998</v>
      </c>
      <c r="AI472" s="89">
        <v>1</v>
      </c>
      <c r="AJ472" s="89"/>
      <c r="AK472" s="89"/>
      <c r="AL472" s="88"/>
      <c r="AM472" s="88"/>
      <c r="AN472" s="88"/>
      <c r="AO472" s="88"/>
      <c r="AP472" s="88" t="s">
        <v>61</v>
      </c>
      <c r="AQ472" s="88" t="s">
        <v>44</v>
      </c>
      <c r="AR472" s="88" t="s">
        <v>45</v>
      </c>
      <c r="AS472" s="88" t="s">
        <v>44</v>
      </c>
      <c r="AT472" s="88" t="s">
        <v>61</v>
      </c>
      <c r="AU472" s="88" t="s">
        <v>3921</v>
      </c>
      <c r="AV472" s="88"/>
      <c r="AW472" s="88"/>
      <c r="AX472" s="88"/>
      <c r="AY472" s="88">
        <v>61.136000000000003</v>
      </c>
      <c r="AZ472" s="89">
        <v>150</v>
      </c>
      <c r="BA472" s="92">
        <v>0.25388601036269431</v>
      </c>
      <c r="BB472" s="93">
        <v>216</v>
      </c>
      <c r="BC472" s="94">
        <v>0.2</v>
      </c>
      <c r="BD472" s="89">
        <v>450</v>
      </c>
      <c r="BE472" s="89">
        <v>305</v>
      </c>
      <c r="BF472" s="96" t="s">
        <v>2534</v>
      </c>
      <c r="BG472" s="88" t="s">
        <v>68</v>
      </c>
      <c r="BH472" s="88" t="s">
        <v>3523</v>
      </c>
    </row>
    <row r="473" spans="1:60" s="87" customFormat="1" ht="30.75" customHeight="1" x14ac:dyDescent="0.2">
      <c r="A473" s="87" t="s">
        <v>4321</v>
      </c>
      <c r="B473" s="88" t="s">
        <v>4537</v>
      </c>
      <c r="C473" s="88" t="s">
        <v>4321</v>
      </c>
      <c r="D473" s="88" t="s">
        <v>31</v>
      </c>
      <c r="E473" s="88" t="s">
        <v>32</v>
      </c>
      <c r="F473" s="88" t="s">
        <v>32</v>
      </c>
      <c r="G473" s="88" t="s">
        <v>61</v>
      </c>
      <c r="H473" s="88" t="s">
        <v>66</v>
      </c>
      <c r="I473" s="88" t="s">
        <v>2917</v>
      </c>
      <c r="J473" s="88" t="s">
        <v>62</v>
      </c>
      <c r="K473" s="88" t="s">
        <v>668</v>
      </c>
      <c r="L473" s="88" t="s">
        <v>3523</v>
      </c>
      <c r="M473" s="88" t="s">
        <v>667</v>
      </c>
      <c r="N473" s="88" t="s">
        <v>4238</v>
      </c>
      <c r="O473" s="88" t="s">
        <v>587</v>
      </c>
      <c r="P473" s="88" t="s">
        <v>104</v>
      </c>
      <c r="Q473" s="88" t="s">
        <v>2374</v>
      </c>
      <c r="R473" s="89" t="s">
        <v>4239</v>
      </c>
      <c r="S473" s="90">
        <v>0.42499999999999999</v>
      </c>
      <c r="T473" s="88" t="s">
        <v>4340</v>
      </c>
      <c r="U473" s="88"/>
      <c r="V473" s="88"/>
      <c r="W473" s="88"/>
      <c r="X473" s="89"/>
      <c r="Y473" s="89"/>
      <c r="Z473" s="88"/>
      <c r="AA473" s="88">
        <v>37</v>
      </c>
      <c r="AB473" s="88"/>
      <c r="AC473" s="88"/>
      <c r="AD473" s="88">
        <v>24</v>
      </c>
      <c r="AE473" s="91">
        <v>15.6</v>
      </c>
      <c r="AF473" s="88" t="s">
        <v>2993</v>
      </c>
      <c r="AG473" s="88" t="s">
        <v>2999</v>
      </c>
      <c r="AH473" s="99" t="s">
        <v>2998</v>
      </c>
      <c r="AI473" s="89">
        <v>1</v>
      </c>
      <c r="AJ473" s="89"/>
      <c r="AK473" s="89"/>
      <c r="AL473" s="88"/>
      <c r="AM473" s="88"/>
      <c r="AN473" s="88"/>
      <c r="AO473" s="88"/>
      <c r="AP473" s="88" t="s">
        <v>61</v>
      </c>
      <c r="AQ473" s="88" t="s">
        <v>44</v>
      </c>
      <c r="AR473" s="88" t="s">
        <v>45</v>
      </c>
      <c r="AS473" s="88" t="s">
        <v>44</v>
      </c>
      <c r="AT473" s="88" t="s">
        <v>61</v>
      </c>
      <c r="AU473" s="88" t="s">
        <v>3921</v>
      </c>
      <c r="AV473" s="88"/>
      <c r="AW473" s="88"/>
      <c r="AX473" s="88"/>
      <c r="AY473" s="88">
        <v>61.136000000000003</v>
      </c>
      <c r="AZ473" s="89">
        <v>150</v>
      </c>
      <c r="BA473" s="92">
        <v>6.7357512953367879E-2</v>
      </c>
      <c r="BB473" s="93">
        <v>144</v>
      </c>
      <c r="BC473" s="94">
        <v>0.2</v>
      </c>
      <c r="BD473" s="89">
        <v>450</v>
      </c>
      <c r="BE473" s="89">
        <v>305</v>
      </c>
      <c r="BF473" s="96" t="s">
        <v>2534</v>
      </c>
      <c r="BG473" s="88" t="s">
        <v>68</v>
      </c>
      <c r="BH473" s="88" t="s">
        <v>3523</v>
      </c>
    </row>
    <row r="474" spans="1:60" s="87" customFormat="1" ht="30.75" customHeight="1" x14ac:dyDescent="0.2">
      <c r="A474" s="87" t="s">
        <v>4322</v>
      </c>
      <c r="B474" s="88" t="s">
        <v>4537</v>
      </c>
      <c r="C474" s="88" t="s">
        <v>4322</v>
      </c>
      <c r="D474" s="88" t="s">
        <v>31</v>
      </c>
      <c r="E474" s="88" t="s">
        <v>32</v>
      </c>
      <c r="F474" s="88" t="s">
        <v>32</v>
      </c>
      <c r="G474" s="88" t="s">
        <v>61</v>
      </c>
      <c r="H474" s="88" t="s">
        <v>66</v>
      </c>
      <c r="I474" s="88" t="s">
        <v>2917</v>
      </c>
      <c r="J474" s="88" t="s">
        <v>62</v>
      </c>
      <c r="K474" s="88" t="s">
        <v>668</v>
      </c>
      <c r="L474" s="88" t="s">
        <v>3523</v>
      </c>
      <c r="M474" s="88" t="s">
        <v>667</v>
      </c>
      <c r="N474" s="88" t="s">
        <v>4238</v>
      </c>
      <c r="O474" s="88" t="s">
        <v>587</v>
      </c>
      <c r="P474" s="88" t="s">
        <v>107</v>
      </c>
      <c r="Q474" s="88" t="s">
        <v>2374</v>
      </c>
      <c r="R474" s="89" t="s">
        <v>4239</v>
      </c>
      <c r="S474" s="90">
        <v>0.45</v>
      </c>
      <c r="T474" s="88" t="s">
        <v>4341</v>
      </c>
      <c r="U474" s="88"/>
      <c r="V474" s="88"/>
      <c r="W474" s="88"/>
      <c r="X474" s="89"/>
      <c r="Y474" s="89"/>
      <c r="Z474" s="88"/>
      <c r="AA474" s="88">
        <v>37</v>
      </c>
      <c r="AB474" s="88"/>
      <c r="AC474" s="88"/>
      <c r="AD474" s="88">
        <v>24</v>
      </c>
      <c r="AE474" s="91">
        <v>15.6</v>
      </c>
      <c r="AF474" s="88" t="s">
        <v>2993</v>
      </c>
      <c r="AG474" s="88" t="s">
        <v>2999</v>
      </c>
      <c r="AH474" s="99" t="s">
        <v>2998</v>
      </c>
      <c r="AI474" s="89">
        <v>1</v>
      </c>
      <c r="AJ474" s="89"/>
      <c r="AK474" s="89"/>
      <c r="AL474" s="88"/>
      <c r="AM474" s="88"/>
      <c r="AN474" s="88"/>
      <c r="AO474" s="88"/>
      <c r="AP474" s="88" t="s">
        <v>61</v>
      </c>
      <c r="AQ474" s="88" t="s">
        <v>44</v>
      </c>
      <c r="AR474" s="88" t="s">
        <v>45</v>
      </c>
      <c r="AS474" s="88" t="s">
        <v>44</v>
      </c>
      <c r="AT474" s="88" t="s">
        <v>61</v>
      </c>
      <c r="AU474" s="88" t="s">
        <v>3921</v>
      </c>
      <c r="AV474" s="88"/>
      <c r="AW474" s="88"/>
      <c r="AX474" s="88"/>
      <c r="AY474" s="88">
        <v>61.136000000000003</v>
      </c>
      <c r="AZ474" s="89">
        <v>150</v>
      </c>
      <c r="BA474" s="92">
        <v>3.1088082901554404E-2</v>
      </c>
      <c r="BB474" s="93">
        <v>144</v>
      </c>
      <c r="BC474" s="94">
        <v>0.2</v>
      </c>
      <c r="BD474" s="89">
        <v>450</v>
      </c>
      <c r="BE474" s="89">
        <v>305</v>
      </c>
      <c r="BF474" s="96" t="s">
        <v>2534</v>
      </c>
      <c r="BG474" s="88" t="s">
        <v>68</v>
      </c>
      <c r="BH474" s="88" t="s">
        <v>3523</v>
      </c>
    </row>
    <row r="475" spans="1:60" s="87" customFormat="1" ht="30.75" customHeight="1" x14ac:dyDescent="0.2">
      <c r="A475" s="87" t="s">
        <v>2065</v>
      </c>
      <c r="B475" s="88" t="s">
        <v>1806</v>
      </c>
      <c r="C475" s="88" t="s">
        <v>2065</v>
      </c>
      <c r="D475" s="88" t="s">
        <v>31</v>
      </c>
      <c r="E475" s="88" t="s">
        <v>32</v>
      </c>
      <c r="F475" s="88" t="s">
        <v>32</v>
      </c>
      <c r="G475" s="88" t="s">
        <v>61</v>
      </c>
      <c r="H475" s="88" t="s">
        <v>66</v>
      </c>
      <c r="I475" s="88" t="s">
        <v>2918</v>
      </c>
      <c r="J475" s="88" t="s">
        <v>62</v>
      </c>
      <c r="K475" s="88" t="s">
        <v>781</v>
      </c>
      <c r="L475" s="88" t="s">
        <v>3523</v>
      </c>
      <c r="M475" s="88" t="s">
        <v>667</v>
      </c>
      <c r="N475" s="88" t="s">
        <v>156</v>
      </c>
      <c r="O475" s="88" t="s">
        <v>587</v>
      </c>
      <c r="P475" s="88" t="s">
        <v>175</v>
      </c>
      <c r="Q475" s="88" t="s">
        <v>2374</v>
      </c>
      <c r="R475" s="89" t="s">
        <v>3615</v>
      </c>
      <c r="S475" s="90">
        <v>0.435</v>
      </c>
      <c r="T475" s="88" t="s">
        <v>712</v>
      </c>
      <c r="U475" s="88"/>
      <c r="V475" s="88"/>
      <c r="W475" s="88"/>
      <c r="X475" s="89"/>
      <c r="Y475" s="89"/>
      <c r="Z475" s="88"/>
      <c r="AA475" s="88">
        <v>38</v>
      </c>
      <c r="AB475" s="88"/>
      <c r="AC475" s="88"/>
      <c r="AD475" s="88">
        <v>24</v>
      </c>
      <c r="AE475" s="91">
        <v>16.75</v>
      </c>
      <c r="AF475" s="88" t="s">
        <v>2992</v>
      </c>
      <c r="AG475" s="88" t="s">
        <v>2999</v>
      </c>
      <c r="AH475" s="88" t="s">
        <v>2998</v>
      </c>
      <c r="AI475" s="89">
        <v>1</v>
      </c>
      <c r="AJ475" s="89"/>
      <c r="AK475" s="89"/>
      <c r="AL475" s="88"/>
      <c r="AM475" s="88"/>
      <c r="AN475" s="88"/>
      <c r="AO475" s="88"/>
      <c r="AP475" s="88" t="s">
        <v>61</v>
      </c>
      <c r="AQ475" s="88" t="s">
        <v>44</v>
      </c>
      <c r="AR475" s="88" t="s">
        <v>45</v>
      </c>
      <c r="AS475" s="88" t="s">
        <v>44</v>
      </c>
      <c r="AT475" s="88" t="s">
        <v>61</v>
      </c>
      <c r="AU475" s="88"/>
      <c r="AV475" s="88"/>
      <c r="AW475" s="88"/>
      <c r="AX475" s="88" t="s">
        <v>3923</v>
      </c>
      <c r="AY475" s="88">
        <v>59.709287000000003</v>
      </c>
      <c r="AZ475" s="89">
        <v>150</v>
      </c>
      <c r="BA475" s="92">
        <v>1.3316062176165804</v>
      </c>
      <c r="BB475" s="93">
        <v>144</v>
      </c>
      <c r="BC475" s="94">
        <v>0.2</v>
      </c>
      <c r="BD475" s="89">
        <v>465</v>
      </c>
      <c r="BE475" s="89">
        <v>315</v>
      </c>
      <c r="BF475" s="96" t="s">
        <v>2516</v>
      </c>
      <c r="BG475" s="88" t="s">
        <v>68</v>
      </c>
      <c r="BH475" s="88" t="s">
        <v>3523</v>
      </c>
    </row>
    <row r="476" spans="1:60" s="87" customFormat="1" ht="30.75" customHeight="1" x14ac:dyDescent="0.2">
      <c r="A476" s="87" t="s">
        <v>2066</v>
      </c>
      <c r="B476" s="88" t="s">
        <v>1806</v>
      </c>
      <c r="C476" s="88" t="s">
        <v>2066</v>
      </c>
      <c r="D476" s="88" t="s">
        <v>31</v>
      </c>
      <c r="E476" s="88" t="s">
        <v>32</v>
      </c>
      <c r="F476" s="88" t="s">
        <v>32</v>
      </c>
      <c r="G476" s="88" t="s">
        <v>61</v>
      </c>
      <c r="H476" s="88" t="s">
        <v>66</v>
      </c>
      <c r="I476" s="88" t="s">
        <v>2918</v>
      </c>
      <c r="J476" s="88" t="s">
        <v>62</v>
      </c>
      <c r="K476" s="88" t="s">
        <v>781</v>
      </c>
      <c r="L476" s="88" t="s">
        <v>3523</v>
      </c>
      <c r="M476" s="88" t="s">
        <v>667</v>
      </c>
      <c r="N476" s="88" t="s">
        <v>156</v>
      </c>
      <c r="O476" s="88" t="s">
        <v>587</v>
      </c>
      <c r="P476" s="88" t="s">
        <v>176</v>
      </c>
      <c r="Q476" s="88" t="s">
        <v>2374</v>
      </c>
      <c r="R476" s="89" t="s">
        <v>3615</v>
      </c>
      <c r="S476" s="90">
        <v>0.35499999999999998</v>
      </c>
      <c r="T476" s="88" t="s">
        <v>713</v>
      </c>
      <c r="U476" s="88"/>
      <c r="V476" s="88"/>
      <c r="W476" s="88"/>
      <c r="X476" s="89"/>
      <c r="Y476" s="89"/>
      <c r="Z476" s="88"/>
      <c r="AA476" s="88">
        <v>38</v>
      </c>
      <c r="AB476" s="88"/>
      <c r="AC476" s="88"/>
      <c r="AD476" s="88">
        <v>24</v>
      </c>
      <c r="AE476" s="91">
        <v>16.75</v>
      </c>
      <c r="AF476" s="88" t="s">
        <v>2992</v>
      </c>
      <c r="AG476" s="88" t="s">
        <v>2999</v>
      </c>
      <c r="AH476" s="88" t="s">
        <v>2998</v>
      </c>
      <c r="AI476" s="89">
        <v>1</v>
      </c>
      <c r="AJ476" s="89"/>
      <c r="AK476" s="89"/>
      <c r="AL476" s="88"/>
      <c r="AM476" s="88"/>
      <c r="AN476" s="88"/>
      <c r="AO476" s="88"/>
      <c r="AP476" s="88" t="s">
        <v>61</v>
      </c>
      <c r="AQ476" s="88" t="s">
        <v>44</v>
      </c>
      <c r="AR476" s="88" t="s">
        <v>45</v>
      </c>
      <c r="AS476" s="88" t="s">
        <v>44</v>
      </c>
      <c r="AT476" s="88" t="s">
        <v>61</v>
      </c>
      <c r="AU476" s="88"/>
      <c r="AV476" s="88"/>
      <c r="AW476" s="88"/>
      <c r="AX476" s="88" t="s">
        <v>3923</v>
      </c>
      <c r="AY476" s="88">
        <v>60.15484</v>
      </c>
      <c r="AZ476" s="89">
        <v>150</v>
      </c>
      <c r="BA476" s="92">
        <v>1.8186528497409327</v>
      </c>
      <c r="BB476" s="93">
        <v>216</v>
      </c>
      <c r="BC476" s="94">
        <v>0.2</v>
      </c>
      <c r="BD476" s="89">
        <v>465</v>
      </c>
      <c r="BE476" s="89">
        <v>315</v>
      </c>
      <c r="BF476" s="96" t="s">
        <v>2516</v>
      </c>
      <c r="BG476" s="88" t="s">
        <v>68</v>
      </c>
      <c r="BH476" s="88" t="s">
        <v>3523</v>
      </c>
    </row>
    <row r="477" spans="1:60" s="87" customFormat="1" ht="30.75" customHeight="1" x14ac:dyDescent="0.2">
      <c r="A477" s="87" t="s">
        <v>782</v>
      </c>
      <c r="B477" s="88" t="s">
        <v>1806</v>
      </c>
      <c r="C477" s="88" t="s">
        <v>782</v>
      </c>
      <c r="D477" s="88" t="s">
        <v>31</v>
      </c>
      <c r="E477" s="88" t="s">
        <v>32</v>
      </c>
      <c r="F477" s="88" t="s">
        <v>32</v>
      </c>
      <c r="G477" s="88" t="s">
        <v>61</v>
      </c>
      <c r="H477" s="88" t="s">
        <v>66</v>
      </c>
      <c r="I477" s="88" t="s">
        <v>2918</v>
      </c>
      <c r="J477" s="88" t="s">
        <v>62</v>
      </c>
      <c r="K477" s="88" t="s">
        <v>781</v>
      </c>
      <c r="L477" s="88" t="s">
        <v>3523</v>
      </c>
      <c r="M477" s="88" t="s">
        <v>667</v>
      </c>
      <c r="N477" s="88" t="s">
        <v>156</v>
      </c>
      <c r="O477" s="88" t="s">
        <v>587</v>
      </c>
      <c r="P477" s="88" t="s">
        <v>98</v>
      </c>
      <c r="Q477" s="88" t="s">
        <v>2374</v>
      </c>
      <c r="R477" s="89" t="s">
        <v>3615</v>
      </c>
      <c r="S477" s="90">
        <v>0.375</v>
      </c>
      <c r="T477" s="88" t="s">
        <v>714</v>
      </c>
      <c r="U477" s="88"/>
      <c r="V477" s="88"/>
      <c r="W477" s="88"/>
      <c r="X477" s="89"/>
      <c r="Y477" s="89"/>
      <c r="Z477" s="88"/>
      <c r="AA477" s="88">
        <v>38</v>
      </c>
      <c r="AB477" s="88"/>
      <c r="AC477" s="88"/>
      <c r="AD477" s="88">
        <v>24</v>
      </c>
      <c r="AE477" s="91">
        <v>16.75</v>
      </c>
      <c r="AF477" s="88" t="s">
        <v>2992</v>
      </c>
      <c r="AG477" s="88" t="s">
        <v>2999</v>
      </c>
      <c r="AH477" s="88" t="s">
        <v>2998</v>
      </c>
      <c r="AI477" s="89">
        <v>1</v>
      </c>
      <c r="AJ477" s="89"/>
      <c r="AK477" s="89"/>
      <c r="AL477" s="88"/>
      <c r="AM477" s="88"/>
      <c r="AN477" s="88"/>
      <c r="AO477" s="88"/>
      <c r="AP477" s="88" t="s">
        <v>61</v>
      </c>
      <c r="AQ477" s="88" t="s">
        <v>44</v>
      </c>
      <c r="AR477" s="88" t="s">
        <v>45</v>
      </c>
      <c r="AS477" s="88" t="s">
        <v>44</v>
      </c>
      <c r="AT477" s="88" t="s">
        <v>61</v>
      </c>
      <c r="AU477" s="88"/>
      <c r="AV477" s="88"/>
      <c r="AW477" s="88"/>
      <c r="AX477" s="88" t="s">
        <v>3923</v>
      </c>
      <c r="AY477" s="88">
        <v>60.121713</v>
      </c>
      <c r="AZ477" s="89">
        <v>150</v>
      </c>
      <c r="BA477" s="92">
        <v>1.8186528497409327</v>
      </c>
      <c r="BB477" s="93">
        <v>216</v>
      </c>
      <c r="BC477" s="94">
        <v>0.2</v>
      </c>
      <c r="BD477" s="89">
        <v>465</v>
      </c>
      <c r="BE477" s="89">
        <v>315</v>
      </c>
      <c r="BF477" s="96" t="s">
        <v>2516</v>
      </c>
      <c r="BG477" s="88" t="s">
        <v>68</v>
      </c>
      <c r="BH477" s="88" t="s">
        <v>3523</v>
      </c>
    </row>
    <row r="478" spans="1:60" s="87" customFormat="1" ht="30.75" customHeight="1" x14ac:dyDescent="0.2">
      <c r="A478" s="87" t="s">
        <v>783</v>
      </c>
      <c r="B478" s="88" t="s">
        <v>1806</v>
      </c>
      <c r="C478" s="88" t="s">
        <v>783</v>
      </c>
      <c r="D478" s="88" t="s">
        <v>31</v>
      </c>
      <c r="E478" s="88" t="s">
        <v>32</v>
      </c>
      <c r="F478" s="88" t="s">
        <v>32</v>
      </c>
      <c r="G478" s="88" t="s">
        <v>61</v>
      </c>
      <c r="H478" s="88" t="s">
        <v>66</v>
      </c>
      <c r="I478" s="88" t="s">
        <v>2918</v>
      </c>
      <c r="J478" s="88" t="s">
        <v>62</v>
      </c>
      <c r="K478" s="88" t="s">
        <v>781</v>
      </c>
      <c r="L478" s="88" t="s">
        <v>3523</v>
      </c>
      <c r="M478" s="88" t="s">
        <v>667</v>
      </c>
      <c r="N478" s="88" t="s">
        <v>156</v>
      </c>
      <c r="O478" s="88" t="s">
        <v>587</v>
      </c>
      <c r="P478" s="88" t="s">
        <v>100</v>
      </c>
      <c r="Q478" s="88" t="s">
        <v>2374</v>
      </c>
      <c r="R478" s="89" t="s">
        <v>3615</v>
      </c>
      <c r="S478" s="90">
        <v>0.33500000000000002</v>
      </c>
      <c r="T478" s="88" t="s">
        <v>715</v>
      </c>
      <c r="U478" s="88"/>
      <c r="V478" s="88"/>
      <c r="W478" s="88"/>
      <c r="X478" s="89"/>
      <c r="Y478" s="89"/>
      <c r="Z478" s="88"/>
      <c r="AA478" s="88">
        <v>38</v>
      </c>
      <c r="AB478" s="88"/>
      <c r="AC478" s="88"/>
      <c r="AD478" s="88">
        <v>24</v>
      </c>
      <c r="AE478" s="91">
        <v>16.75</v>
      </c>
      <c r="AF478" s="88" t="s">
        <v>2992</v>
      </c>
      <c r="AG478" s="88" t="s">
        <v>3000</v>
      </c>
      <c r="AH478" s="88" t="s">
        <v>2998</v>
      </c>
      <c r="AI478" s="89">
        <v>1</v>
      </c>
      <c r="AJ478" s="89"/>
      <c r="AK478" s="89"/>
      <c r="AL478" s="88"/>
      <c r="AM478" s="88"/>
      <c r="AN478" s="88"/>
      <c r="AO478" s="88"/>
      <c r="AP478" s="88" t="s">
        <v>61</v>
      </c>
      <c r="AQ478" s="88" t="s">
        <v>44</v>
      </c>
      <c r="AR478" s="88" t="s">
        <v>45</v>
      </c>
      <c r="AS478" s="88" t="s">
        <v>44</v>
      </c>
      <c r="AT478" s="88" t="s">
        <v>61</v>
      </c>
      <c r="AU478" s="88"/>
      <c r="AV478" s="88"/>
      <c r="AW478" s="88"/>
      <c r="AX478" s="88" t="s">
        <v>3923</v>
      </c>
      <c r="AY478" s="88">
        <v>63.641655</v>
      </c>
      <c r="AZ478" s="89">
        <v>150</v>
      </c>
      <c r="BA478" s="92">
        <v>1.4507772020725389</v>
      </c>
      <c r="BB478" s="93">
        <v>216</v>
      </c>
      <c r="BC478" s="94">
        <v>0.2</v>
      </c>
      <c r="BD478" s="89">
        <v>465</v>
      </c>
      <c r="BE478" s="89">
        <v>315</v>
      </c>
      <c r="BF478" s="96" t="s">
        <v>2516</v>
      </c>
      <c r="BG478" s="88" t="s">
        <v>68</v>
      </c>
      <c r="BH478" s="88" t="s">
        <v>3523</v>
      </c>
    </row>
    <row r="479" spans="1:60" s="87" customFormat="1" ht="30.75" customHeight="1" x14ac:dyDescent="0.2">
      <c r="A479" s="87" t="s">
        <v>784</v>
      </c>
      <c r="B479" s="88" t="s">
        <v>1806</v>
      </c>
      <c r="C479" s="88" t="s">
        <v>784</v>
      </c>
      <c r="D479" s="88" t="s">
        <v>31</v>
      </c>
      <c r="E479" s="88" t="s">
        <v>32</v>
      </c>
      <c r="F479" s="88" t="s">
        <v>32</v>
      </c>
      <c r="G479" s="88" t="s">
        <v>61</v>
      </c>
      <c r="H479" s="88" t="s">
        <v>66</v>
      </c>
      <c r="I479" s="88" t="s">
        <v>2918</v>
      </c>
      <c r="J479" s="88" t="s">
        <v>62</v>
      </c>
      <c r="K479" s="88" t="s">
        <v>781</v>
      </c>
      <c r="L479" s="88" t="s">
        <v>3523</v>
      </c>
      <c r="M479" s="88" t="s">
        <v>667</v>
      </c>
      <c r="N479" s="88" t="s">
        <v>156</v>
      </c>
      <c r="O479" s="88" t="s">
        <v>587</v>
      </c>
      <c r="P479" s="88" t="s">
        <v>104</v>
      </c>
      <c r="Q479" s="88" t="s">
        <v>2374</v>
      </c>
      <c r="R479" s="89" t="s">
        <v>3615</v>
      </c>
      <c r="S479" s="90">
        <v>0.47499999999999998</v>
      </c>
      <c r="T479" s="88" t="s">
        <v>716</v>
      </c>
      <c r="U479" s="88"/>
      <c r="V479" s="88"/>
      <c r="W479" s="88"/>
      <c r="X479" s="89"/>
      <c r="Y479" s="89"/>
      <c r="Z479" s="88"/>
      <c r="AA479" s="88">
        <v>38</v>
      </c>
      <c r="AB479" s="88"/>
      <c r="AC479" s="88"/>
      <c r="AD479" s="88">
        <v>24</v>
      </c>
      <c r="AE479" s="91">
        <v>16.75</v>
      </c>
      <c r="AF479" s="88" t="s">
        <v>2992</v>
      </c>
      <c r="AG479" s="88" t="s">
        <v>2999</v>
      </c>
      <c r="AH479" s="88" t="s">
        <v>2998</v>
      </c>
      <c r="AI479" s="89">
        <v>1</v>
      </c>
      <c r="AJ479" s="89"/>
      <c r="AK479" s="89"/>
      <c r="AL479" s="88"/>
      <c r="AM479" s="88"/>
      <c r="AN479" s="88"/>
      <c r="AO479" s="88"/>
      <c r="AP479" s="88" t="s">
        <v>61</v>
      </c>
      <c r="AQ479" s="88" t="s">
        <v>44</v>
      </c>
      <c r="AR479" s="88" t="s">
        <v>45</v>
      </c>
      <c r="AS479" s="88" t="s">
        <v>44</v>
      </c>
      <c r="AT479" s="88" t="s">
        <v>61</v>
      </c>
      <c r="AU479" s="88"/>
      <c r="AV479" s="88"/>
      <c r="AW479" s="88"/>
      <c r="AX479" s="88" t="s">
        <v>3923</v>
      </c>
      <c r="AY479" s="88">
        <v>63.466849000000003</v>
      </c>
      <c r="AZ479" s="89">
        <v>150</v>
      </c>
      <c r="BA479" s="92">
        <v>0.31088082901554404</v>
      </c>
      <c r="BB479" s="93">
        <v>144</v>
      </c>
      <c r="BC479" s="94">
        <v>0.2</v>
      </c>
      <c r="BD479" s="89">
        <v>465</v>
      </c>
      <c r="BE479" s="89">
        <v>315</v>
      </c>
      <c r="BF479" s="96" t="s">
        <v>2516</v>
      </c>
      <c r="BG479" s="88" t="s">
        <v>68</v>
      </c>
      <c r="BH479" s="88" t="s">
        <v>3523</v>
      </c>
    </row>
    <row r="480" spans="1:60" s="87" customFormat="1" ht="30.75" customHeight="1" x14ac:dyDescent="0.2">
      <c r="A480" s="87" t="s">
        <v>785</v>
      </c>
      <c r="B480" s="88" t="s">
        <v>1806</v>
      </c>
      <c r="C480" s="88" t="s">
        <v>785</v>
      </c>
      <c r="D480" s="88" t="s">
        <v>31</v>
      </c>
      <c r="E480" s="88" t="s">
        <v>32</v>
      </c>
      <c r="F480" s="88" t="s">
        <v>32</v>
      </c>
      <c r="G480" s="88" t="s">
        <v>61</v>
      </c>
      <c r="H480" s="88" t="s">
        <v>66</v>
      </c>
      <c r="I480" s="88" t="s">
        <v>2918</v>
      </c>
      <c r="J480" s="88" t="s">
        <v>62</v>
      </c>
      <c r="K480" s="88" t="s">
        <v>781</v>
      </c>
      <c r="L480" s="88" t="s">
        <v>3523</v>
      </c>
      <c r="M480" s="88" t="s">
        <v>667</v>
      </c>
      <c r="N480" s="88" t="s">
        <v>156</v>
      </c>
      <c r="O480" s="88" t="s">
        <v>587</v>
      </c>
      <c r="P480" s="88" t="s">
        <v>107</v>
      </c>
      <c r="Q480" s="88" t="s">
        <v>2374</v>
      </c>
      <c r="R480" s="89" t="s">
        <v>3615</v>
      </c>
      <c r="S480" s="90">
        <v>0.505</v>
      </c>
      <c r="T480" s="88" t="s">
        <v>717</v>
      </c>
      <c r="U480" s="88"/>
      <c r="V480" s="88"/>
      <c r="W480" s="88"/>
      <c r="X480" s="89"/>
      <c r="Y480" s="89"/>
      <c r="Z480" s="88"/>
      <c r="AA480" s="88">
        <v>38</v>
      </c>
      <c r="AB480" s="88"/>
      <c r="AC480" s="88"/>
      <c r="AD480" s="88">
        <v>24</v>
      </c>
      <c r="AE480" s="91">
        <v>16.75</v>
      </c>
      <c r="AF480" s="88" t="s">
        <v>2992</v>
      </c>
      <c r="AG480" s="88" t="s">
        <v>2999</v>
      </c>
      <c r="AH480" s="88" t="s">
        <v>2998</v>
      </c>
      <c r="AI480" s="89">
        <v>1</v>
      </c>
      <c r="AJ480" s="89"/>
      <c r="AK480" s="89"/>
      <c r="AL480" s="88"/>
      <c r="AM480" s="88"/>
      <c r="AN480" s="88"/>
      <c r="AO480" s="88"/>
      <c r="AP480" s="88" t="s">
        <v>61</v>
      </c>
      <c r="AQ480" s="88" t="s">
        <v>44</v>
      </c>
      <c r="AR480" s="88" t="s">
        <v>45</v>
      </c>
      <c r="AS480" s="88" t="s">
        <v>44</v>
      </c>
      <c r="AT480" s="88" t="s">
        <v>61</v>
      </c>
      <c r="AU480" s="88"/>
      <c r="AV480" s="88"/>
      <c r="AW480" s="88"/>
      <c r="AX480" s="88" t="s">
        <v>3923</v>
      </c>
      <c r="AY480" s="88">
        <v>64.031657999999993</v>
      </c>
      <c r="AZ480" s="89">
        <v>150</v>
      </c>
      <c r="BA480" s="92">
        <v>0.22797927461139897</v>
      </c>
      <c r="BB480" s="93">
        <v>144</v>
      </c>
      <c r="BC480" s="94">
        <v>0.2</v>
      </c>
      <c r="BD480" s="89">
        <v>465</v>
      </c>
      <c r="BE480" s="89">
        <v>315</v>
      </c>
      <c r="BF480" s="96" t="s">
        <v>2516</v>
      </c>
      <c r="BG480" s="88" t="s">
        <v>68</v>
      </c>
      <c r="BH480" s="88" t="s">
        <v>3523</v>
      </c>
    </row>
    <row r="481" spans="1:60" s="87" customFormat="1" ht="30.75" customHeight="1" x14ac:dyDescent="0.2">
      <c r="A481" s="87" t="s">
        <v>2067</v>
      </c>
      <c r="B481" s="88" t="s">
        <v>1807</v>
      </c>
      <c r="C481" s="88" t="s">
        <v>2067</v>
      </c>
      <c r="D481" s="88" t="s">
        <v>31</v>
      </c>
      <c r="E481" s="88" t="s">
        <v>32</v>
      </c>
      <c r="F481" s="88" t="s">
        <v>32</v>
      </c>
      <c r="G481" s="88" t="s">
        <v>61</v>
      </c>
      <c r="H481" s="88" t="s">
        <v>66</v>
      </c>
      <c r="I481" s="88" t="s">
        <v>2918</v>
      </c>
      <c r="J481" s="88" t="s">
        <v>62</v>
      </c>
      <c r="K481" s="88" t="s">
        <v>781</v>
      </c>
      <c r="L481" s="88" t="s">
        <v>3523</v>
      </c>
      <c r="M481" s="88" t="s">
        <v>667</v>
      </c>
      <c r="N481" s="88" t="s">
        <v>1735</v>
      </c>
      <c r="O481" s="88" t="s">
        <v>587</v>
      </c>
      <c r="P481" s="88" t="s">
        <v>175</v>
      </c>
      <c r="Q481" s="88" t="s">
        <v>2374</v>
      </c>
      <c r="R481" s="89" t="s">
        <v>3620</v>
      </c>
      <c r="S481" s="90">
        <v>0.4</v>
      </c>
      <c r="T481" s="88" t="s">
        <v>718</v>
      </c>
      <c r="U481" s="88"/>
      <c r="V481" s="88"/>
      <c r="W481" s="88"/>
      <c r="X481" s="89"/>
      <c r="Y481" s="89"/>
      <c r="Z481" s="88"/>
      <c r="AA481" s="88">
        <v>38</v>
      </c>
      <c r="AB481" s="88"/>
      <c r="AC481" s="88"/>
      <c r="AD481" s="88">
        <v>24</v>
      </c>
      <c r="AE481" s="91">
        <v>16.75</v>
      </c>
      <c r="AF481" s="88" t="s">
        <v>2992</v>
      </c>
      <c r="AG481" s="88" t="s">
        <v>2999</v>
      </c>
      <c r="AH481" s="88" t="s">
        <v>2998</v>
      </c>
      <c r="AI481" s="89">
        <v>1</v>
      </c>
      <c r="AJ481" s="89"/>
      <c r="AK481" s="89"/>
      <c r="AL481" s="88"/>
      <c r="AM481" s="88"/>
      <c r="AN481" s="88"/>
      <c r="AO481" s="88"/>
      <c r="AP481" s="88" t="s">
        <v>61</v>
      </c>
      <c r="AQ481" s="88" t="s">
        <v>44</v>
      </c>
      <c r="AR481" s="88" t="s">
        <v>45</v>
      </c>
      <c r="AS481" s="88" t="s">
        <v>44</v>
      </c>
      <c r="AT481" s="88" t="s">
        <v>61</v>
      </c>
      <c r="AU481" s="88"/>
      <c r="AV481" s="88" t="s">
        <v>3944</v>
      </c>
      <c r="AW481" s="88"/>
      <c r="AX481" s="88"/>
      <c r="AY481" s="88">
        <v>55.698253999999999</v>
      </c>
      <c r="AZ481" s="89">
        <v>150</v>
      </c>
      <c r="BA481" s="92">
        <v>0.15544041450777202</v>
      </c>
      <c r="BB481" s="93">
        <v>144</v>
      </c>
      <c r="BC481" s="94">
        <v>0.2</v>
      </c>
      <c r="BD481" s="89">
        <v>465</v>
      </c>
      <c r="BE481" s="89">
        <v>315</v>
      </c>
      <c r="BF481" s="96" t="s">
        <v>2516</v>
      </c>
      <c r="BG481" s="88" t="s">
        <v>68</v>
      </c>
      <c r="BH481" s="88" t="s">
        <v>3523</v>
      </c>
    </row>
    <row r="482" spans="1:60" s="87" customFormat="1" ht="30.75" customHeight="1" x14ac:dyDescent="0.2">
      <c r="A482" s="87" t="s">
        <v>2068</v>
      </c>
      <c r="B482" s="88" t="s">
        <v>1807</v>
      </c>
      <c r="C482" s="88" t="s">
        <v>2068</v>
      </c>
      <c r="D482" s="88" t="s">
        <v>31</v>
      </c>
      <c r="E482" s="88" t="s">
        <v>32</v>
      </c>
      <c r="F482" s="88" t="s">
        <v>32</v>
      </c>
      <c r="G482" s="88" t="s">
        <v>61</v>
      </c>
      <c r="H482" s="88" t="s">
        <v>66</v>
      </c>
      <c r="I482" s="88" t="s">
        <v>2918</v>
      </c>
      <c r="J482" s="88" t="s">
        <v>62</v>
      </c>
      <c r="K482" s="88" t="s">
        <v>781</v>
      </c>
      <c r="L482" s="88" t="s">
        <v>3523</v>
      </c>
      <c r="M482" s="88" t="s">
        <v>667</v>
      </c>
      <c r="N482" s="88" t="s">
        <v>1735</v>
      </c>
      <c r="O482" s="88" t="s">
        <v>587</v>
      </c>
      <c r="P482" s="88" t="s">
        <v>176</v>
      </c>
      <c r="Q482" s="88" t="s">
        <v>2374</v>
      </c>
      <c r="R482" s="89" t="s">
        <v>3620</v>
      </c>
      <c r="S482" s="90">
        <v>0.36</v>
      </c>
      <c r="T482" s="88" t="s">
        <v>719</v>
      </c>
      <c r="U482" s="88"/>
      <c r="V482" s="88"/>
      <c r="W482" s="88"/>
      <c r="X482" s="89"/>
      <c r="Y482" s="89"/>
      <c r="Z482" s="88"/>
      <c r="AA482" s="88">
        <v>38</v>
      </c>
      <c r="AB482" s="88"/>
      <c r="AC482" s="88"/>
      <c r="AD482" s="88">
        <v>24</v>
      </c>
      <c r="AE482" s="91">
        <v>16.75</v>
      </c>
      <c r="AF482" s="88" t="s">
        <v>2992</v>
      </c>
      <c r="AG482" s="88" t="s">
        <v>2999</v>
      </c>
      <c r="AH482" s="88" t="s">
        <v>2998</v>
      </c>
      <c r="AI482" s="89">
        <v>1</v>
      </c>
      <c r="AJ482" s="89"/>
      <c r="AK482" s="89"/>
      <c r="AL482" s="88"/>
      <c r="AM482" s="88"/>
      <c r="AN482" s="88"/>
      <c r="AO482" s="88"/>
      <c r="AP482" s="88" t="s">
        <v>61</v>
      </c>
      <c r="AQ482" s="88" t="s">
        <v>44</v>
      </c>
      <c r="AR482" s="88" t="s">
        <v>45</v>
      </c>
      <c r="AS482" s="88" t="s">
        <v>44</v>
      </c>
      <c r="AT482" s="88" t="s">
        <v>61</v>
      </c>
      <c r="AU482" s="88"/>
      <c r="AV482" s="88" t="s">
        <v>3944</v>
      </c>
      <c r="AW482" s="88"/>
      <c r="AX482" s="88"/>
      <c r="AY482" s="88">
        <v>58.468690000000002</v>
      </c>
      <c r="AZ482" s="89">
        <v>150</v>
      </c>
      <c r="BA482" s="92">
        <v>0.41968911917098445</v>
      </c>
      <c r="BB482" s="93">
        <v>216</v>
      </c>
      <c r="BC482" s="94">
        <v>0.2</v>
      </c>
      <c r="BD482" s="89">
        <v>465</v>
      </c>
      <c r="BE482" s="89">
        <v>315</v>
      </c>
      <c r="BF482" s="96" t="s">
        <v>2516</v>
      </c>
      <c r="BG482" s="88" t="s">
        <v>68</v>
      </c>
      <c r="BH482" s="88" t="s">
        <v>3523</v>
      </c>
    </row>
    <row r="483" spans="1:60" s="87" customFormat="1" ht="30.75" customHeight="1" x14ac:dyDescent="0.2">
      <c r="A483" s="87" t="s">
        <v>786</v>
      </c>
      <c r="B483" s="88" t="s">
        <v>1807</v>
      </c>
      <c r="C483" s="88" t="s">
        <v>786</v>
      </c>
      <c r="D483" s="88" t="s">
        <v>31</v>
      </c>
      <c r="E483" s="88" t="s">
        <v>32</v>
      </c>
      <c r="F483" s="88" t="s">
        <v>32</v>
      </c>
      <c r="G483" s="88" t="s">
        <v>61</v>
      </c>
      <c r="H483" s="88" t="s">
        <v>66</v>
      </c>
      <c r="I483" s="88" t="s">
        <v>2918</v>
      </c>
      <c r="J483" s="88" t="s">
        <v>62</v>
      </c>
      <c r="K483" s="88" t="s">
        <v>781</v>
      </c>
      <c r="L483" s="88" t="s">
        <v>3523</v>
      </c>
      <c r="M483" s="88" t="s">
        <v>667</v>
      </c>
      <c r="N483" s="88" t="s">
        <v>1735</v>
      </c>
      <c r="O483" s="88" t="s">
        <v>587</v>
      </c>
      <c r="P483" s="88" t="s">
        <v>98</v>
      </c>
      <c r="Q483" s="88" t="s">
        <v>2374</v>
      </c>
      <c r="R483" s="89" t="s">
        <v>3620</v>
      </c>
      <c r="S483" s="90">
        <v>0.33500000000000002</v>
      </c>
      <c r="T483" s="88" t="s">
        <v>720</v>
      </c>
      <c r="U483" s="88"/>
      <c r="V483" s="88"/>
      <c r="W483" s="88"/>
      <c r="X483" s="89"/>
      <c r="Y483" s="89"/>
      <c r="Z483" s="88"/>
      <c r="AA483" s="88">
        <v>38</v>
      </c>
      <c r="AB483" s="88"/>
      <c r="AC483" s="88"/>
      <c r="AD483" s="88">
        <v>24</v>
      </c>
      <c r="AE483" s="91">
        <v>16.75</v>
      </c>
      <c r="AF483" s="88" t="s">
        <v>2992</v>
      </c>
      <c r="AG483" s="88" t="s">
        <v>2999</v>
      </c>
      <c r="AH483" s="88" t="s">
        <v>2998</v>
      </c>
      <c r="AI483" s="89">
        <v>1</v>
      </c>
      <c r="AJ483" s="89"/>
      <c r="AK483" s="89"/>
      <c r="AL483" s="88"/>
      <c r="AM483" s="88"/>
      <c r="AN483" s="88"/>
      <c r="AO483" s="88"/>
      <c r="AP483" s="88" t="s">
        <v>61</v>
      </c>
      <c r="AQ483" s="88" t="s">
        <v>44</v>
      </c>
      <c r="AR483" s="88" t="s">
        <v>45</v>
      </c>
      <c r="AS483" s="88" t="s">
        <v>44</v>
      </c>
      <c r="AT483" s="88" t="s">
        <v>61</v>
      </c>
      <c r="AU483" s="88"/>
      <c r="AV483" s="88" t="s">
        <v>3944</v>
      </c>
      <c r="AW483" s="88"/>
      <c r="AX483" s="88"/>
      <c r="AY483" s="88">
        <v>58.888817000000003</v>
      </c>
      <c r="AZ483" s="89">
        <v>150</v>
      </c>
      <c r="BA483" s="92">
        <v>0.51813471502590669</v>
      </c>
      <c r="BB483" s="93">
        <v>216</v>
      </c>
      <c r="BC483" s="94">
        <v>0.2</v>
      </c>
      <c r="BD483" s="89">
        <v>465</v>
      </c>
      <c r="BE483" s="89">
        <v>315</v>
      </c>
      <c r="BF483" s="96" t="s">
        <v>2516</v>
      </c>
      <c r="BG483" s="88" t="s">
        <v>68</v>
      </c>
      <c r="BH483" s="88" t="s">
        <v>3523</v>
      </c>
    </row>
    <row r="484" spans="1:60" s="87" customFormat="1" ht="30.75" customHeight="1" x14ac:dyDescent="0.2">
      <c r="A484" s="87" t="s">
        <v>787</v>
      </c>
      <c r="B484" s="88" t="s">
        <v>1807</v>
      </c>
      <c r="C484" s="88" t="s">
        <v>787</v>
      </c>
      <c r="D484" s="88" t="s">
        <v>31</v>
      </c>
      <c r="E484" s="88" t="s">
        <v>32</v>
      </c>
      <c r="F484" s="88" t="s">
        <v>32</v>
      </c>
      <c r="G484" s="88" t="s">
        <v>61</v>
      </c>
      <c r="H484" s="88" t="s">
        <v>66</v>
      </c>
      <c r="I484" s="88" t="s">
        <v>2918</v>
      </c>
      <c r="J484" s="88" t="s">
        <v>62</v>
      </c>
      <c r="K484" s="88" t="s">
        <v>781</v>
      </c>
      <c r="L484" s="88" t="s">
        <v>3523</v>
      </c>
      <c r="M484" s="88" t="s">
        <v>667</v>
      </c>
      <c r="N484" s="88" t="s">
        <v>1735</v>
      </c>
      <c r="O484" s="88" t="s">
        <v>587</v>
      </c>
      <c r="P484" s="88" t="s">
        <v>100</v>
      </c>
      <c r="Q484" s="88" t="s">
        <v>2374</v>
      </c>
      <c r="R484" s="89" t="s">
        <v>3620</v>
      </c>
      <c r="S484" s="90">
        <v>0.33500000000000002</v>
      </c>
      <c r="T484" s="88" t="s">
        <v>721</v>
      </c>
      <c r="U484" s="88"/>
      <c r="V484" s="88"/>
      <c r="W484" s="88"/>
      <c r="X484" s="89"/>
      <c r="Y484" s="89"/>
      <c r="Z484" s="88"/>
      <c r="AA484" s="88">
        <v>38</v>
      </c>
      <c r="AB484" s="88"/>
      <c r="AC484" s="88"/>
      <c r="AD484" s="88">
        <v>24</v>
      </c>
      <c r="AE484" s="91">
        <v>16.75</v>
      </c>
      <c r="AF484" s="88" t="s">
        <v>2992</v>
      </c>
      <c r="AG484" s="88" t="s">
        <v>2999</v>
      </c>
      <c r="AH484" s="88" t="s">
        <v>2998</v>
      </c>
      <c r="AI484" s="89">
        <v>1</v>
      </c>
      <c r="AJ484" s="89"/>
      <c r="AK484" s="89"/>
      <c r="AL484" s="88"/>
      <c r="AM484" s="88"/>
      <c r="AN484" s="88"/>
      <c r="AO484" s="88"/>
      <c r="AP484" s="88" t="s">
        <v>61</v>
      </c>
      <c r="AQ484" s="88" t="s">
        <v>44</v>
      </c>
      <c r="AR484" s="88" t="s">
        <v>45</v>
      </c>
      <c r="AS484" s="88" t="s">
        <v>44</v>
      </c>
      <c r="AT484" s="88" t="s">
        <v>61</v>
      </c>
      <c r="AU484" s="88"/>
      <c r="AV484" s="88" t="s">
        <v>3944</v>
      </c>
      <c r="AW484" s="88"/>
      <c r="AX484" s="88"/>
      <c r="AY484" s="88">
        <v>61.168528000000002</v>
      </c>
      <c r="AZ484" s="89">
        <v>150</v>
      </c>
      <c r="BA484" s="92">
        <v>0.21243523316062177</v>
      </c>
      <c r="BB484" s="93">
        <v>216</v>
      </c>
      <c r="BC484" s="94">
        <v>0.2</v>
      </c>
      <c r="BD484" s="89">
        <v>465</v>
      </c>
      <c r="BE484" s="89">
        <v>315</v>
      </c>
      <c r="BF484" s="96" t="s">
        <v>2516</v>
      </c>
      <c r="BG484" s="88" t="s">
        <v>68</v>
      </c>
      <c r="BH484" s="88" t="s">
        <v>3523</v>
      </c>
    </row>
    <row r="485" spans="1:60" s="87" customFormat="1" ht="30.75" customHeight="1" x14ac:dyDescent="0.2">
      <c r="A485" s="87" t="s">
        <v>788</v>
      </c>
      <c r="B485" s="88" t="s">
        <v>1807</v>
      </c>
      <c r="C485" s="88" t="s">
        <v>788</v>
      </c>
      <c r="D485" s="88" t="s">
        <v>31</v>
      </c>
      <c r="E485" s="88" t="s">
        <v>32</v>
      </c>
      <c r="F485" s="88" t="s">
        <v>32</v>
      </c>
      <c r="G485" s="88" t="s">
        <v>61</v>
      </c>
      <c r="H485" s="88" t="s">
        <v>66</v>
      </c>
      <c r="I485" s="88" t="s">
        <v>2918</v>
      </c>
      <c r="J485" s="88" t="s">
        <v>62</v>
      </c>
      <c r="K485" s="88" t="s">
        <v>781</v>
      </c>
      <c r="L485" s="88" t="s">
        <v>3523</v>
      </c>
      <c r="M485" s="88" t="s">
        <v>667</v>
      </c>
      <c r="N485" s="88" t="s">
        <v>1735</v>
      </c>
      <c r="O485" s="88" t="s">
        <v>587</v>
      </c>
      <c r="P485" s="88" t="s">
        <v>104</v>
      </c>
      <c r="Q485" s="88" t="s">
        <v>2374</v>
      </c>
      <c r="R485" s="89" t="s">
        <v>3620</v>
      </c>
      <c r="S485" s="90">
        <v>0.41499999999999998</v>
      </c>
      <c r="T485" s="88" t="s">
        <v>722</v>
      </c>
      <c r="U485" s="88"/>
      <c r="V485" s="88"/>
      <c r="W485" s="88"/>
      <c r="X485" s="89"/>
      <c r="Y485" s="89"/>
      <c r="Z485" s="88"/>
      <c r="AA485" s="88">
        <v>38</v>
      </c>
      <c r="AB485" s="88"/>
      <c r="AC485" s="88"/>
      <c r="AD485" s="88">
        <v>24</v>
      </c>
      <c r="AE485" s="91">
        <v>16.75</v>
      </c>
      <c r="AF485" s="88" t="s">
        <v>2992</v>
      </c>
      <c r="AG485" s="88" t="s">
        <v>2999</v>
      </c>
      <c r="AH485" s="88" t="s">
        <v>2998</v>
      </c>
      <c r="AI485" s="89">
        <v>1</v>
      </c>
      <c r="AJ485" s="89"/>
      <c r="AK485" s="89"/>
      <c r="AL485" s="88"/>
      <c r="AM485" s="88"/>
      <c r="AN485" s="88"/>
      <c r="AO485" s="88"/>
      <c r="AP485" s="88" t="s">
        <v>61</v>
      </c>
      <c r="AQ485" s="88" t="s">
        <v>44</v>
      </c>
      <c r="AR485" s="88" t="s">
        <v>45</v>
      </c>
      <c r="AS485" s="88" t="s">
        <v>44</v>
      </c>
      <c r="AT485" s="88" t="s">
        <v>61</v>
      </c>
      <c r="AU485" s="88"/>
      <c r="AV485" s="88" t="s">
        <v>3944</v>
      </c>
      <c r="AW485" s="88"/>
      <c r="AX485" s="88"/>
      <c r="AY485" s="88">
        <v>53.106012999999997</v>
      </c>
      <c r="AZ485" s="89">
        <v>150</v>
      </c>
      <c r="BA485" s="92">
        <v>4.145077720207254E-2</v>
      </c>
      <c r="BB485" s="93">
        <v>144</v>
      </c>
      <c r="BC485" s="94">
        <v>0.2</v>
      </c>
      <c r="BD485" s="89">
        <v>465</v>
      </c>
      <c r="BE485" s="89">
        <v>315</v>
      </c>
      <c r="BF485" s="96" t="s">
        <v>2516</v>
      </c>
      <c r="BG485" s="88" t="s">
        <v>68</v>
      </c>
      <c r="BH485" s="88" t="s">
        <v>3523</v>
      </c>
    </row>
    <row r="486" spans="1:60" s="87" customFormat="1" ht="30.75" customHeight="1" x14ac:dyDescent="0.2">
      <c r="A486" s="87" t="s">
        <v>2069</v>
      </c>
      <c r="B486" s="88" t="s">
        <v>1808</v>
      </c>
      <c r="C486" s="88" t="s">
        <v>2069</v>
      </c>
      <c r="D486" s="88" t="s">
        <v>31</v>
      </c>
      <c r="E486" s="88" t="s">
        <v>32</v>
      </c>
      <c r="F486" s="88" t="s">
        <v>32</v>
      </c>
      <c r="G486" s="88" t="s">
        <v>61</v>
      </c>
      <c r="H486" s="88" t="s">
        <v>66</v>
      </c>
      <c r="I486" s="88" t="s">
        <v>2918</v>
      </c>
      <c r="J486" s="88" t="s">
        <v>62</v>
      </c>
      <c r="K486" s="88" t="s">
        <v>781</v>
      </c>
      <c r="L486" s="88" t="s">
        <v>3523</v>
      </c>
      <c r="M486" s="88" t="s">
        <v>667</v>
      </c>
      <c r="N486" s="88" t="s">
        <v>1726</v>
      </c>
      <c r="O486" s="88" t="s">
        <v>587</v>
      </c>
      <c r="P486" s="88" t="s">
        <v>175</v>
      </c>
      <c r="Q486" s="88" t="s">
        <v>2374</v>
      </c>
      <c r="R486" s="89" t="s">
        <v>3644</v>
      </c>
      <c r="S486" s="90">
        <v>0.4</v>
      </c>
      <c r="T486" s="88" t="s">
        <v>723</v>
      </c>
      <c r="U486" s="88"/>
      <c r="V486" s="88"/>
      <c r="W486" s="88"/>
      <c r="X486" s="89"/>
      <c r="Y486" s="89"/>
      <c r="Z486" s="88"/>
      <c r="AA486" s="88">
        <v>38</v>
      </c>
      <c r="AB486" s="88"/>
      <c r="AC486" s="88"/>
      <c r="AD486" s="88">
        <v>24</v>
      </c>
      <c r="AE486" s="91">
        <v>16.75</v>
      </c>
      <c r="AF486" s="88" t="s">
        <v>2992</v>
      </c>
      <c r="AG486" s="88" t="s">
        <v>2999</v>
      </c>
      <c r="AH486" s="88" t="s">
        <v>2998</v>
      </c>
      <c r="AI486" s="89">
        <v>1</v>
      </c>
      <c r="AJ486" s="89"/>
      <c r="AK486" s="89"/>
      <c r="AL486" s="88"/>
      <c r="AM486" s="88"/>
      <c r="AN486" s="88"/>
      <c r="AO486" s="88"/>
      <c r="AP486" s="88" t="s">
        <v>61</v>
      </c>
      <c r="AQ486" s="88" t="s">
        <v>44</v>
      </c>
      <c r="AR486" s="88" t="s">
        <v>45</v>
      </c>
      <c r="AS486" s="88" t="s">
        <v>44</v>
      </c>
      <c r="AT486" s="88" t="s">
        <v>61</v>
      </c>
      <c r="AU486" s="88"/>
      <c r="AV486" s="88"/>
      <c r="AW486" s="88"/>
      <c r="AX486" s="88" t="s">
        <v>3923</v>
      </c>
      <c r="AY486" s="88">
        <v>60.711019</v>
      </c>
      <c r="AZ486" s="89">
        <v>150</v>
      </c>
      <c r="BA486" s="92">
        <v>0.9689119170984456</v>
      </c>
      <c r="BB486" s="93">
        <v>144</v>
      </c>
      <c r="BC486" s="94">
        <v>0.2</v>
      </c>
      <c r="BD486" s="89">
        <v>465</v>
      </c>
      <c r="BE486" s="89">
        <v>315</v>
      </c>
      <c r="BF486" s="98" t="s">
        <v>2516</v>
      </c>
      <c r="BG486" s="88" t="s">
        <v>68</v>
      </c>
      <c r="BH486" s="88" t="s">
        <v>3523</v>
      </c>
    </row>
    <row r="487" spans="1:60" s="87" customFormat="1" ht="30.75" customHeight="1" x14ac:dyDescent="0.2">
      <c r="A487" s="87" t="s">
        <v>2070</v>
      </c>
      <c r="B487" s="88" t="s">
        <v>1808</v>
      </c>
      <c r="C487" s="88" t="s">
        <v>2070</v>
      </c>
      <c r="D487" s="88" t="s">
        <v>31</v>
      </c>
      <c r="E487" s="88" t="s">
        <v>32</v>
      </c>
      <c r="F487" s="88" t="s">
        <v>32</v>
      </c>
      <c r="G487" s="88" t="s">
        <v>61</v>
      </c>
      <c r="H487" s="88" t="s">
        <v>66</v>
      </c>
      <c r="I487" s="88" t="s">
        <v>2918</v>
      </c>
      <c r="J487" s="88" t="s">
        <v>62</v>
      </c>
      <c r="K487" s="88" t="s">
        <v>781</v>
      </c>
      <c r="L487" s="88" t="s">
        <v>3523</v>
      </c>
      <c r="M487" s="88" t="s">
        <v>667</v>
      </c>
      <c r="N487" s="88" t="s">
        <v>1726</v>
      </c>
      <c r="O487" s="88" t="s">
        <v>587</v>
      </c>
      <c r="P487" s="88" t="s">
        <v>176</v>
      </c>
      <c r="Q487" s="88" t="s">
        <v>2374</v>
      </c>
      <c r="R487" s="89" t="s">
        <v>3644</v>
      </c>
      <c r="S487" s="90">
        <v>0.36</v>
      </c>
      <c r="T487" s="88" t="s">
        <v>724</v>
      </c>
      <c r="U487" s="88"/>
      <c r="V487" s="88"/>
      <c r="W487" s="88"/>
      <c r="X487" s="89"/>
      <c r="Y487" s="89"/>
      <c r="Z487" s="88"/>
      <c r="AA487" s="88">
        <v>38</v>
      </c>
      <c r="AB487" s="88"/>
      <c r="AC487" s="88"/>
      <c r="AD487" s="88">
        <v>24</v>
      </c>
      <c r="AE487" s="91">
        <v>16.75</v>
      </c>
      <c r="AF487" s="88" t="s">
        <v>2992</v>
      </c>
      <c r="AG487" s="88" t="s">
        <v>3000</v>
      </c>
      <c r="AH487" s="88" t="s">
        <v>2998</v>
      </c>
      <c r="AI487" s="89">
        <v>1</v>
      </c>
      <c r="AJ487" s="89"/>
      <c r="AK487" s="89"/>
      <c r="AL487" s="88"/>
      <c r="AM487" s="88"/>
      <c r="AN487" s="88"/>
      <c r="AO487" s="88"/>
      <c r="AP487" s="88" t="s">
        <v>61</v>
      </c>
      <c r="AQ487" s="88" t="s">
        <v>44</v>
      </c>
      <c r="AR487" s="88" t="s">
        <v>45</v>
      </c>
      <c r="AS487" s="88" t="s">
        <v>44</v>
      </c>
      <c r="AT487" s="88" t="s">
        <v>61</v>
      </c>
      <c r="AU487" s="88"/>
      <c r="AV487" s="88"/>
      <c r="AW487" s="88"/>
      <c r="AX487" s="88" t="s">
        <v>3923</v>
      </c>
      <c r="AY487" s="88">
        <v>61.643565000000002</v>
      </c>
      <c r="AZ487" s="89">
        <v>150</v>
      </c>
      <c r="BA487" s="92">
        <v>1.8911917098445596</v>
      </c>
      <c r="BB487" s="93">
        <v>216</v>
      </c>
      <c r="BC487" s="94">
        <v>0.2</v>
      </c>
      <c r="BD487" s="89">
        <v>465</v>
      </c>
      <c r="BE487" s="89">
        <v>315</v>
      </c>
      <c r="BF487" s="98" t="s">
        <v>2516</v>
      </c>
      <c r="BG487" s="88" t="s">
        <v>68</v>
      </c>
      <c r="BH487" s="88" t="s">
        <v>3523</v>
      </c>
    </row>
    <row r="488" spans="1:60" s="87" customFormat="1" ht="30.75" customHeight="1" x14ac:dyDescent="0.2">
      <c r="A488" s="87" t="s">
        <v>789</v>
      </c>
      <c r="B488" s="88" t="s">
        <v>1808</v>
      </c>
      <c r="C488" s="88" t="s">
        <v>789</v>
      </c>
      <c r="D488" s="88" t="s">
        <v>31</v>
      </c>
      <c r="E488" s="88" t="s">
        <v>32</v>
      </c>
      <c r="F488" s="88" t="s">
        <v>32</v>
      </c>
      <c r="G488" s="88" t="s">
        <v>61</v>
      </c>
      <c r="H488" s="88" t="s">
        <v>66</v>
      </c>
      <c r="I488" s="88" t="s">
        <v>2918</v>
      </c>
      <c r="J488" s="88" t="s">
        <v>62</v>
      </c>
      <c r="K488" s="88" t="s">
        <v>781</v>
      </c>
      <c r="L488" s="88" t="s">
        <v>3523</v>
      </c>
      <c r="M488" s="88" t="s">
        <v>667</v>
      </c>
      <c r="N488" s="88" t="s">
        <v>1726</v>
      </c>
      <c r="O488" s="88" t="s">
        <v>587</v>
      </c>
      <c r="P488" s="88" t="s">
        <v>98</v>
      </c>
      <c r="Q488" s="88" t="s">
        <v>2374</v>
      </c>
      <c r="R488" s="89" t="s">
        <v>3644</v>
      </c>
      <c r="S488" s="90">
        <v>0.33500000000000002</v>
      </c>
      <c r="T488" s="88" t="s">
        <v>725</v>
      </c>
      <c r="U488" s="88"/>
      <c r="V488" s="88"/>
      <c r="W488" s="88"/>
      <c r="X488" s="89"/>
      <c r="Y488" s="89"/>
      <c r="Z488" s="88"/>
      <c r="AA488" s="88">
        <v>38</v>
      </c>
      <c r="AB488" s="88"/>
      <c r="AC488" s="88"/>
      <c r="AD488" s="88">
        <v>24</v>
      </c>
      <c r="AE488" s="91">
        <v>16.75</v>
      </c>
      <c r="AF488" s="88" t="s">
        <v>2992</v>
      </c>
      <c r="AG488" s="88" t="s">
        <v>3000</v>
      </c>
      <c r="AH488" s="88" t="s">
        <v>2998</v>
      </c>
      <c r="AI488" s="89">
        <v>1</v>
      </c>
      <c r="AJ488" s="89"/>
      <c r="AK488" s="89"/>
      <c r="AL488" s="88"/>
      <c r="AM488" s="88"/>
      <c r="AN488" s="88"/>
      <c r="AO488" s="88"/>
      <c r="AP488" s="88" t="s">
        <v>61</v>
      </c>
      <c r="AQ488" s="88" t="s">
        <v>44</v>
      </c>
      <c r="AR488" s="88" t="s">
        <v>45</v>
      </c>
      <c r="AS488" s="88" t="s">
        <v>44</v>
      </c>
      <c r="AT488" s="88" t="s">
        <v>61</v>
      </c>
      <c r="AU488" s="88"/>
      <c r="AV488" s="88"/>
      <c r="AW488" s="88"/>
      <c r="AX488" s="88" t="s">
        <v>3923</v>
      </c>
      <c r="AY488" s="88">
        <v>60.931573</v>
      </c>
      <c r="AZ488" s="89">
        <v>150</v>
      </c>
      <c r="BA488" s="92">
        <v>1.8186528497409327</v>
      </c>
      <c r="BB488" s="93">
        <v>216</v>
      </c>
      <c r="BC488" s="94">
        <v>0.2</v>
      </c>
      <c r="BD488" s="89">
        <v>465</v>
      </c>
      <c r="BE488" s="89">
        <v>315</v>
      </c>
      <c r="BF488" s="98" t="s">
        <v>2516</v>
      </c>
      <c r="BG488" s="88" t="s">
        <v>68</v>
      </c>
      <c r="BH488" s="88" t="s">
        <v>3523</v>
      </c>
    </row>
    <row r="489" spans="1:60" s="87" customFormat="1" ht="30.75" customHeight="1" x14ac:dyDescent="0.2">
      <c r="A489" s="87" t="s">
        <v>790</v>
      </c>
      <c r="B489" s="88" t="s">
        <v>1808</v>
      </c>
      <c r="C489" s="88" t="s">
        <v>790</v>
      </c>
      <c r="D489" s="88" t="s">
        <v>31</v>
      </c>
      <c r="E489" s="88" t="s">
        <v>32</v>
      </c>
      <c r="F489" s="88" t="s">
        <v>32</v>
      </c>
      <c r="G489" s="88" t="s">
        <v>61</v>
      </c>
      <c r="H489" s="88" t="s">
        <v>66</v>
      </c>
      <c r="I489" s="88" t="s">
        <v>2918</v>
      </c>
      <c r="J489" s="88" t="s">
        <v>62</v>
      </c>
      <c r="K489" s="88" t="s">
        <v>781</v>
      </c>
      <c r="L489" s="88" t="s">
        <v>3523</v>
      </c>
      <c r="M489" s="88" t="s">
        <v>667</v>
      </c>
      <c r="N489" s="88" t="s">
        <v>1726</v>
      </c>
      <c r="O489" s="88" t="s">
        <v>587</v>
      </c>
      <c r="P489" s="88" t="s">
        <v>100</v>
      </c>
      <c r="Q489" s="88" t="s">
        <v>2374</v>
      </c>
      <c r="R489" s="89" t="s">
        <v>3644</v>
      </c>
      <c r="S489" s="90">
        <v>0.33500000000000002</v>
      </c>
      <c r="T489" s="88" t="s">
        <v>726</v>
      </c>
      <c r="U489" s="88"/>
      <c r="V489" s="88"/>
      <c r="W489" s="88"/>
      <c r="X489" s="89"/>
      <c r="Y489" s="89"/>
      <c r="Z489" s="88"/>
      <c r="AA489" s="88">
        <v>38</v>
      </c>
      <c r="AB489" s="88"/>
      <c r="AC489" s="88"/>
      <c r="AD489" s="88">
        <v>24</v>
      </c>
      <c r="AE489" s="91">
        <v>16.75</v>
      </c>
      <c r="AF489" s="88" t="s">
        <v>2992</v>
      </c>
      <c r="AG489" s="88" t="s">
        <v>2999</v>
      </c>
      <c r="AH489" s="88" t="s">
        <v>2998</v>
      </c>
      <c r="AI489" s="89">
        <v>1</v>
      </c>
      <c r="AJ489" s="89"/>
      <c r="AK489" s="89"/>
      <c r="AL489" s="88"/>
      <c r="AM489" s="88"/>
      <c r="AN489" s="88"/>
      <c r="AO489" s="88"/>
      <c r="AP489" s="88" t="s">
        <v>61</v>
      </c>
      <c r="AQ489" s="88" t="s">
        <v>44</v>
      </c>
      <c r="AR489" s="88" t="s">
        <v>45</v>
      </c>
      <c r="AS489" s="88" t="s">
        <v>44</v>
      </c>
      <c r="AT489" s="88" t="s">
        <v>61</v>
      </c>
      <c r="AU489" s="88"/>
      <c r="AV489" s="88"/>
      <c r="AW489" s="88"/>
      <c r="AX489" s="88" t="s">
        <v>3923</v>
      </c>
      <c r="AY489" s="88">
        <v>60.057074999999998</v>
      </c>
      <c r="AZ489" s="89">
        <v>150</v>
      </c>
      <c r="BA489" s="92">
        <v>0.86010362694300513</v>
      </c>
      <c r="BB489" s="93">
        <v>216</v>
      </c>
      <c r="BC489" s="94">
        <v>0.2</v>
      </c>
      <c r="BD489" s="89">
        <v>465</v>
      </c>
      <c r="BE489" s="89">
        <v>315</v>
      </c>
      <c r="BF489" s="98" t="s">
        <v>2516</v>
      </c>
      <c r="BG489" s="88" t="s">
        <v>68</v>
      </c>
      <c r="BH489" s="88" t="s">
        <v>3523</v>
      </c>
    </row>
    <row r="490" spans="1:60" s="87" customFormat="1" ht="30.75" customHeight="1" x14ac:dyDescent="0.2">
      <c r="A490" s="87" t="s">
        <v>791</v>
      </c>
      <c r="B490" s="88" t="s">
        <v>1808</v>
      </c>
      <c r="C490" s="88" t="s">
        <v>791</v>
      </c>
      <c r="D490" s="88" t="s">
        <v>31</v>
      </c>
      <c r="E490" s="88" t="s">
        <v>32</v>
      </c>
      <c r="F490" s="88" t="s">
        <v>32</v>
      </c>
      <c r="G490" s="88" t="s">
        <v>61</v>
      </c>
      <c r="H490" s="88" t="s">
        <v>66</v>
      </c>
      <c r="I490" s="88" t="s">
        <v>2918</v>
      </c>
      <c r="J490" s="88" t="s">
        <v>62</v>
      </c>
      <c r="K490" s="88" t="s">
        <v>781</v>
      </c>
      <c r="L490" s="88" t="s">
        <v>3523</v>
      </c>
      <c r="M490" s="88" t="s">
        <v>667</v>
      </c>
      <c r="N490" s="88" t="s">
        <v>1726</v>
      </c>
      <c r="O490" s="88" t="s">
        <v>587</v>
      </c>
      <c r="P490" s="88" t="s">
        <v>104</v>
      </c>
      <c r="Q490" s="88" t="s">
        <v>2374</v>
      </c>
      <c r="R490" s="89" t="s">
        <v>3644</v>
      </c>
      <c r="S490" s="90">
        <v>0.41499999999999998</v>
      </c>
      <c r="T490" s="88" t="s">
        <v>727</v>
      </c>
      <c r="U490" s="88"/>
      <c r="V490" s="88"/>
      <c r="W490" s="88"/>
      <c r="X490" s="89"/>
      <c r="Y490" s="89"/>
      <c r="Z490" s="88"/>
      <c r="AA490" s="88">
        <v>38</v>
      </c>
      <c r="AB490" s="88"/>
      <c r="AC490" s="88"/>
      <c r="AD490" s="88">
        <v>24</v>
      </c>
      <c r="AE490" s="91">
        <v>16.75</v>
      </c>
      <c r="AF490" s="88" t="s">
        <v>2992</v>
      </c>
      <c r="AG490" s="88" t="s">
        <v>2999</v>
      </c>
      <c r="AH490" s="88" t="s">
        <v>2998</v>
      </c>
      <c r="AI490" s="89">
        <v>1</v>
      </c>
      <c r="AJ490" s="89"/>
      <c r="AK490" s="89"/>
      <c r="AL490" s="88"/>
      <c r="AM490" s="88"/>
      <c r="AN490" s="88"/>
      <c r="AO490" s="88"/>
      <c r="AP490" s="88" t="s">
        <v>61</v>
      </c>
      <c r="AQ490" s="88" t="s">
        <v>44</v>
      </c>
      <c r="AR490" s="88" t="s">
        <v>45</v>
      </c>
      <c r="AS490" s="88" t="s">
        <v>44</v>
      </c>
      <c r="AT490" s="88" t="s">
        <v>61</v>
      </c>
      <c r="AU490" s="88"/>
      <c r="AV490" s="88"/>
      <c r="AW490" s="88"/>
      <c r="AX490" s="88" t="s">
        <v>3923</v>
      </c>
      <c r="AY490" s="88">
        <v>63.698593000000002</v>
      </c>
      <c r="AZ490" s="89">
        <v>150</v>
      </c>
      <c r="BA490" s="92">
        <v>0.33160621761658032</v>
      </c>
      <c r="BB490" s="93">
        <v>144</v>
      </c>
      <c r="BC490" s="94">
        <v>0.2</v>
      </c>
      <c r="BD490" s="89">
        <v>465</v>
      </c>
      <c r="BE490" s="89">
        <v>315</v>
      </c>
      <c r="BF490" s="98" t="s">
        <v>2516</v>
      </c>
      <c r="BG490" s="88" t="s">
        <v>68</v>
      </c>
      <c r="BH490" s="88" t="s">
        <v>3523</v>
      </c>
    </row>
    <row r="491" spans="1:60" s="87" customFormat="1" ht="30.75" customHeight="1" x14ac:dyDescent="0.2">
      <c r="A491" s="87" t="s">
        <v>792</v>
      </c>
      <c r="B491" s="88" t="s">
        <v>1808</v>
      </c>
      <c r="C491" s="88" t="s">
        <v>792</v>
      </c>
      <c r="D491" s="88" t="s">
        <v>31</v>
      </c>
      <c r="E491" s="88" t="s">
        <v>32</v>
      </c>
      <c r="F491" s="88" t="s">
        <v>32</v>
      </c>
      <c r="G491" s="88" t="s">
        <v>61</v>
      </c>
      <c r="H491" s="88" t="s">
        <v>66</v>
      </c>
      <c r="I491" s="88" t="s">
        <v>2918</v>
      </c>
      <c r="J491" s="88" t="s">
        <v>62</v>
      </c>
      <c r="K491" s="88" t="s">
        <v>781</v>
      </c>
      <c r="L491" s="88" t="s">
        <v>3523</v>
      </c>
      <c r="M491" s="88" t="s">
        <v>667</v>
      </c>
      <c r="N491" s="88" t="s">
        <v>1726</v>
      </c>
      <c r="O491" s="88" t="s">
        <v>587</v>
      </c>
      <c r="P491" s="88" t="s">
        <v>107</v>
      </c>
      <c r="Q491" s="88" t="s">
        <v>2374</v>
      </c>
      <c r="R491" s="89" t="s">
        <v>3644</v>
      </c>
      <c r="S491" s="90">
        <v>0.42</v>
      </c>
      <c r="T491" s="88" t="s">
        <v>728</v>
      </c>
      <c r="U491" s="88"/>
      <c r="V491" s="88"/>
      <c r="W491" s="88"/>
      <c r="X491" s="89"/>
      <c r="Y491" s="89"/>
      <c r="Z491" s="88"/>
      <c r="AA491" s="88">
        <v>38</v>
      </c>
      <c r="AB491" s="88"/>
      <c r="AC491" s="88"/>
      <c r="AD491" s="88">
        <v>24</v>
      </c>
      <c r="AE491" s="91">
        <v>16.75</v>
      </c>
      <c r="AF491" s="88" t="s">
        <v>2992</v>
      </c>
      <c r="AG491" s="88" t="s">
        <v>2999</v>
      </c>
      <c r="AH491" s="88" t="s">
        <v>2998</v>
      </c>
      <c r="AI491" s="89">
        <v>1</v>
      </c>
      <c r="AJ491" s="89"/>
      <c r="AK491" s="89"/>
      <c r="AL491" s="88"/>
      <c r="AM491" s="88"/>
      <c r="AN491" s="88"/>
      <c r="AO491" s="88"/>
      <c r="AP491" s="88" t="s">
        <v>61</v>
      </c>
      <c r="AQ491" s="88" t="s">
        <v>44</v>
      </c>
      <c r="AR491" s="88" t="s">
        <v>45</v>
      </c>
      <c r="AS491" s="88" t="s">
        <v>44</v>
      </c>
      <c r="AT491" s="88" t="s">
        <v>61</v>
      </c>
      <c r="AU491" s="88"/>
      <c r="AV491" s="88"/>
      <c r="AW491" s="88"/>
      <c r="AX491" s="88" t="s">
        <v>3923</v>
      </c>
      <c r="AY491" s="88">
        <v>60.549939999999999</v>
      </c>
      <c r="AZ491" s="89">
        <v>150</v>
      </c>
      <c r="BA491" s="92">
        <v>0.15025906735751296</v>
      </c>
      <c r="BB491" s="93">
        <v>144</v>
      </c>
      <c r="BC491" s="94">
        <v>0.2</v>
      </c>
      <c r="BD491" s="89">
        <v>465</v>
      </c>
      <c r="BE491" s="89">
        <v>315</v>
      </c>
      <c r="BF491" s="98" t="s">
        <v>2516</v>
      </c>
      <c r="BG491" s="88" t="s">
        <v>68</v>
      </c>
      <c r="BH491" s="88" t="s">
        <v>3523</v>
      </c>
    </row>
    <row r="492" spans="1:60" s="87" customFormat="1" ht="30.75" customHeight="1" x14ac:dyDescent="0.2">
      <c r="A492" s="87" t="s">
        <v>2071</v>
      </c>
      <c r="B492" s="88" t="s">
        <v>1809</v>
      </c>
      <c r="C492" s="88" t="s">
        <v>2071</v>
      </c>
      <c r="D492" s="88" t="s">
        <v>31</v>
      </c>
      <c r="E492" s="88" t="s">
        <v>32</v>
      </c>
      <c r="F492" s="88" t="s">
        <v>32</v>
      </c>
      <c r="G492" s="88" t="s">
        <v>61</v>
      </c>
      <c r="H492" s="88" t="s">
        <v>66</v>
      </c>
      <c r="I492" s="88" t="s">
        <v>2916</v>
      </c>
      <c r="J492" s="88" t="s">
        <v>62</v>
      </c>
      <c r="K492" s="88" t="s">
        <v>781</v>
      </c>
      <c r="L492" s="88" t="s">
        <v>3523</v>
      </c>
      <c r="M492" s="88" t="s">
        <v>667</v>
      </c>
      <c r="N492" s="88" t="s">
        <v>1741</v>
      </c>
      <c r="O492" s="88" t="s">
        <v>587</v>
      </c>
      <c r="P492" s="88" t="s">
        <v>175</v>
      </c>
      <c r="Q492" s="88" t="s">
        <v>2374</v>
      </c>
      <c r="R492" s="89" t="s">
        <v>3627</v>
      </c>
      <c r="S492" s="90">
        <v>0.4</v>
      </c>
      <c r="T492" s="88" t="s">
        <v>729</v>
      </c>
      <c r="U492" s="88"/>
      <c r="V492" s="88"/>
      <c r="W492" s="88"/>
      <c r="X492" s="89"/>
      <c r="Y492" s="89"/>
      <c r="Z492" s="88"/>
      <c r="AA492" s="88">
        <v>38</v>
      </c>
      <c r="AB492" s="88"/>
      <c r="AC492" s="88"/>
      <c r="AD492" s="88">
        <v>24</v>
      </c>
      <c r="AE492" s="91">
        <v>16.75</v>
      </c>
      <c r="AF492" s="88" t="s">
        <v>2993</v>
      </c>
      <c r="AG492" s="88"/>
      <c r="AH492" s="88" t="s">
        <v>2998</v>
      </c>
      <c r="AI492" s="89">
        <v>1</v>
      </c>
      <c r="AJ492" s="89"/>
      <c r="AK492" s="89"/>
      <c r="AL492" s="88"/>
      <c r="AM492" s="88"/>
      <c r="AN492" s="88"/>
      <c r="AO492" s="88"/>
      <c r="AP492" s="88" t="s">
        <v>61</v>
      </c>
      <c r="AQ492" s="88" t="s">
        <v>44</v>
      </c>
      <c r="AR492" s="88" t="s">
        <v>45</v>
      </c>
      <c r="AS492" s="88" t="s">
        <v>44</v>
      </c>
      <c r="AT492" s="88" t="s">
        <v>61</v>
      </c>
      <c r="AU492" s="88" t="s">
        <v>3921</v>
      </c>
      <c r="AV492" s="88"/>
      <c r="AW492" s="88"/>
      <c r="AX492" s="88"/>
      <c r="AY492" s="88" t="e">
        <v>#N/A</v>
      </c>
      <c r="AZ492" s="89">
        <v>150</v>
      </c>
      <c r="BA492" s="92"/>
      <c r="BB492" s="93">
        <v>144</v>
      </c>
      <c r="BC492" s="94">
        <v>0.2</v>
      </c>
      <c r="BD492" s="89">
        <v>465</v>
      </c>
      <c r="BE492" s="89">
        <v>315</v>
      </c>
      <c r="BF492" s="96" t="s">
        <v>61</v>
      </c>
      <c r="BG492" s="88" t="s">
        <v>68</v>
      </c>
      <c r="BH492" s="88" t="s">
        <v>3523</v>
      </c>
    </row>
    <row r="493" spans="1:60" s="87" customFormat="1" ht="30.75" customHeight="1" x14ac:dyDescent="0.2">
      <c r="A493" s="87" t="s">
        <v>2072</v>
      </c>
      <c r="B493" s="88" t="s">
        <v>1809</v>
      </c>
      <c r="C493" s="88" t="s">
        <v>2072</v>
      </c>
      <c r="D493" s="88" t="s">
        <v>31</v>
      </c>
      <c r="E493" s="88" t="s">
        <v>32</v>
      </c>
      <c r="F493" s="88" t="s">
        <v>32</v>
      </c>
      <c r="G493" s="88" t="s">
        <v>61</v>
      </c>
      <c r="H493" s="88" t="s">
        <v>66</v>
      </c>
      <c r="I493" s="88" t="s">
        <v>2916</v>
      </c>
      <c r="J493" s="88" t="s">
        <v>62</v>
      </c>
      <c r="K493" s="88" t="s">
        <v>781</v>
      </c>
      <c r="L493" s="88" t="s">
        <v>3523</v>
      </c>
      <c r="M493" s="88" t="s">
        <v>667</v>
      </c>
      <c r="N493" s="88" t="s">
        <v>1741</v>
      </c>
      <c r="O493" s="88" t="s">
        <v>587</v>
      </c>
      <c r="P493" s="88" t="s">
        <v>176</v>
      </c>
      <c r="Q493" s="88" t="s">
        <v>2374</v>
      </c>
      <c r="R493" s="89" t="s">
        <v>3627</v>
      </c>
      <c r="S493" s="90">
        <v>0.36</v>
      </c>
      <c r="T493" s="88" t="s">
        <v>730</v>
      </c>
      <c r="U493" s="88"/>
      <c r="V493" s="88"/>
      <c r="W493" s="88"/>
      <c r="X493" s="89"/>
      <c r="Y493" s="89"/>
      <c r="Z493" s="88"/>
      <c r="AA493" s="88">
        <v>38</v>
      </c>
      <c r="AB493" s="88"/>
      <c r="AC493" s="88"/>
      <c r="AD493" s="88">
        <v>24</v>
      </c>
      <c r="AE493" s="91">
        <v>16.75</v>
      </c>
      <c r="AF493" s="88" t="s">
        <v>2993</v>
      </c>
      <c r="AG493" s="88"/>
      <c r="AH493" s="88" t="s">
        <v>2998</v>
      </c>
      <c r="AI493" s="89">
        <v>1</v>
      </c>
      <c r="AJ493" s="89"/>
      <c r="AK493" s="89"/>
      <c r="AL493" s="88"/>
      <c r="AM493" s="88"/>
      <c r="AN493" s="88"/>
      <c r="AO493" s="88"/>
      <c r="AP493" s="88" t="s">
        <v>61</v>
      </c>
      <c r="AQ493" s="88" t="s">
        <v>44</v>
      </c>
      <c r="AR493" s="88" t="s">
        <v>45</v>
      </c>
      <c r="AS493" s="88" t="s">
        <v>44</v>
      </c>
      <c r="AT493" s="88" t="s">
        <v>61</v>
      </c>
      <c r="AU493" s="88" t="s">
        <v>3921</v>
      </c>
      <c r="AV493" s="88"/>
      <c r="AW493" s="88"/>
      <c r="AX493" s="88"/>
      <c r="AY493" s="88" t="e">
        <v>#N/A</v>
      </c>
      <c r="AZ493" s="89">
        <v>150</v>
      </c>
      <c r="BA493" s="92"/>
      <c r="BB493" s="93">
        <v>216</v>
      </c>
      <c r="BC493" s="94">
        <v>0.2</v>
      </c>
      <c r="BD493" s="89">
        <v>465</v>
      </c>
      <c r="BE493" s="89">
        <v>315</v>
      </c>
      <c r="BF493" s="96" t="s">
        <v>61</v>
      </c>
      <c r="BG493" s="88" t="s">
        <v>68</v>
      </c>
      <c r="BH493" s="88" t="s">
        <v>3523</v>
      </c>
    </row>
    <row r="494" spans="1:60" s="87" customFormat="1" ht="30.75" customHeight="1" x14ac:dyDescent="0.2">
      <c r="A494" s="87" t="s">
        <v>793</v>
      </c>
      <c r="B494" s="88" t="s">
        <v>1809</v>
      </c>
      <c r="C494" s="88" t="s">
        <v>793</v>
      </c>
      <c r="D494" s="88" t="s">
        <v>31</v>
      </c>
      <c r="E494" s="88" t="s">
        <v>32</v>
      </c>
      <c r="F494" s="88" t="s">
        <v>32</v>
      </c>
      <c r="G494" s="88" t="s">
        <v>61</v>
      </c>
      <c r="H494" s="88" t="s">
        <v>66</v>
      </c>
      <c r="I494" s="88" t="s">
        <v>2916</v>
      </c>
      <c r="J494" s="88" t="s">
        <v>62</v>
      </c>
      <c r="K494" s="88" t="s">
        <v>781</v>
      </c>
      <c r="L494" s="88" t="s">
        <v>3523</v>
      </c>
      <c r="M494" s="88" t="s">
        <v>667</v>
      </c>
      <c r="N494" s="88" t="s">
        <v>1741</v>
      </c>
      <c r="O494" s="88" t="s">
        <v>587</v>
      </c>
      <c r="P494" s="88" t="s">
        <v>98</v>
      </c>
      <c r="Q494" s="88" t="s">
        <v>2374</v>
      </c>
      <c r="R494" s="89" t="s">
        <v>3627</v>
      </c>
      <c r="S494" s="90">
        <v>0.33500000000000002</v>
      </c>
      <c r="T494" s="88" t="s">
        <v>731</v>
      </c>
      <c r="U494" s="88"/>
      <c r="V494" s="88"/>
      <c r="W494" s="88"/>
      <c r="X494" s="89"/>
      <c r="Y494" s="89"/>
      <c r="Z494" s="88"/>
      <c r="AA494" s="88">
        <v>38</v>
      </c>
      <c r="AB494" s="88"/>
      <c r="AC494" s="88"/>
      <c r="AD494" s="88">
        <v>24</v>
      </c>
      <c r="AE494" s="91">
        <v>16.75</v>
      </c>
      <c r="AF494" s="88" t="s">
        <v>2993</v>
      </c>
      <c r="AG494" s="88"/>
      <c r="AH494" s="88" t="s">
        <v>2998</v>
      </c>
      <c r="AI494" s="89">
        <v>1</v>
      </c>
      <c r="AJ494" s="89"/>
      <c r="AK494" s="89"/>
      <c r="AL494" s="88"/>
      <c r="AM494" s="88"/>
      <c r="AN494" s="88"/>
      <c r="AO494" s="88"/>
      <c r="AP494" s="88" t="s">
        <v>61</v>
      </c>
      <c r="AQ494" s="88" t="s">
        <v>44</v>
      </c>
      <c r="AR494" s="88" t="s">
        <v>45</v>
      </c>
      <c r="AS494" s="88" t="s">
        <v>44</v>
      </c>
      <c r="AT494" s="88" t="s">
        <v>61</v>
      </c>
      <c r="AU494" s="88" t="s">
        <v>3921</v>
      </c>
      <c r="AV494" s="88"/>
      <c r="AW494" s="88"/>
      <c r="AX494" s="88"/>
      <c r="AY494" s="88" t="e">
        <v>#N/A</v>
      </c>
      <c r="AZ494" s="89">
        <v>150</v>
      </c>
      <c r="BA494" s="92"/>
      <c r="BB494" s="93">
        <v>216</v>
      </c>
      <c r="BC494" s="94">
        <v>0.2</v>
      </c>
      <c r="BD494" s="89">
        <v>465</v>
      </c>
      <c r="BE494" s="89">
        <v>315</v>
      </c>
      <c r="BF494" s="96" t="s">
        <v>61</v>
      </c>
      <c r="BG494" s="88" t="s">
        <v>68</v>
      </c>
      <c r="BH494" s="88" t="s">
        <v>3523</v>
      </c>
    </row>
    <row r="495" spans="1:60" s="87" customFormat="1" ht="30.75" customHeight="1" x14ac:dyDescent="0.2">
      <c r="A495" s="87" t="s">
        <v>794</v>
      </c>
      <c r="B495" s="88" t="s">
        <v>1809</v>
      </c>
      <c r="C495" s="88" t="s">
        <v>794</v>
      </c>
      <c r="D495" s="88" t="s">
        <v>31</v>
      </c>
      <c r="E495" s="88" t="s">
        <v>32</v>
      </c>
      <c r="F495" s="88" t="s">
        <v>32</v>
      </c>
      <c r="G495" s="88" t="s">
        <v>61</v>
      </c>
      <c r="H495" s="88" t="s">
        <v>66</v>
      </c>
      <c r="I495" s="88" t="s">
        <v>2916</v>
      </c>
      <c r="J495" s="88" t="s">
        <v>62</v>
      </c>
      <c r="K495" s="88" t="s">
        <v>781</v>
      </c>
      <c r="L495" s="88" t="s">
        <v>3523</v>
      </c>
      <c r="M495" s="88" t="s">
        <v>667</v>
      </c>
      <c r="N495" s="88" t="s">
        <v>1741</v>
      </c>
      <c r="O495" s="88" t="s">
        <v>587</v>
      </c>
      <c r="P495" s="88" t="s">
        <v>100</v>
      </c>
      <c r="Q495" s="88" t="s">
        <v>2374</v>
      </c>
      <c r="R495" s="89" t="s">
        <v>3627</v>
      </c>
      <c r="S495" s="90">
        <v>0.33500000000000002</v>
      </c>
      <c r="T495" s="88" t="s">
        <v>732</v>
      </c>
      <c r="U495" s="88"/>
      <c r="V495" s="88"/>
      <c r="W495" s="88"/>
      <c r="X495" s="89"/>
      <c r="Y495" s="89"/>
      <c r="Z495" s="88"/>
      <c r="AA495" s="88">
        <v>38</v>
      </c>
      <c r="AB495" s="88"/>
      <c r="AC495" s="88"/>
      <c r="AD495" s="88">
        <v>24</v>
      </c>
      <c r="AE495" s="91">
        <v>16.75</v>
      </c>
      <c r="AF495" s="88" t="s">
        <v>2993</v>
      </c>
      <c r="AG495" s="88"/>
      <c r="AH495" s="88" t="s">
        <v>2998</v>
      </c>
      <c r="AI495" s="89">
        <v>1</v>
      </c>
      <c r="AJ495" s="89"/>
      <c r="AK495" s="89"/>
      <c r="AL495" s="88"/>
      <c r="AM495" s="88"/>
      <c r="AN495" s="88"/>
      <c r="AO495" s="88"/>
      <c r="AP495" s="88" t="s">
        <v>61</v>
      </c>
      <c r="AQ495" s="88" t="s">
        <v>44</v>
      </c>
      <c r="AR495" s="88" t="s">
        <v>45</v>
      </c>
      <c r="AS495" s="88" t="s">
        <v>44</v>
      </c>
      <c r="AT495" s="88" t="s">
        <v>61</v>
      </c>
      <c r="AU495" s="88" t="s">
        <v>3921</v>
      </c>
      <c r="AV495" s="88"/>
      <c r="AW495" s="88"/>
      <c r="AX495" s="88"/>
      <c r="AY495" s="88" t="e">
        <v>#N/A</v>
      </c>
      <c r="AZ495" s="89">
        <v>150</v>
      </c>
      <c r="BA495" s="92"/>
      <c r="BB495" s="93">
        <v>216</v>
      </c>
      <c r="BC495" s="94">
        <v>0.2</v>
      </c>
      <c r="BD495" s="89">
        <v>465</v>
      </c>
      <c r="BE495" s="89">
        <v>315</v>
      </c>
      <c r="BF495" s="96" t="s">
        <v>61</v>
      </c>
      <c r="BG495" s="88" t="s">
        <v>68</v>
      </c>
      <c r="BH495" s="88" t="s">
        <v>3523</v>
      </c>
    </row>
    <row r="496" spans="1:60" s="87" customFormat="1" ht="30.75" customHeight="1" x14ac:dyDescent="0.2">
      <c r="A496" s="87" t="s">
        <v>795</v>
      </c>
      <c r="B496" s="88" t="s">
        <v>1809</v>
      </c>
      <c r="C496" s="88" t="s">
        <v>795</v>
      </c>
      <c r="D496" s="88" t="s">
        <v>31</v>
      </c>
      <c r="E496" s="88" t="s">
        <v>32</v>
      </c>
      <c r="F496" s="88" t="s">
        <v>32</v>
      </c>
      <c r="G496" s="88" t="s">
        <v>61</v>
      </c>
      <c r="H496" s="88" t="s">
        <v>66</v>
      </c>
      <c r="I496" s="88" t="s">
        <v>2916</v>
      </c>
      <c r="J496" s="88" t="s">
        <v>62</v>
      </c>
      <c r="K496" s="88" t="s">
        <v>781</v>
      </c>
      <c r="L496" s="88" t="s">
        <v>3523</v>
      </c>
      <c r="M496" s="88" t="s">
        <v>667</v>
      </c>
      <c r="N496" s="88" t="s">
        <v>1741</v>
      </c>
      <c r="O496" s="88" t="s">
        <v>587</v>
      </c>
      <c r="P496" s="88" t="s">
        <v>104</v>
      </c>
      <c r="Q496" s="88" t="s">
        <v>2374</v>
      </c>
      <c r="R496" s="89" t="s">
        <v>3627</v>
      </c>
      <c r="S496" s="90">
        <v>0.41499999999999998</v>
      </c>
      <c r="T496" s="88" t="s">
        <v>733</v>
      </c>
      <c r="U496" s="88"/>
      <c r="V496" s="88"/>
      <c r="W496" s="88"/>
      <c r="X496" s="89"/>
      <c r="Y496" s="89"/>
      <c r="Z496" s="88"/>
      <c r="AA496" s="88">
        <v>38</v>
      </c>
      <c r="AB496" s="88"/>
      <c r="AC496" s="88"/>
      <c r="AD496" s="88">
        <v>24</v>
      </c>
      <c r="AE496" s="91">
        <v>16.75</v>
      </c>
      <c r="AF496" s="88" t="s">
        <v>2993</v>
      </c>
      <c r="AG496" s="88"/>
      <c r="AH496" s="88" t="s">
        <v>2998</v>
      </c>
      <c r="AI496" s="89">
        <v>1</v>
      </c>
      <c r="AJ496" s="89"/>
      <c r="AK496" s="89"/>
      <c r="AL496" s="88"/>
      <c r="AM496" s="88"/>
      <c r="AN496" s="88"/>
      <c r="AO496" s="88"/>
      <c r="AP496" s="88" t="s">
        <v>61</v>
      </c>
      <c r="AQ496" s="88" t="s">
        <v>44</v>
      </c>
      <c r="AR496" s="88" t="s">
        <v>45</v>
      </c>
      <c r="AS496" s="88" t="s">
        <v>44</v>
      </c>
      <c r="AT496" s="88" t="s">
        <v>61</v>
      </c>
      <c r="AU496" s="88" t="s">
        <v>3921</v>
      </c>
      <c r="AV496" s="88"/>
      <c r="AW496" s="88"/>
      <c r="AX496" s="88"/>
      <c r="AY496" s="88" t="e">
        <v>#N/A</v>
      </c>
      <c r="AZ496" s="89">
        <v>150</v>
      </c>
      <c r="BA496" s="92"/>
      <c r="BB496" s="93">
        <v>144</v>
      </c>
      <c r="BC496" s="94">
        <v>0.2</v>
      </c>
      <c r="BD496" s="89">
        <v>465</v>
      </c>
      <c r="BE496" s="89">
        <v>315</v>
      </c>
      <c r="BF496" s="96" t="s">
        <v>61</v>
      </c>
      <c r="BG496" s="88" t="s">
        <v>68</v>
      </c>
      <c r="BH496" s="88" t="s">
        <v>3523</v>
      </c>
    </row>
    <row r="497" spans="1:60" s="87" customFormat="1" ht="30.75" customHeight="1" x14ac:dyDescent="0.2">
      <c r="A497" s="87" t="s">
        <v>796</v>
      </c>
      <c r="B497" s="88" t="s">
        <v>1809</v>
      </c>
      <c r="C497" s="88" t="s">
        <v>796</v>
      </c>
      <c r="D497" s="88" t="s">
        <v>31</v>
      </c>
      <c r="E497" s="88" t="s">
        <v>32</v>
      </c>
      <c r="F497" s="88" t="s">
        <v>32</v>
      </c>
      <c r="G497" s="88" t="s">
        <v>61</v>
      </c>
      <c r="H497" s="88" t="s">
        <v>66</v>
      </c>
      <c r="I497" s="88" t="s">
        <v>2916</v>
      </c>
      <c r="J497" s="88" t="s">
        <v>62</v>
      </c>
      <c r="K497" s="88" t="s">
        <v>781</v>
      </c>
      <c r="L497" s="88" t="s">
        <v>3523</v>
      </c>
      <c r="M497" s="88" t="s">
        <v>667</v>
      </c>
      <c r="N497" s="88" t="s">
        <v>1741</v>
      </c>
      <c r="O497" s="88" t="s">
        <v>587</v>
      </c>
      <c r="P497" s="88" t="s">
        <v>107</v>
      </c>
      <c r="Q497" s="88" t="s">
        <v>2374</v>
      </c>
      <c r="R497" s="89" t="s">
        <v>3627</v>
      </c>
      <c r="S497" s="90">
        <v>0.42</v>
      </c>
      <c r="T497" s="88" t="s">
        <v>734</v>
      </c>
      <c r="U497" s="88"/>
      <c r="V497" s="88"/>
      <c r="W497" s="88"/>
      <c r="X497" s="89"/>
      <c r="Y497" s="89"/>
      <c r="Z497" s="88"/>
      <c r="AA497" s="88">
        <v>38</v>
      </c>
      <c r="AB497" s="88"/>
      <c r="AC497" s="88"/>
      <c r="AD497" s="88">
        <v>24</v>
      </c>
      <c r="AE497" s="91">
        <v>16.75</v>
      </c>
      <c r="AF497" s="88" t="s">
        <v>2993</v>
      </c>
      <c r="AG497" s="88"/>
      <c r="AH497" s="88" t="s">
        <v>2998</v>
      </c>
      <c r="AI497" s="89">
        <v>1</v>
      </c>
      <c r="AJ497" s="89"/>
      <c r="AK497" s="89"/>
      <c r="AL497" s="88"/>
      <c r="AM497" s="88"/>
      <c r="AN497" s="88"/>
      <c r="AO497" s="88"/>
      <c r="AP497" s="88" t="s">
        <v>61</v>
      </c>
      <c r="AQ497" s="88" t="s">
        <v>44</v>
      </c>
      <c r="AR497" s="88" t="s">
        <v>45</v>
      </c>
      <c r="AS497" s="88" t="s">
        <v>44</v>
      </c>
      <c r="AT497" s="88" t="s">
        <v>61</v>
      </c>
      <c r="AU497" s="88" t="s">
        <v>3921</v>
      </c>
      <c r="AV497" s="88"/>
      <c r="AW497" s="88"/>
      <c r="AX497" s="88"/>
      <c r="AY497" s="88">
        <v>64.257441999999998</v>
      </c>
      <c r="AZ497" s="89">
        <v>150</v>
      </c>
      <c r="BA497" s="92"/>
      <c r="BB497" s="93">
        <v>144</v>
      </c>
      <c r="BC497" s="94">
        <v>0.2</v>
      </c>
      <c r="BD497" s="89">
        <v>465</v>
      </c>
      <c r="BE497" s="89">
        <v>315</v>
      </c>
      <c r="BF497" s="96" t="s">
        <v>61</v>
      </c>
      <c r="BG497" s="88" t="s">
        <v>68</v>
      </c>
      <c r="BH497" s="88" t="s">
        <v>3523</v>
      </c>
    </row>
    <row r="498" spans="1:60" s="87" customFormat="1" ht="30.75" customHeight="1" x14ac:dyDescent="0.2">
      <c r="A498" s="87" t="s">
        <v>2073</v>
      </c>
      <c r="B498" s="88" t="s">
        <v>1810</v>
      </c>
      <c r="C498" s="88" t="s">
        <v>2073</v>
      </c>
      <c r="D498" s="88" t="s">
        <v>31</v>
      </c>
      <c r="E498" s="88" t="s">
        <v>32</v>
      </c>
      <c r="F498" s="88" t="s">
        <v>32</v>
      </c>
      <c r="G498" s="88" t="s">
        <v>61</v>
      </c>
      <c r="H498" s="88" t="s">
        <v>66</v>
      </c>
      <c r="I498" s="88" t="s">
        <v>2916</v>
      </c>
      <c r="J498" s="88" t="s">
        <v>62</v>
      </c>
      <c r="K498" s="88" t="s">
        <v>781</v>
      </c>
      <c r="L498" s="88" t="s">
        <v>3523</v>
      </c>
      <c r="M498" s="88" t="s">
        <v>667</v>
      </c>
      <c r="N498" s="88" t="s">
        <v>1742</v>
      </c>
      <c r="O498" s="88" t="s">
        <v>587</v>
      </c>
      <c r="P498" s="88" t="s">
        <v>175</v>
      </c>
      <c r="Q498" s="88" t="s">
        <v>2374</v>
      </c>
      <c r="R498" s="89" t="s">
        <v>3628</v>
      </c>
      <c r="S498" s="90">
        <v>0.4</v>
      </c>
      <c r="T498" s="88" t="s">
        <v>735</v>
      </c>
      <c r="U498" s="88"/>
      <c r="V498" s="88"/>
      <c r="W498" s="88"/>
      <c r="X498" s="89"/>
      <c r="Y498" s="89"/>
      <c r="Z498" s="88"/>
      <c r="AA498" s="88">
        <v>38</v>
      </c>
      <c r="AB498" s="88"/>
      <c r="AC498" s="88"/>
      <c r="AD498" s="88">
        <v>24</v>
      </c>
      <c r="AE498" s="91">
        <v>16.75</v>
      </c>
      <c r="AF498" s="88" t="s">
        <v>2993</v>
      </c>
      <c r="AG498" s="88"/>
      <c r="AH498" s="88" t="s">
        <v>2998</v>
      </c>
      <c r="AI498" s="89">
        <v>1</v>
      </c>
      <c r="AJ498" s="89"/>
      <c r="AK498" s="89"/>
      <c r="AL498" s="88"/>
      <c r="AM498" s="88"/>
      <c r="AN498" s="88"/>
      <c r="AO498" s="88"/>
      <c r="AP498" s="88" t="s">
        <v>61</v>
      </c>
      <c r="AQ498" s="88" t="s">
        <v>44</v>
      </c>
      <c r="AR498" s="88" t="s">
        <v>45</v>
      </c>
      <c r="AS498" s="88" t="s">
        <v>44</v>
      </c>
      <c r="AT498" s="88" t="s">
        <v>61</v>
      </c>
      <c r="AU498" s="88" t="s">
        <v>3921</v>
      </c>
      <c r="AV498" s="88"/>
      <c r="AW498" s="88"/>
      <c r="AX498" s="88"/>
      <c r="AY498" s="88" t="e">
        <v>#N/A</v>
      </c>
      <c r="AZ498" s="89">
        <v>150</v>
      </c>
      <c r="BA498" s="92"/>
      <c r="BB498" s="93">
        <v>144</v>
      </c>
      <c r="BC498" s="94">
        <v>0.2</v>
      </c>
      <c r="BD498" s="89">
        <v>465</v>
      </c>
      <c r="BE498" s="89">
        <v>315</v>
      </c>
      <c r="BF498" s="96" t="s">
        <v>61</v>
      </c>
      <c r="BG498" s="88" t="s">
        <v>68</v>
      </c>
      <c r="BH498" s="88" t="s">
        <v>3523</v>
      </c>
    </row>
    <row r="499" spans="1:60" s="87" customFormat="1" ht="30.75" customHeight="1" x14ac:dyDescent="0.2">
      <c r="A499" s="87" t="s">
        <v>2074</v>
      </c>
      <c r="B499" s="88" t="s">
        <v>1810</v>
      </c>
      <c r="C499" s="88" t="s">
        <v>2074</v>
      </c>
      <c r="D499" s="88" t="s">
        <v>31</v>
      </c>
      <c r="E499" s="88" t="s">
        <v>32</v>
      </c>
      <c r="F499" s="88" t="s">
        <v>32</v>
      </c>
      <c r="G499" s="88" t="s">
        <v>61</v>
      </c>
      <c r="H499" s="88" t="s">
        <v>66</v>
      </c>
      <c r="I499" s="88" t="s">
        <v>2916</v>
      </c>
      <c r="J499" s="88" t="s">
        <v>62</v>
      </c>
      <c r="K499" s="88" t="s">
        <v>781</v>
      </c>
      <c r="L499" s="88" t="s">
        <v>3523</v>
      </c>
      <c r="M499" s="88" t="s">
        <v>667</v>
      </c>
      <c r="N499" s="88" t="s">
        <v>1742</v>
      </c>
      <c r="O499" s="88" t="s">
        <v>587</v>
      </c>
      <c r="P499" s="88" t="s">
        <v>176</v>
      </c>
      <c r="Q499" s="88" t="s">
        <v>2374</v>
      </c>
      <c r="R499" s="89" t="s">
        <v>3628</v>
      </c>
      <c r="S499" s="90">
        <v>0.36</v>
      </c>
      <c r="T499" s="88" t="s">
        <v>736</v>
      </c>
      <c r="U499" s="88"/>
      <c r="V499" s="88"/>
      <c r="W499" s="88"/>
      <c r="X499" s="89"/>
      <c r="Y499" s="89"/>
      <c r="Z499" s="88"/>
      <c r="AA499" s="88">
        <v>38</v>
      </c>
      <c r="AB499" s="88"/>
      <c r="AC499" s="88"/>
      <c r="AD499" s="88">
        <v>24</v>
      </c>
      <c r="AE499" s="91">
        <v>16.75</v>
      </c>
      <c r="AF499" s="88" t="s">
        <v>2993</v>
      </c>
      <c r="AG499" s="88"/>
      <c r="AH499" s="88" t="s">
        <v>2998</v>
      </c>
      <c r="AI499" s="89">
        <v>1</v>
      </c>
      <c r="AJ499" s="89"/>
      <c r="AK499" s="89"/>
      <c r="AL499" s="88"/>
      <c r="AM499" s="88"/>
      <c r="AN499" s="88"/>
      <c r="AO499" s="88"/>
      <c r="AP499" s="88" t="s">
        <v>61</v>
      </c>
      <c r="AQ499" s="88" t="s">
        <v>44</v>
      </c>
      <c r="AR499" s="88" t="s">
        <v>45</v>
      </c>
      <c r="AS499" s="88" t="s">
        <v>44</v>
      </c>
      <c r="AT499" s="88" t="s">
        <v>61</v>
      </c>
      <c r="AU499" s="88" t="s">
        <v>3921</v>
      </c>
      <c r="AV499" s="88"/>
      <c r="AW499" s="88"/>
      <c r="AX499" s="88"/>
      <c r="AY499" s="88">
        <v>65.173044000000004</v>
      </c>
      <c r="AZ499" s="89">
        <v>150</v>
      </c>
      <c r="BA499" s="92"/>
      <c r="BB499" s="93">
        <v>216</v>
      </c>
      <c r="BC499" s="94">
        <v>0.2</v>
      </c>
      <c r="BD499" s="89">
        <v>465</v>
      </c>
      <c r="BE499" s="89">
        <v>315</v>
      </c>
      <c r="BF499" s="96" t="s">
        <v>61</v>
      </c>
      <c r="BG499" s="88" t="s">
        <v>68</v>
      </c>
      <c r="BH499" s="88" t="s">
        <v>3523</v>
      </c>
    </row>
    <row r="500" spans="1:60" s="87" customFormat="1" ht="30.75" customHeight="1" x14ac:dyDescent="0.2">
      <c r="A500" s="87" t="s">
        <v>797</v>
      </c>
      <c r="B500" s="88" t="s">
        <v>1810</v>
      </c>
      <c r="C500" s="88" t="s">
        <v>797</v>
      </c>
      <c r="D500" s="88" t="s">
        <v>31</v>
      </c>
      <c r="E500" s="88" t="s">
        <v>32</v>
      </c>
      <c r="F500" s="88" t="s">
        <v>32</v>
      </c>
      <c r="G500" s="88" t="s">
        <v>61</v>
      </c>
      <c r="H500" s="88" t="s">
        <v>66</v>
      </c>
      <c r="I500" s="88" t="s">
        <v>2916</v>
      </c>
      <c r="J500" s="88" t="s">
        <v>62</v>
      </c>
      <c r="K500" s="88" t="s">
        <v>781</v>
      </c>
      <c r="L500" s="88" t="s">
        <v>3523</v>
      </c>
      <c r="M500" s="88" t="s">
        <v>667</v>
      </c>
      <c r="N500" s="88" t="s">
        <v>1742</v>
      </c>
      <c r="O500" s="88" t="s">
        <v>587</v>
      </c>
      <c r="P500" s="88" t="s">
        <v>98</v>
      </c>
      <c r="Q500" s="88" t="s">
        <v>2374</v>
      </c>
      <c r="R500" s="89" t="s">
        <v>3628</v>
      </c>
      <c r="S500" s="90">
        <v>0.33500000000000002</v>
      </c>
      <c r="T500" s="88" t="s">
        <v>737</v>
      </c>
      <c r="U500" s="88"/>
      <c r="V500" s="88"/>
      <c r="W500" s="88"/>
      <c r="X500" s="89"/>
      <c r="Y500" s="89"/>
      <c r="Z500" s="88"/>
      <c r="AA500" s="88">
        <v>38</v>
      </c>
      <c r="AB500" s="88"/>
      <c r="AC500" s="88"/>
      <c r="AD500" s="88">
        <v>24</v>
      </c>
      <c r="AE500" s="91">
        <v>16.75</v>
      </c>
      <c r="AF500" s="88" t="s">
        <v>2993</v>
      </c>
      <c r="AG500" s="88"/>
      <c r="AH500" s="88" t="s">
        <v>2998</v>
      </c>
      <c r="AI500" s="89">
        <v>1</v>
      </c>
      <c r="AJ500" s="89"/>
      <c r="AK500" s="89"/>
      <c r="AL500" s="88"/>
      <c r="AM500" s="88"/>
      <c r="AN500" s="88"/>
      <c r="AO500" s="88"/>
      <c r="AP500" s="88" t="s">
        <v>61</v>
      </c>
      <c r="AQ500" s="88" t="s">
        <v>44</v>
      </c>
      <c r="AR500" s="88" t="s">
        <v>45</v>
      </c>
      <c r="AS500" s="88" t="s">
        <v>44</v>
      </c>
      <c r="AT500" s="88" t="s">
        <v>61</v>
      </c>
      <c r="AU500" s="88" t="s">
        <v>3921</v>
      </c>
      <c r="AV500" s="88"/>
      <c r="AW500" s="88"/>
      <c r="AX500" s="88"/>
      <c r="AY500" s="88" t="e">
        <v>#N/A</v>
      </c>
      <c r="AZ500" s="89">
        <v>150</v>
      </c>
      <c r="BA500" s="92"/>
      <c r="BB500" s="93">
        <v>216</v>
      </c>
      <c r="BC500" s="94">
        <v>0.2</v>
      </c>
      <c r="BD500" s="89">
        <v>465</v>
      </c>
      <c r="BE500" s="89">
        <v>315</v>
      </c>
      <c r="BF500" s="96" t="s">
        <v>61</v>
      </c>
      <c r="BG500" s="88" t="s">
        <v>68</v>
      </c>
      <c r="BH500" s="88" t="s">
        <v>3523</v>
      </c>
    </row>
    <row r="501" spans="1:60" s="87" customFormat="1" ht="30.75" customHeight="1" x14ac:dyDescent="0.2">
      <c r="A501" s="87" t="s">
        <v>798</v>
      </c>
      <c r="B501" s="88" t="s">
        <v>1810</v>
      </c>
      <c r="C501" s="88" t="s">
        <v>798</v>
      </c>
      <c r="D501" s="88" t="s">
        <v>31</v>
      </c>
      <c r="E501" s="88" t="s">
        <v>32</v>
      </c>
      <c r="F501" s="88" t="s">
        <v>32</v>
      </c>
      <c r="G501" s="88" t="s">
        <v>61</v>
      </c>
      <c r="H501" s="88" t="s">
        <v>66</v>
      </c>
      <c r="I501" s="88" t="s">
        <v>2916</v>
      </c>
      <c r="J501" s="88" t="s">
        <v>62</v>
      </c>
      <c r="K501" s="88" t="s">
        <v>781</v>
      </c>
      <c r="L501" s="88" t="s">
        <v>3523</v>
      </c>
      <c r="M501" s="88" t="s">
        <v>667</v>
      </c>
      <c r="N501" s="88" t="s">
        <v>1742</v>
      </c>
      <c r="O501" s="88" t="s">
        <v>587</v>
      </c>
      <c r="P501" s="88" t="s">
        <v>100</v>
      </c>
      <c r="Q501" s="88" t="s">
        <v>2374</v>
      </c>
      <c r="R501" s="89" t="s">
        <v>3628</v>
      </c>
      <c r="S501" s="90">
        <v>0.33500000000000002</v>
      </c>
      <c r="T501" s="88" t="s">
        <v>738</v>
      </c>
      <c r="U501" s="88"/>
      <c r="V501" s="88"/>
      <c r="W501" s="88"/>
      <c r="X501" s="89"/>
      <c r="Y501" s="89"/>
      <c r="Z501" s="88"/>
      <c r="AA501" s="88">
        <v>38</v>
      </c>
      <c r="AB501" s="88"/>
      <c r="AC501" s="88"/>
      <c r="AD501" s="88">
        <v>24</v>
      </c>
      <c r="AE501" s="91">
        <v>16.75</v>
      </c>
      <c r="AF501" s="88" t="s">
        <v>2993</v>
      </c>
      <c r="AG501" s="88"/>
      <c r="AH501" s="88" t="s">
        <v>2998</v>
      </c>
      <c r="AI501" s="89">
        <v>1</v>
      </c>
      <c r="AJ501" s="89"/>
      <c r="AK501" s="89"/>
      <c r="AL501" s="88"/>
      <c r="AM501" s="88"/>
      <c r="AN501" s="88"/>
      <c r="AO501" s="88"/>
      <c r="AP501" s="88" t="s">
        <v>61</v>
      </c>
      <c r="AQ501" s="88" t="s">
        <v>44</v>
      </c>
      <c r="AR501" s="88" t="s">
        <v>45</v>
      </c>
      <c r="AS501" s="88" t="s">
        <v>44</v>
      </c>
      <c r="AT501" s="88" t="s">
        <v>61</v>
      </c>
      <c r="AU501" s="88" t="s">
        <v>3921</v>
      </c>
      <c r="AV501" s="88"/>
      <c r="AW501" s="88"/>
      <c r="AX501" s="88"/>
      <c r="AY501" s="88" t="e">
        <v>#N/A</v>
      </c>
      <c r="AZ501" s="89">
        <v>150</v>
      </c>
      <c r="BA501" s="92"/>
      <c r="BB501" s="93">
        <v>216</v>
      </c>
      <c r="BC501" s="94">
        <v>0.2</v>
      </c>
      <c r="BD501" s="89">
        <v>465</v>
      </c>
      <c r="BE501" s="89">
        <v>315</v>
      </c>
      <c r="BF501" s="96" t="s">
        <v>61</v>
      </c>
      <c r="BG501" s="88" t="s">
        <v>68</v>
      </c>
      <c r="BH501" s="88" t="s">
        <v>3523</v>
      </c>
    </row>
    <row r="502" spans="1:60" s="87" customFormat="1" ht="30.75" customHeight="1" x14ac:dyDescent="0.2">
      <c r="A502" s="87" t="s">
        <v>799</v>
      </c>
      <c r="B502" s="88" t="s">
        <v>1810</v>
      </c>
      <c r="C502" s="88" t="s">
        <v>799</v>
      </c>
      <c r="D502" s="88" t="s">
        <v>31</v>
      </c>
      <c r="E502" s="88" t="s">
        <v>32</v>
      </c>
      <c r="F502" s="88" t="s">
        <v>32</v>
      </c>
      <c r="G502" s="88" t="s">
        <v>61</v>
      </c>
      <c r="H502" s="88" t="s">
        <v>66</v>
      </c>
      <c r="I502" s="88" t="s">
        <v>2916</v>
      </c>
      <c r="J502" s="88" t="s">
        <v>62</v>
      </c>
      <c r="K502" s="88" t="s">
        <v>781</v>
      </c>
      <c r="L502" s="88" t="s">
        <v>3523</v>
      </c>
      <c r="M502" s="88" t="s">
        <v>667</v>
      </c>
      <c r="N502" s="88" t="s">
        <v>1742</v>
      </c>
      <c r="O502" s="88" t="s">
        <v>587</v>
      </c>
      <c r="P502" s="88" t="s">
        <v>104</v>
      </c>
      <c r="Q502" s="88" t="s">
        <v>2374</v>
      </c>
      <c r="R502" s="89" t="s">
        <v>3628</v>
      </c>
      <c r="S502" s="90">
        <v>0.41499999999999998</v>
      </c>
      <c r="T502" s="88" t="s">
        <v>739</v>
      </c>
      <c r="U502" s="88"/>
      <c r="V502" s="88"/>
      <c r="W502" s="88"/>
      <c r="X502" s="89"/>
      <c r="Y502" s="89"/>
      <c r="Z502" s="88"/>
      <c r="AA502" s="88">
        <v>38</v>
      </c>
      <c r="AB502" s="88"/>
      <c r="AC502" s="88"/>
      <c r="AD502" s="88">
        <v>24</v>
      </c>
      <c r="AE502" s="91">
        <v>16.75</v>
      </c>
      <c r="AF502" s="88" t="s">
        <v>2993</v>
      </c>
      <c r="AG502" s="88"/>
      <c r="AH502" s="88" t="s">
        <v>2998</v>
      </c>
      <c r="AI502" s="89">
        <v>1</v>
      </c>
      <c r="AJ502" s="89"/>
      <c r="AK502" s="89"/>
      <c r="AL502" s="88"/>
      <c r="AM502" s="88"/>
      <c r="AN502" s="88"/>
      <c r="AO502" s="88"/>
      <c r="AP502" s="88" t="s">
        <v>61</v>
      </c>
      <c r="AQ502" s="88" t="s">
        <v>44</v>
      </c>
      <c r="AR502" s="88" t="s">
        <v>45</v>
      </c>
      <c r="AS502" s="88" t="s">
        <v>44</v>
      </c>
      <c r="AT502" s="88" t="s">
        <v>61</v>
      </c>
      <c r="AU502" s="88" t="s">
        <v>3921</v>
      </c>
      <c r="AV502" s="88"/>
      <c r="AW502" s="88"/>
      <c r="AX502" s="88"/>
      <c r="AY502" s="88" t="e">
        <v>#N/A</v>
      </c>
      <c r="AZ502" s="89">
        <v>150</v>
      </c>
      <c r="BA502" s="92"/>
      <c r="BB502" s="93">
        <v>144</v>
      </c>
      <c r="BC502" s="94">
        <v>0.2</v>
      </c>
      <c r="BD502" s="89">
        <v>465</v>
      </c>
      <c r="BE502" s="89">
        <v>315</v>
      </c>
      <c r="BF502" s="96" t="s">
        <v>61</v>
      </c>
      <c r="BG502" s="88" t="s">
        <v>68</v>
      </c>
      <c r="BH502" s="88" t="s">
        <v>3523</v>
      </c>
    </row>
    <row r="503" spans="1:60" s="87" customFormat="1" ht="30.75" customHeight="1" x14ac:dyDescent="0.2">
      <c r="A503" s="87" t="s">
        <v>800</v>
      </c>
      <c r="B503" s="88" t="s">
        <v>1810</v>
      </c>
      <c r="C503" s="88" t="s">
        <v>800</v>
      </c>
      <c r="D503" s="88" t="s">
        <v>31</v>
      </c>
      <c r="E503" s="88" t="s">
        <v>32</v>
      </c>
      <c r="F503" s="88" t="s">
        <v>32</v>
      </c>
      <c r="G503" s="88" t="s">
        <v>61</v>
      </c>
      <c r="H503" s="88" t="s">
        <v>66</v>
      </c>
      <c r="I503" s="88" t="s">
        <v>2916</v>
      </c>
      <c r="J503" s="88" t="s">
        <v>62</v>
      </c>
      <c r="K503" s="88" t="s">
        <v>781</v>
      </c>
      <c r="L503" s="88" t="s">
        <v>3523</v>
      </c>
      <c r="M503" s="88" t="s">
        <v>667</v>
      </c>
      <c r="N503" s="88" t="s">
        <v>1742</v>
      </c>
      <c r="O503" s="88" t="s">
        <v>587</v>
      </c>
      <c r="P503" s="88" t="s">
        <v>107</v>
      </c>
      <c r="Q503" s="88" t="s">
        <v>2374</v>
      </c>
      <c r="R503" s="89" t="s">
        <v>3628</v>
      </c>
      <c r="S503" s="90">
        <v>0.42</v>
      </c>
      <c r="T503" s="88" t="s">
        <v>740</v>
      </c>
      <c r="U503" s="88"/>
      <c r="V503" s="88"/>
      <c r="W503" s="88"/>
      <c r="X503" s="89"/>
      <c r="Y503" s="89"/>
      <c r="Z503" s="88"/>
      <c r="AA503" s="88">
        <v>38</v>
      </c>
      <c r="AB503" s="88"/>
      <c r="AC503" s="88"/>
      <c r="AD503" s="88">
        <v>24</v>
      </c>
      <c r="AE503" s="91">
        <v>16.75</v>
      </c>
      <c r="AF503" s="88" t="s">
        <v>2993</v>
      </c>
      <c r="AG503" s="88"/>
      <c r="AH503" s="88" t="s">
        <v>2998</v>
      </c>
      <c r="AI503" s="89">
        <v>1</v>
      </c>
      <c r="AJ503" s="89"/>
      <c r="AK503" s="89"/>
      <c r="AL503" s="88"/>
      <c r="AM503" s="88"/>
      <c r="AN503" s="88"/>
      <c r="AO503" s="88"/>
      <c r="AP503" s="88" t="s">
        <v>61</v>
      </c>
      <c r="AQ503" s="88" t="s">
        <v>44</v>
      </c>
      <c r="AR503" s="88" t="s">
        <v>45</v>
      </c>
      <c r="AS503" s="88" t="s">
        <v>44</v>
      </c>
      <c r="AT503" s="88" t="s">
        <v>61</v>
      </c>
      <c r="AU503" s="88" t="s">
        <v>3921</v>
      </c>
      <c r="AV503" s="88"/>
      <c r="AW503" s="88"/>
      <c r="AX503" s="88"/>
      <c r="AY503" s="88">
        <v>65.173044000000004</v>
      </c>
      <c r="AZ503" s="89">
        <v>150</v>
      </c>
      <c r="BA503" s="92"/>
      <c r="BB503" s="93">
        <v>144</v>
      </c>
      <c r="BC503" s="94">
        <v>0.2</v>
      </c>
      <c r="BD503" s="89">
        <v>465</v>
      </c>
      <c r="BE503" s="89">
        <v>315</v>
      </c>
      <c r="BF503" s="96" t="s">
        <v>61</v>
      </c>
      <c r="BG503" s="88" t="s">
        <v>68</v>
      </c>
      <c r="BH503" s="88" t="s">
        <v>3523</v>
      </c>
    </row>
    <row r="504" spans="1:60" s="87" customFormat="1" ht="30.75" customHeight="1" x14ac:dyDescent="0.2">
      <c r="A504" s="87" t="s">
        <v>2075</v>
      </c>
      <c r="B504" s="88" t="s">
        <v>1811</v>
      </c>
      <c r="C504" s="88" t="s">
        <v>2075</v>
      </c>
      <c r="D504" s="88" t="s">
        <v>31</v>
      </c>
      <c r="E504" s="88" t="s">
        <v>32</v>
      </c>
      <c r="F504" s="88" t="s">
        <v>32</v>
      </c>
      <c r="G504" s="88" t="s">
        <v>61</v>
      </c>
      <c r="H504" s="88" t="s">
        <v>66</v>
      </c>
      <c r="I504" s="88" t="s">
        <v>2917</v>
      </c>
      <c r="J504" s="88" t="s">
        <v>62</v>
      </c>
      <c r="K504" s="88" t="s">
        <v>781</v>
      </c>
      <c r="L504" s="88" t="s">
        <v>3523</v>
      </c>
      <c r="M504" s="88" t="s">
        <v>667</v>
      </c>
      <c r="N504" s="88" t="s">
        <v>1738</v>
      </c>
      <c r="O504" s="88" t="s">
        <v>587</v>
      </c>
      <c r="P504" s="88" t="s">
        <v>175</v>
      </c>
      <c r="Q504" s="88" t="s">
        <v>2374</v>
      </c>
      <c r="R504" s="89" t="s">
        <v>3629</v>
      </c>
      <c r="S504" s="90">
        <v>0.4</v>
      </c>
      <c r="T504" s="88" t="s">
        <v>741</v>
      </c>
      <c r="U504" s="88"/>
      <c r="V504" s="88"/>
      <c r="W504" s="88"/>
      <c r="X504" s="89"/>
      <c r="Y504" s="89"/>
      <c r="Z504" s="88"/>
      <c r="AA504" s="88">
        <v>38</v>
      </c>
      <c r="AB504" s="88"/>
      <c r="AC504" s="88"/>
      <c r="AD504" s="88">
        <v>24</v>
      </c>
      <c r="AE504" s="91">
        <v>16.75</v>
      </c>
      <c r="AF504" s="88" t="s">
        <v>2993</v>
      </c>
      <c r="AG504" s="88" t="s">
        <v>2999</v>
      </c>
      <c r="AH504" s="88" t="s">
        <v>2998</v>
      </c>
      <c r="AI504" s="89">
        <v>1</v>
      </c>
      <c r="AJ504" s="89"/>
      <c r="AK504" s="89"/>
      <c r="AL504" s="88"/>
      <c r="AM504" s="88"/>
      <c r="AN504" s="88"/>
      <c r="AO504" s="88"/>
      <c r="AP504" s="88" t="s">
        <v>61</v>
      </c>
      <c r="AQ504" s="88" t="s">
        <v>44</v>
      </c>
      <c r="AR504" s="88" t="s">
        <v>45</v>
      </c>
      <c r="AS504" s="88" t="s">
        <v>44</v>
      </c>
      <c r="AT504" s="88" t="s">
        <v>61</v>
      </c>
      <c r="AU504" s="88" t="s">
        <v>3921</v>
      </c>
      <c r="AV504" s="88"/>
      <c r="AW504" s="88"/>
      <c r="AX504" s="88"/>
      <c r="AY504" s="88">
        <v>59.209271000000001</v>
      </c>
      <c r="AZ504" s="89">
        <v>150</v>
      </c>
      <c r="BA504" s="92">
        <v>0.38860103626943004</v>
      </c>
      <c r="BB504" s="93">
        <v>144</v>
      </c>
      <c r="BC504" s="94">
        <v>0.2</v>
      </c>
      <c r="BD504" s="89">
        <v>465</v>
      </c>
      <c r="BE504" s="89">
        <v>315</v>
      </c>
      <c r="BF504" s="96" t="s">
        <v>2515</v>
      </c>
      <c r="BG504" s="88" t="s">
        <v>68</v>
      </c>
      <c r="BH504" s="88" t="s">
        <v>3523</v>
      </c>
    </row>
    <row r="505" spans="1:60" s="87" customFormat="1" ht="30.75" customHeight="1" x14ac:dyDescent="0.2">
      <c r="A505" s="87" t="s">
        <v>2076</v>
      </c>
      <c r="B505" s="88" t="s">
        <v>1811</v>
      </c>
      <c r="C505" s="88" t="s">
        <v>2076</v>
      </c>
      <c r="D505" s="88" t="s">
        <v>31</v>
      </c>
      <c r="E505" s="88" t="s">
        <v>32</v>
      </c>
      <c r="F505" s="88" t="s">
        <v>32</v>
      </c>
      <c r="G505" s="88" t="s">
        <v>61</v>
      </c>
      <c r="H505" s="88" t="s">
        <v>66</v>
      </c>
      <c r="I505" s="88" t="s">
        <v>2917</v>
      </c>
      <c r="J505" s="88" t="s">
        <v>62</v>
      </c>
      <c r="K505" s="88" t="s">
        <v>781</v>
      </c>
      <c r="L505" s="88" t="s">
        <v>3523</v>
      </c>
      <c r="M505" s="88" t="s">
        <v>667</v>
      </c>
      <c r="N505" s="88" t="s">
        <v>1738</v>
      </c>
      <c r="O505" s="88" t="s">
        <v>587</v>
      </c>
      <c r="P505" s="88" t="s">
        <v>176</v>
      </c>
      <c r="Q505" s="88" t="s">
        <v>2374</v>
      </c>
      <c r="R505" s="89" t="s">
        <v>3629</v>
      </c>
      <c r="S505" s="90">
        <v>0.36</v>
      </c>
      <c r="T505" s="88" t="s">
        <v>742</v>
      </c>
      <c r="U505" s="88"/>
      <c r="V505" s="88"/>
      <c r="W505" s="88"/>
      <c r="X505" s="89"/>
      <c r="Y505" s="89"/>
      <c r="Z505" s="88"/>
      <c r="AA505" s="88">
        <v>38</v>
      </c>
      <c r="AB505" s="88"/>
      <c r="AC505" s="88"/>
      <c r="AD505" s="88">
        <v>24</v>
      </c>
      <c r="AE505" s="91">
        <v>16.75</v>
      </c>
      <c r="AF505" s="88" t="s">
        <v>2993</v>
      </c>
      <c r="AG505" s="88" t="s">
        <v>2999</v>
      </c>
      <c r="AH505" s="88" t="s">
        <v>2998</v>
      </c>
      <c r="AI505" s="89">
        <v>1</v>
      </c>
      <c r="AJ505" s="89"/>
      <c r="AK505" s="89"/>
      <c r="AL505" s="88"/>
      <c r="AM505" s="88"/>
      <c r="AN505" s="88"/>
      <c r="AO505" s="88"/>
      <c r="AP505" s="88" t="s">
        <v>61</v>
      </c>
      <c r="AQ505" s="88" t="s">
        <v>44</v>
      </c>
      <c r="AR505" s="88" t="s">
        <v>45</v>
      </c>
      <c r="AS505" s="88" t="s">
        <v>44</v>
      </c>
      <c r="AT505" s="88" t="s">
        <v>61</v>
      </c>
      <c r="AU505" s="88" t="s">
        <v>3921</v>
      </c>
      <c r="AV505" s="88"/>
      <c r="AW505" s="88"/>
      <c r="AX505" s="88"/>
      <c r="AY505" s="88">
        <v>59.209271000000001</v>
      </c>
      <c r="AZ505" s="89">
        <v>150</v>
      </c>
      <c r="BA505" s="92">
        <v>0.94300518134715028</v>
      </c>
      <c r="BB505" s="93">
        <v>216</v>
      </c>
      <c r="BC505" s="94">
        <v>0.2</v>
      </c>
      <c r="BD505" s="89">
        <v>465</v>
      </c>
      <c r="BE505" s="89">
        <v>315</v>
      </c>
      <c r="BF505" s="96" t="s">
        <v>2515</v>
      </c>
      <c r="BG505" s="88" t="s">
        <v>68</v>
      </c>
      <c r="BH505" s="88" t="s">
        <v>3523</v>
      </c>
    </row>
    <row r="506" spans="1:60" s="87" customFormat="1" ht="30.75" customHeight="1" x14ac:dyDescent="0.2">
      <c r="A506" s="87" t="s">
        <v>801</v>
      </c>
      <c r="B506" s="88" t="s">
        <v>1811</v>
      </c>
      <c r="C506" s="88" t="s">
        <v>801</v>
      </c>
      <c r="D506" s="88" t="s">
        <v>31</v>
      </c>
      <c r="E506" s="88" t="s">
        <v>32</v>
      </c>
      <c r="F506" s="88" t="s">
        <v>32</v>
      </c>
      <c r="G506" s="88" t="s">
        <v>61</v>
      </c>
      <c r="H506" s="88" t="s">
        <v>66</v>
      </c>
      <c r="I506" s="88" t="s">
        <v>2917</v>
      </c>
      <c r="J506" s="88" t="s">
        <v>62</v>
      </c>
      <c r="K506" s="88" t="s">
        <v>781</v>
      </c>
      <c r="L506" s="88" t="s">
        <v>3523</v>
      </c>
      <c r="M506" s="88" t="s">
        <v>667</v>
      </c>
      <c r="N506" s="88" t="s">
        <v>1738</v>
      </c>
      <c r="O506" s="88" t="s">
        <v>587</v>
      </c>
      <c r="P506" s="88" t="s">
        <v>98</v>
      </c>
      <c r="Q506" s="88" t="s">
        <v>2374</v>
      </c>
      <c r="R506" s="89" t="s">
        <v>3629</v>
      </c>
      <c r="S506" s="90">
        <v>0.33500000000000002</v>
      </c>
      <c r="T506" s="88" t="s">
        <v>743</v>
      </c>
      <c r="U506" s="88"/>
      <c r="V506" s="88"/>
      <c r="W506" s="88"/>
      <c r="X506" s="89"/>
      <c r="Y506" s="89"/>
      <c r="Z506" s="88"/>
      <c r="AA506" s="88">
        <v>38</v>
      </c>
      <c r="AB506" s="88"/>
      <c r="AC506" s="88"/>
      <c r="AD506" s="88">
        <v>24</v>
      </c>
      <c r="AE506" s="91">
        <v>16.75</v>
      </c>
      <c r="AF506" s="88" t="s">
        <v>2993</v>
      </c>
      <c r="AG506" s="88" t="s">
        <v>2999</v>
      </c>
      <c r="AH506" s="88" t="s">
        <v>2998</v>
      </c>
      <c r="AI506" s="89">
        <v>1</v>
      </c>
      <c r="AJ506" s="89"/>
      <c r="AK506" s="89"/>
      <c r="AL506" s="88"/>
      <c r="AM506" s="88"/>
      <c r="AN506" s="88"/>
      <c r="AO506" s="88"/>
      <c r="AP506" s="88" t="s">
        <v>61</v>
      </c>
      <c r="AQ506" s="88" t="s">
        <v>44</v>
      </c>
      <c r="AR506" s="88" t="s">
        <v>45</v>
      </c>
      <c r="AS506" s="88" t="s">
        <v>44</v>
      </c>
      <c r="AT506" s="88" t="s">
        <v>61</v>
      </c>
      <c r="AU506" s="88" t="s">
        <v>3921</v>
      </c>
      <c r="AV506" s="88"/>
      <c r="AW506" s="88"/>
      <c r="AX506" s="88"/>
      <c r="AY506" s="88">
        <v>59.209271000000001</v>
      </c>
      <c r="AZ506" s="89">
        <v>150</v>
      </c>
      <c r="BA506" s="92">
        <v>0.97927461139896377</v>
      </c>
      <c r="BB506" s="93">
        <v>216</v>
      </c>
      <c r="BC506" s="94">
        <v>0.2</v>
      </c>
      <c r="BD506" s="89">
        <v>465</v>
      </c>
      <c r="BE506" s="89">
        <v>315</v>
      </c>
      <c r="BF506" s="96" t="s">
        <v>2515</v>
      </c>
      <c r="BG506" s="88" t="s">
        <v>68</v>
      </c>
      <c r="BH506" s="88" t="s">
        <v>3523</v>
      </c>
    </row>
    <row r="507" spans="1:60" s="87" customFormat="1" ht="30.75" customHeight="1" x14ac:dyDescent="0.2">
      <c r="A507" s="87" t="s">
        <v>802</v>
      </c>
      <c r="B507" s="88" t="s">
        <v>1811</v>
      </c>
      <c r="C507" s="88" t="s">
        <v>802</v>
      </c>
      <c r="D507" s="88" t="s">
        <v>31</v>
      </c>
      <c r="E507" s="88" t="s">
        <v>32</v>
      </c>
      <c r="F507" s="88" t="s">
        <v>32</v>
      </c>
      <c r="G507" s="88" t="s">
        <v>61</v>
      </c>
      <c r="H507" s="88" t="s">
        <v>66</v>
      </c>
      <c r="I507" s="88" t="s">
        <v>2917</v>
      </c>
      <c r="J507" s="88" t="s">
        <v>62</v>
      </c>
      <c r="K507" s="88" t="s">
        <v>781</v>
      </c>
      <c r="L507" s="88" t="s">
        <v>3523</v>
      </c>
      <c r="M507" s="88" t="s">
        <v>667</v>
      </c>
      <c r="N507" s="88" t="s">
        <v>1738</v>
      </c>
      <c r="O507" s="88" t="s">
        <v>587</v>
      </c>
      <c r="P507" s="88" t="s">
        <v>100</v>
      </c>
      <c r="Q507" s="88" t="s">
        <v>2374</v>
      </c>
      <c r="R507" s="89" t="s">
        <v>3629</v>
      </c>
      <c r="S507" s="90">
        <v>0.33500000000000002</v>
      </c>
      <c r="T507" s="88" t="s">
        <v>744</v>
      </c>
      <c r="U507" s="88"/>
      <c r="V507" s="88"/>
      <c r="W507" s="88"/>
      <c r="X507" s="89"/>
      <c r="Y507" s="89"/>
      <c r="Z507" s="88"/>
      <c r="AA507" s="88">
        <v>38</v>
      </c>
      <c r="AB507" s="88"/>
      <c r="AC507" s="88"/>
      <c r="AD507" s="88">
        <v>24</v>
      </c>
      <c r="AE507" s="91">
        <v>16.75</v>
      </c>
      <c r="AF507" s="88" t="s">
        <v>2993</v>
      </c>
      <c r="AG507" s="88" t="s">
        <v>2999</v>
      </c>
      <c r="AH507" s="88" t="s">
        <v>2998</v>
      </c>
      <c r="AI507" s="89">
        <v>1</v>
      </c>
      <c r="AJ507" s="89"/>
      <c r="AK507" s="89"/>
      <c r="AL507" s="88"/>
      <c r="AM507" s="88"/>
      <c r="AN507" s="88"/>
      <c r="AO507" s="88"/>
      <c r="AP507" s="88" t="s">
        <v>61</v>
      </c>
      <c r="AQ507" s="88" t="s">
        <v>44</v>
      </c>
      <c r="AR507" s="88" t="s">
        <v>45</v>
      </c>
      <c r="AS507" s="88" t="s">
        <v>44</v>
      </c>
      <c r="AT507" s="88" t="s">
        <v>61</v>
      </c>
      <c r="AU507" s="88" t="s">
        <v>3921</v>
      </c>
      <c r="AV507" s="88"/>
      <c r="AW507" s="88"/>
      <c r="AX507" s="88"/>
      <c r="AY507" s="88">
        <v>59.209271000000001</v>
      </c>
      <c r="AZ507" s="89">
        <v>150</v>
      </c>
      <c r="BA507" s="92">
        <v>0.50259067357512954</v>
      </c>
      <c r="BB507" s="93">
        <v>216</v>
      </c>
      <c r="BC507" s="94">
        <v>0.2</v>
      </c>
      <c r="BD507" s="89">
        <v>465</v>
      </c>
      <c r="BE507" s="89">
        <v>315</v>
      </c>
      <c r="BF507" s="96" t="s">
        <v>2515</v>
      </c>
      <c r="BG507" s="88" t="s">
        <v>68</v>
      </c>
      <c r="BH507" s="88" t="s">
        <v>3523</v>
      </c>
    </row>
    <row r="508" spans="1:60" s="87" customFormat="1" ht="30.75" customHeight="1" x14ac:dyDescent="0.2">
      <c r="A508" s="87" t="s">
        <v>803</v>
      </c>
      <c r="B508" s="88" t="s">
        <v>1811</v>
      </c>
      <c r="C508" s="88" t="s">
        <v>803</v>
      </c>
      <c r="D508" s="88" t="s">
        <v>31</v>
      </c>
      <c r="E508" s="88" t="s">
        <v>32</v>
      </c>
      <c r="F508" s="88" t="s">
        <v>32</v>
      </c>
      <c r="G508" s="88" t="s">
        <v>61</v>
      </c>
      <c r="H508" s="88" t="s">
        <v>66</v>
      </c>
      <c r="I508" s="88" t="s">
        <v>2917</v>
      </c>
      <c r="J508" s="88" t="s">
        <v>62</v>
      </c>
      <c r="K508" s="88" t="s">
        <v>781</v>
      </c>
      <c r="L508" s="88" t="s">
        <v>3523</v>
      </c>
      <c r="M508" s="88" t="s">
        <v>667</v>
      </c>
      <c r="N508" s="88" t="s">
        <v>1738</v>
      </c>
      <c r="O508" s="88" t="s">
        <v>587</v>
      </c>
      <c r="P508" s="88" t="s">
        <v>104</v>
      </c>
      <c r="Q508" s="88" t="s">
        <v>2374</v>
      </c>
      <c r="R508" s="89" t="s">
        <v>3629</v>
      </c>
      <c r="S508" s="90">
        <v>0.41499999999999998</v>
      </c>
      <c r="T508" s="88" t="s">
        <v>745</v>
      </c>
      <c r="U508" s="88"/>
      <c r="V508" s="88"/>
      <c r="W508" s="88"/>
      <c r="X508" s="89"/>
      <c r="Y508" s="89"/>
      <c r="Z508" s="88"/>
      <c r="AA508" s="88">
        <v>38</v>
      </c>
      <c r="AB508" s="88"/>
      <c r="AC508" s="88"/>
      <c r="AD508" s="88">
        <v>24</v>
      </c>
      <c r="AE508" s="91">
        <v>16.75</v>
      </c>
      <c r="AF508" s="88" t="s">
        <v>2993</v>
      </c>
      <c r="AG508" s="88" t="s">
        <v>2999</v>
      </c>
      <c r="AH508" s="88" t="s">
        <v>2998</v>
      </c>
      <c r="AI508" s="89">
        <v>1</v>
      </c>
      <c r="AJ508" s="89"/>
      <c r="AK508" s="89"/>
      <c r="AL508" s="88"/>
      <c r="AM508" s="88"/>
      <c r="AN508" s="88"/>
      <c r="AO508" s="88"/>
      <c r="AP508" s="88" t="s">
        <v>61</v>
      </c>
      <c r="AQ508" s="88" t="s">
        <v>44</v>
      </c>
      <c r="AR508" s="88" t="s">
        <v>45</v>
      </c>
      <c r="AS508" s="88" t="s">
        <v>44</v>
      </c>
      <c r="AT508" s="88" t="s">
        <v>61</v>
      </c>
      <c r="AU508" s="88" t="s">
        <v>3921</v>
      </c>
      <c r="AV508" s="88"/>
      <c r="AW508" s="88"/>
      <c r="AX508" s="88"/>
      <c r="AY508" s="88">
        <v>59.209271000000001</v>
      </c>
      <c r="AZ508" s="89">
        <v>150</v>
      </c>
      <c r="BA508" s="92">
        <v>0.11398963730569948</v>
      </c>
      <c r="BB508" s="93">
        <v>144</v>
      </c>
      <c r="BC508" s="94">
        <v>0.2</v>
      </c>
      <c r="BD508" s="89">
        <v>465</v>
      </c>
      <c r="BE508" s="89">
        <v>315</v>
      </c>
      <c r="BF508" s="96" t="s">
        <v>2515</v>
      </c>
      <c r="BG508" s="88" t="s">
        <v>68</v>
      </c>
      <c r="BH508" s="88" t="s">
        <v>3523</v>
      </c>
    </row>
    <row r="509" spans="1:60" s="87" customFormat="1" ht="30.75" customHeight="1" x14ac:dyDescent="0.2">
      <c r="A509" s="87" t="s">
        <v>804</v>
      </c>
      <c r="B509" s="88" t="s">
        <v>1811</v>
      </c>
      <c r="C509" s="88" t="s">
        <v>804</v>
      </c>
      <c r="D509" s="88" t="s">
        <v>31</v>
      </c>
      <c r="E509" s="88" t="s">
        <v>32</v>
      </c>
      <c r="F509" s="88" t="s">
        <v>32</v>
      </c>
      <c r="G509" s="88" t="s">
        <v>61</v>
      </c>
      <c r="H509" s="88" t="s">
        <v>66</v>
      </c>
      <c r="I509" s="88" t="s">
        <v>2917</v>
      </c>
      <c r="J509" s="88" t="s">
        <v>62</v>
      </c>
      <c r="K509" s="88" t="s">
        <v>781</v>
      </c>
      <c r="L509" s="88" t="s">
        <v>3523</v>
      </c>
      <c r="M509" s="88" t="s">
        <v>667</v>
      </c>
      <c r="N509" s="88" t="s">
        <v>1738</v>
      </c>
      <c r="O509" s="88" t="s">
        <v>587</v>
      </c>
      <c r="P509" s="88" t="s">
        <v>107</v>
      </c>
      <c r="Q509" s="88" t="s">
        <v>2374</v>
      </c>
      <c r="R509" s="89" t="s">
        <v>3629</v>
      </c>
      <c r="S509" s="90">
        <v>0.42</v>
      </c>
      <c r="T509" s="88" t="s">
        <v>746</v>
      </c>
      <c r="U509" s="88"/>
      <c r="V509" s="88"/>
      <c r="W509" s="88"/>
      <c r="X509" s="89"/>
      <c r="Y509" s="89"/>
      <c r="Z509" s="88"/>
      <c r="AA509" s="88">
        <v>38</v>
      </c>
      <c r="AB509" s="88"/>
      <c r="AC509" s="88"/>
      <c r="AD509" s="88">
        <v>24</v>
      </c>
      <c r="AE509" s="91">
        <v>16.75</v>
      </c>
      <c r="AF509" s="88" t="s">
        <v>2993</v>
      </c>
      <c r="AG509" s="88" t="s">
        <v>2999</v>
      </c>
      <c r="AH509" s="88" t="s">
        <v>2998</v>
      </c>
      <c r="AI509" s="89">
        <v>1</v>
      </c>
      <c r="AJ509" s="89"/>
      <c r="AK509" s="89"/>
      <c r="AL509" s="88"/>
      <c r="AM509" s="88"/>
      <c r="AN509" s="88"/>
      <c r="AO509" s="88"/>
      <c r="AP509" s="88" t="s">
        <v>61</v>
      </c>
      <c r="AQ509" s="88" t="s">
        <v>44</v>
      </c>
      <c r="AR509" s="88" t="s">
        <v>45</v>
      </c>
      <c r="AS509" s="88" t="s">
        <v>44</v>
      </c>
      <c r="AT509" s="88" t="s">
        <v>61</v>
      </c>
      <c r="AU509" s="88" t="s">
        <v>3921</v>
      </c>
      <c r="AV509" s="88"/>
      <c r="AW509" s="88"/>
      <c r="AX509" s="88"/>
      <c r="AY509" s="88">
        <v>59.209271000000001</v>
      </c>
      <c r="AZ509" s="89">
        <v>150</v>
      </c>
      <c r="BA509" s="92">
        <v>4.6632124352331605E-2</v>
      </c>
      <c r="BB509" s="93">
        <v>144</v>
      </c>
      <c r="BC509" s="94">
        <v>0.2</v>
      </c>
      <c r="BD509" s="89">
        <v>465</v>
      </c>
      <c r="BE509" s="89">
        <v>315</v>
      </c>
      <c r="BF509" s="96" t="s">
        <v>2515</v>
      </c>
      <c r="BG509" s="88" t="s">
        <v>68</v>
      </c>
      <c r="BH509" s="88" t="s">
        <v>3523</v>
      </c>
    </row>
    <row r="510" spans="1:60" s="87" customFormat="1" ht="30.75" customHeight="1" x14ac:dyDescent="0.2">
      <c r="A510" s="87" t="s">
        <v>2077</v>
      </c>
      <c r="B510" s="88" t="s">
        <v>1812</v>
      </c>
      <c r="C510" s="88" t="s">
        <v>2077</v>
      </c>
      <c r="D510" s="88" t="s">
        <v>31</v>
      </c>
      <c r="E510" s="88" t="s">
        <v>32</v>
      </c>
      <c r="F510" s="88" t="s">
        <v>32</v>
      </c>
      <c r="G510" s="88" t="s">
        <v>61</v>
      </c>
      <c r="H510" s="88" t="s">
        <v>66</v>
      </c>
      <c r="I510" s="88" t="s">
        <v>2918</v>
      </c>
      <c r="J510" s="88" t="s">
        <v>62</v>
      </c>
      <c r="K510" s="88" t="s">
        <v>781</v>
      </c>
      <c r="L510" s="88" t="s">
        <v>3523</v>
      </c>
      <c r="M510" s="88" t="s">
        <v>667</v>
      </c>
      <c r="N510" s="88" t="s">
        <v>1729</v>
      </c>
      <c r="O510" s="88" t="s">
        <v>587</v>
      </c>
      <c r="P510" s="88" t="s">
        <v>175</v>
      </c>
      <c r="Q510" s="88" t="s">
        <v>2374</v>
      </c>
      <c r="R510" s="89" t="s">
        <v>3613</v>
      </c>
      <c r="S510" s="90">
        <v>0.4</v>
      </c>
      <c r="T510" s="88" t="s">
        <v>747</v>
      </c>
      <c r="U510" s="88"/>
      <c r="V510" s="88"/>
      <c r="W510" s="88"/>
      <c r="X510" s="89"/>
      <c r="Y510" s="89"/>
      <c r="Z510" s="88"/>
      <c r="AA510" s="88">
        <v>38</v>
      </c>
      <c r="AB510" s="88"/>
      <c r="AC510" s="88"/>
      <c r="AD510" s="88">
        <v>24</v>
      </c>
      <c r="AE510" s="91">
        <v>16.75</v>
      </c>
      <c r="AF510" s="88" t="s">
        <v>2992</v>
      </c>
      <c r="AG510" s="88" t="s">
        <v>2999</v>
      </c>
      <c r="AH510" s="88" t="s">
        <v>2998</v>
      </c>
      <c r="AI510" s="89">
        <v>1</v>
      </c>
      <c r="AJ510" s="89"/>
      <c r="AK510" s="89"/>
      <c r="AL510" s="88"/>
      <c r="AM510" s="88"/>
      <c r="AN510" s="88"/>
      <c r="AO510" s="88"/>
      <c r="AP510" s="88" t="s">
        <v>61</v>
      </c>
      <c r="AQ510" s="88" t="s">
        <v>44</v>
      </c>
      <c r="AR510" s="88" t="s">
        <v>45</v>
      </c>
      <c r="AS510" s="88" t="s">
        <v>44</v>
      </c>
      <c r="AT510" s="88" t="s">
        <v>61</v>
      </c>
      <c r="AU510" s="88"/>
      <c r="AV510" s="88" t="s">
        <v>3944</v>
      </c>
      <c r="AW510" s="88"/>
      <c r="AX510" s="88"/>
      <c r="AY510" s="88">
        <v>59.924900000000001</v>
      </c>
      <c r="AZ510" s="89">
        <v>150</v>
      </c>
      <c r="BA510" s="92">
        <v>0.23316062176165803</v>
      </c>
      <c r="BB510" s="93">
        <v>144</v>
      </c>
      <c r="BC510" s="94">
        <v>0.2</v>
      </c>
      <c r="BD510" s="89">
        <v>465</v>
      </c>
      <c r="BE510" s="89">
        <v>315</v>
      </c>
      <c r="BF510" s="98" t="s">
        <v>2516</v>
      </c>
      <c r="BG510" s="88" t="s">
        <v>68</v>
      </c>
      <c r="BH510" s="88" t="s">
        <v>3523</v>
      </c>
    </row>
    <row r="511" spans="1:60" s="87" customFormat="1" ht="30.75" customHeight="1" x14ac:dyDescent="0.2">
      <c r="A511" s="87" t="s">
        <v>2078</v>
      </c>
      <c r="B511" s="88" t="s">
        <v>1812</v>
      </c>
      <c r="C511" s="88" t="s">
        <v>2078</v>
      </c>
      <c r="D511" s="88" t="s">
        <v>31</v>
      </c>
      <c r="E511" s="88" t="s">
        <v>32</v>
      </c>
      <c r="F511" s="88" t="s">
        <v>32</v>
      </c>
      <c r="G511" s="88" t="s">
        <v>61</v>
      </c>
      <c r="H511" s="88" t="s">
        <v>66</v>
      </c>
      <c r="I511" s="88" t="s">
        <v>2918</v>
      </c>
      <c r="J511" s="88" t="s">
        <v>62</v>
      </c>
      <c r="K511" s="88" t="s">
        <v>781</v>
      </c>
      <c r="L511" s="88" t="s">
        <v>3523</v>
      </c>
      <c r="M511" s="88" t="s">
        <v>667</v>
      </c>
      <c r="N511" s="88" t="s">
        <v>1729</v>
      </c>
      <c r="O511" s="88" t="s">
        <v>587</v>
      </c>
      <c r="P511" s="88" t="s">
        <v>176</v>
      </c>
      <c r="Q511" s="88" t="s">
        <v>2374</v>
      </c>
      <c r="R511" s="89" t="s">
        <v>3613</v>
      </c>
      <c r="S511" s="90">
        <v>0.36</v>
      </c>
      <c r="T511" s="88" t="s">
        <v>748</v>
      </c>
      <c r="U511" s="88"/>
      <c r="V511" s="88"/>
      <c r="W511" s="88"/>
      <c r="X511" s="89"/>
      <c r="Y511" s="89"/>
      <c r="Z511" s="88"/>
      <c r="AA511" s="88">
        <v>38</v>
      </c>
      <c r="AB511" s="88"/>
      <c r="AC511" s="88"/>
      <c r="AD511" s="88">
        <v>24</v>
      </c>
      <c r="AE511" s="91">
        <v>16.75</v>
      </c>
      <c r="AF511" s="88" t="s">
        <v>2992</v>
      </c>
      <c r="AG511" s="88" t="s">
        <v>2999</v>
      </c>
      <c r="AH511" s="88" t="s">
        <v>2998</v>
      </c>
      <c r="AI511" s="89">
        <v>1</v>
      </c>
      <c r="AJ511" s="89"/>
      <c r="AK511" s="89"/>
      <c r="AL511" s="88"/>
      <c r="AM511" s="88"/>
      <c r="AN511" s="88"/>
      <c r="AO511" s="88"/>
      <c r="AP511" s="88" t="s">
        <v>61</v>
      </c>
      <c r="AQ511" s="88" t="s">
        <v>44</v>
      </c>
      <c r="AR511" s="88" t="s">
        <v>45</v>
      </c>
      <c r="AS511" s="88" t="s">
        <v>44</v>
      </c>
      <c r="AT511" s="88" t="s">
        <v>61</v>
      </c>
      <c r="AU511" s="88"/>
      <c r="AV511" s="88" t="s">
        <v>3944</v>
      </c>
      <c r="AW511" s="88"/>
      <c r="AX511" s="88"/>
      <c r="AY511" s="88">
        <v>61.181896000000002</v>
      </c>
      <c r="AZ511" s="89">
        <v>150</v>
      </c>
      <c r="BA511" s="92">
        <v>0.42487046632124353</v>
      </c>
      <c r="BB511" s="93">
        <v>216</v>
      </c>
      <c r="BC511" s="94">
        <v>0.2</v>
      </c>
      <c r="BD511" s="89">
        <v>465</v>
      </c>
      <c r="BE511" s="89">
        <v>315</v>
      </c>
      <c r="BF511" s="98" t="s">
        <v>2516</v>
      </c>
      <c r="BG511" s="88" t="s">
        <v>68</v>
      </c>
      <c r="BH511" s="88" t="s">
        <v>3523</v>
      </c>
    </row>
    <row r="512" spans="1:60" s="87" customFormat="1" ht="30.75" customHeight="1" x14ac:dyDescent="0.2">
      <c r="A512" s="87" t="s">
        <v>805</v>
      </c>
      <c r="B512" s="88" t="s">
        <v>1812</v>
      </c>
      <c r="C512" s="88" t="s">
        <v>805</v>
      </c>
      <c r="D512" s="88" t="s">
        <v>31</v>
      </c>
      <c r="E512" s="88" t="s">
        <v>32</v>
      </c>
      <c r="F512" s="88" t="s">
        <v>32</v>
      </c>
      <c r="G512" s="88" t="s">
        <v>61</v>
      </c>
      <c r="H512" s="88" t="s">
        <v>66</v>
      </c>
      <c r="I512" s="88" t="s">
        <v>2918</v>
      </c>
      <c r="J512" s="88" t="s">
        <v>62</v>
      </c>
      <c r="K512" s="88" t="s">
        <v>781</v>
      </c>
      <c r="L512" s="88" t="s">
        <v>3523</v>
      </c>
      <c r="M512" s="88" t="s">
        <v>667</v>
      </c>
      <c r="N512" s="88" t="s">
        <v>1729</v>
      </c>
      <c r="O512" s="88" t="s">
        <v>587</v>
      </c>
      <c r="P512" s="88" t="s">
        <v>98</v>
      </c>
      <c r="Q512" s="88" t="s">
        <v>2374</v>
      </c>
      <c r="R512" s="89" t="s">
        <v>3613</v>
      </c>
      <c r="S512" s="90">
        <v>0.33500000000000002</v>
      </c>
      <c r="T512" s="88" t="s">
        <v>749</v>
      </c>
      <c r="U512" s="88"/>
      <c r="V512" s="88"/>
      <c r="W512" s="88"/>
      <c r="X512" s="89"/>
      <c r="Y512" s="89"/>
      <c r="Z512" s="88"/>
      <c r="AA512" s="88">
        <v>38</v>
      </c>
      <c r="AB512" s="88"/>
      <c r="AC512" s="88"/>
      <c r="AD512" s="88">
        <v>24</v>
      </c>
      <c r="AE512" s="91">
        <v>16.75</v>
      </c>
      <c r="AF512" s="88" t="s">
        <v>2992</v>
      </c>
      <c r="AG512" s="88" t="s">
        <v>2999</v>
      </c>
      <c r="AH512" s="88" t="s">
        <v>2998</v>
      </c>
      <c r="AI512" s="89">
        <v>1</v>
      </c>
      <c r="AJ512" s="89"/>
      <c r="AK512" s="89"/>
      <c r="AL512" s="88"/>
      <c r="AM512" s="88"/>
      <c r="AN512" s="88"/>
      <c r="AO512" s="88"/>
      <c r="AP512" s="88" t="s">
        <v>61</v>
      </c>
      <c r="AQ512" s="88" t="s">
        <v>44</v>
      </c>
      <c r="AR512" s="88" t="s">
        <v>45</v>
      </c>
      <c r="AS512" s="88" t="s">
        <v>44</v>
      </c>
      <c r="AT512" s="88" t="s">
        <v>61</v>
      </c>
      <c r="AU512" s="88"/>
      <c r="AV512" s="88" t="s">
        <v>3944</v>
      </c>
      <c r="AW512" s="88"/>
      <c r="AX512" s="88"/>
      <c r="AY512" s="88">
        <v>63.518501999999998</v>
      </c>
      <c r="AZ512" s="89">
        <v>150</v>
      </c>
      <c r="BA512" s="92">
        <v>0.64766839378238339</v>
      </c>
      <c r="BB512" s="93">
        <v>216</v>
      </c>
      <c r="BC512" s="94">
        <v>0.2</v>
      </c>
      <c r="BD512" s="89">
        <v>465</v>
      </c>
      <c r="BE512" s="89">
        <v>315</v>
      </c>
      <c r="BF512" s="98" t="s">
        <v>2516</v>
      </c>
      <c r="BG512" s="88" t="s">
        <v>68</v>
      </c>
      <c r="BH512" s="88" t="s">
        <v>3523</v>
      </c>
    </row>
    <row r="513" spans="1:60" s="87" customFormat="1" ht="30.75" customHeight="1" x14ac:dyDescent="0.2">
      <c r="A513" s="87" t="s">
        <v>806</v>
      </c>
      <c r="B513" s="88" t="s">
        <v>1812</v>
      </c>
      <c r="C513" s="88" t="s">
        <v>806</v>
      </c>
      <c r="D513" s="88" t="s">
        <v>31</v>
      </c>
      <c r="E513" s="88" t="s">
        <v>32</v>
      </c>
      <c r="F513" s="88" t="s">
        <v>32</v>
      </c>
      <c r="G513" s="88" t="s">
        <v>61</v>
      </c>
      <c r="H513" s="88" t="s">
        <v>66</v>
      </c>
      <c r="I513" s="88" t="s">
        <v>2918</v>
      </c>
      <c r="J513" s="88" t="s">
        <v>62</v>
      </c>
      <c r="K513" s="88" t="s">
        <v>781</v>
      </c>
      <c r="L513" s="88" t="s">
        <v>3523</v>
      </c>
      <c r="M513" s="88" t="s">
        <v>667</v>
      </c>
      <c r="N513" s="88" t="s">
        <v>1729</v>
      </c>
      <c r="O513" s="88" t="s">
        <v>587</v>
      </c>
      <c r="P513" s="88" t="s">
        <v>100</v>
      </c>
      <c r="Q513" s="88" t="s">
        <v>2374</v>
      </c>
      <c r="R513" s="89" t="s">
        <v>3613</v>
      </c>
      <c r="S513" s="90">
        <v>0.33500000000000002</v>
      </c>
      <c r="T513" s="88" t="s">
        <v>750</v>
      </c>
      <c r="U513" s="88"/>
      <c r="V513" s="88"/>
      <c r="W513" s="88"/>
      <c r="X513" s="89"/>
      <c r="Y513" s="89"/>
      <c r="Z513" s="88"/>
      <c r="AA513" s="88">
        <v>38</v>
      </c>
      <c r="AB513" s="88"/>
      <c r="AC513" s="88"/>
      <c r="AD513" s="88">
        <v>24</v>
      </c>
      <c r="AE513" s="91">
        <v>16.75</v>
      </c>
      <c r="AF513" s="88" t="s">
        <v>2992</v>
      </c>
      <c r="AG513" s="88" t="s">
        <v>2999</v>
      </c>
      <c r="AH513" s="88" t="s">
        <v>2998</v>
      </c>
      <c r="AI513" s="89">
        <v>1</v>
      </c>
      <c r="AJ513" s="89"/>
      <c r="AK513" s="89"/>
      <c r="AL513" s="88"/>
      <c r="AM513" s="88"/>
      <c r="AN513" s="88"/>
      <c r="AO513" s="88"/>
      <c r="AP513" s="88" t="s">
        <v>61</v>
      </c>
      <c r="AQ513" s="88" t="s">
        <v>44</v>
      </c>
      <c r="AR513" s="88" t="s">
        <v>45</v>
      </c>
      <c r="AS513" s="88" t="s">
        <v>44</v>
      </c>
      <c r="AT513" s="88" t="s">
        <v>61</v>
      </c>
      <c r="AU513" s="88"/>
      <c r="AV513" s="88" t="s">
        <v>3944</v>
      </c>
      <c r="AW513" s="88"/>
      <c r="AX513" s="88"/>
      <c r="AY513" s="88">
        <v>60.523738999999999</v>
      </c>
      <c r="AZ513" s="89">
        <v>150</v>
      </c>
      <c r="BA513" s="92">
        <v>0.18652849740932642</v>
      </c>
      <c r="BB513" s="93">
        <v>216</v>
      </c>
      <c r="BC513" s="94">
        <v>0.2</v>
      </c>
      <c r="BD513" s="89">
        <v>465</v>
      </c>
      <c r="BE513" s="89">
        <v>315</v>
      </c>
      <c r="BF513" s="98" t="s">
        <v>2516</v>
      </c>
      <c r="BG513" s="88" t="s">
        <v>68</v>
      </c>
      <c r="BH513" s="88" t="s">
        <v>3523</v>
      </c>
    </row>
    <row r="514" spans="1:60" s="87" customFormat="1" ht="30.75" customHeight="1" x14ac:dyDescent="0.2">
      <c r="A514" s="87" t="s">
        <v>807</v>
      </c>
      <c r="B514" s="88" t="s">
        <v>1812</v>
      </c>
      <c r="C514" s="88" t="s">
        <v>807</v>
      </c>
      <c r="D514" s="88" t="s">
        <v>31</v>
      </c>
      <c r="E514" s="88" t="s">
        <v>32</v>
      </c>
      <c r="F514" s="88" t="s">
        <v>32</v>
      </c>
      <c r="G514" s="88" t="s">
        <v>61</v>
      </c>
      <c r="H514" s="88" t="s">
        <v>66</v>
      </c>
      <c r="I514" s="88" t="s">
        <v>2918</v>
      </c>
      <c r="J514" s="88" t="s">
        <v>62</v>
      </c>
      <c r="K514" s="88" t="s">
        <v>781</v>
      </c>
      <c r="L514" s="88" t="s">
        <v>3523</v>
      </c>
      <c r="M514" s="88" t="s">
        <v>667</v>
      </c>
      <c r="N514" s="88" t="s">
        <v>1729</v>
      </c>
      <c r="O514" s="88" t="s">
        <v>587</v>
      </c>
      <c r="P514" s="88" t="s">
        <v>104</v>
      </c>
      <c r="Q514" s="88" t="s">
        <v>2374</v>
      </c>
      <c r="R514" s="89" t="s">
        <v>3613</v>
      </c>
      <c r="S514" s="90">
        <v>0.41499999999999998</v>
      </c>
      <c r="T514" s="88" t="s">
        <v>751</v>
      </c>
      <c r="U514" s="88"/>
      <c r="V514" s="88"/>
      <c r="W514" s="88"/>
      <c r="X514" s="89"/>
      <c r="Y514" s="89"/>
      <c r="Z514" s="88"/>
      <c r="AA514" s="88">
        <v>38</v>
      </c>
      <c r="AB514" s="88"/>
      <c r="AC514" s="88"/>
      <c r="AD514" s="88">
        <v>24</v>
      </c>
      <c r="AE514" s="91">
        <v>16.75</v>
      </c>
      <c r="AF514" s="88" t="s">
        <v>2992</v>
      </c>
      <c r="AG514" s="88" t="s">
        <v>2999</v>
      </c>
      <c r="AH514" s="88" t="s">
        <v>2998</v>
      </c>
      <c r="AI514" s="89">
        <v>1</v>
      </c>
      <c r="AJ514" s="89"/>
      <c r="AK514" s="89"/>
      <c r="AL514" s="88"/>
      <c r="AM514" s="88"/>
      <c r="AN514" s="88"/>
      <c r="AO514" s="88"/>
      <c r="AP514" s="88" t="s">
        <v>61</v>
      </c>
      <c r="AQ514" s="88" t="s">
        <v>44</v>
      </c>
      <c r="AR514" s="88" t="s">
        <v>45</v>
      </c>
      <c r="AS514" s="88" t="s">
        <v>44</v>
      </c>
      <c r="AT514" s="88" t="s">
        <v>61</v>
      </c>
      <c r="AU514" s="88"/>
      <c r="AV514" s="88" t="s">
        <v>3944</v>
      </c>
      <c r="AW514" s="88"/>
      <c r="AX514" s="88"/>
      <c r="AY514" s="88">
        <v>60.576304999999998</v>
      </c>
      <c r="AZ514" s="89">
        <v>150</v>
      </c>
      <c r="BA514" s="92">
        <v>9.3264248704663211E-2</v>
      </c>
      <c r="BB514" s="93">
        <v>144</v>
      </c>
      <c r="BC514" s="94">
        <v>0.2</v>
      </c>
      <c r="BD514" s="89">
        <v>465</v>
      </c>
      <c r="BE514" s="89">
        <v>315</v>
      </c>
      <c r="BF514" s="98" t="s">
        <v>2516</v>
      </c>
      <c r="BG514" s="88" t="s">
        <v>68</v>
      </c>
      <c r="BH514" s="88" t="s">
        <v>3523</v>
      </c>
    </row>
    <row r="515" spans="1:60" s="87" customFormat="1" ht="30.75" customHeight="1" x14ac:dyDescent="0.2">
      <c r="A515" s="87" t="s">
        <v>2079</v>
      </c>
      <c r="B515" s="88" t="s">
        <v>1813</v>
      </c>
      <c r="C515" s="88" t="s">
        <v>2079</v>
      </c>
      <c r="D515" s="88" t="s">
        <v>31</v>
      </c>
      <c r="E515" s="88" t="s">
        <v>32</v>
      </c>
      <c r="F515" s="88" t="s">
        <v>32</v>
      </c>
      <c r="G515" s="88" t="s">
        <v>61</v>
      </c>
      <c r="H515" s="88" t="s">
        <v>66</v>
      </c>
      <c r="I515" s="88" t="s">
        <v>2918</v>
      </c>
      <c r="J515" s="88" t="s">
        <v>62</v>
      </c>
      <c r="K515" s="88" t="s">
        <v>781</v>
      </c>
      <c r="L515" s="88" t="s">
        <v>3523</v>
      </c>
      <c r="M515" s="88" t="s">
        <v>667</v>
      </c>
      <c r="N515" s="88" t="s">
        <v>1734</v>
      </c>
      <c r="O515" s="88" t="s">
        <v>587</v>
      </c>
      <c r="P515" s="88" t="s">
        <v>175</v>
      </c>
      <c r="Q515" s="88" t="s">
        <v>2374</v>
      </c>
      <c r="R515" s="89" t="s">
        <v>3619</v>
      </c>
      <c r="S515" s="90">
        <v>0.4</v>
      </c>
      <c r="T515" s="88" t="s">
        <v>752</v>
      </c>
      <c r="U515" s="88"/>
      <c r="V515" s="88"/>
      <c r="W515" s="88"/>
      <c r="X515" s="89"/>
      <c r="Y515" s="89"/>
      <c r="Z515" s="88"/>
      <c r="AA515" s="88">
        <v>38</v>
      </c>
      <c r="AB515" s="88"/>
      <c r="AC515" s="88"/>
      <c r="AD515" s="88">
        <v>24</v>
      </c>
      <c r="AE515" s="91">
        <v>16.75</v>
      </c>
      <c r="AF515" s="88" t="s">
        <v>2992</v>
      </c>
      <c r="AG515" s="88" t="s">
        <v>2999</v>
      </c>
      <c r="AH515" s="88" t="s">
        <v>2998</v>
      </c>
      <c r="AI515" s="89">
        <v>1</v>
      </c>
      <c r="AJ515" s="89"/>
      <c r="AK515" s="89"/>
      <c r="AL515" s="88"/>
      <c r="AM515" s="88"/>
      <c r="AN515" s="88"/>
      <c r="AO515" s="88"/>
      <c r="AP515" s="88" t="s">
        <v>61</v>
      </c>
      <c r="AQ515" s="88" t="s">
        <v>44</v>
      </c>
      <c r="AR515" s="88" t="s">
        <v>45</v>
      </c>
      <c r="AS515" s="88" t="s">
        <v>44</v>
      </c>
      <c r="AT515" s="88" t="s">
        <v>61</v>
      </c>
      <c r="AU515" s="88"/>
      <c r="AV515" s="88"/>
      <c r="AW515" s="88"/>
      <c r="AX515" s="88" t="s">
        <v>3923</v>
      </c>
      <c r="AY515" s="88">
        <v>60.707008999999999</v>
      </c>
      <c r="AZ515" s="89">
        <v>150</v>
      </c>
      <c r="BA515" s="92">
        <v>0.50259067357512954</v>
      </c>
      <c r="BB515" s="93">
        <v>144</v>
      </c>
      <c r="BC515" s="94">
        <v>0.2</v>
      </c>
      <c r="BD515" s="89">
        <v>465</v>
      </c>
      <c r="BE515" s="89">
        <v>315</v>
      </c>
      <c r="BF515" s="96" t="s">
        <v>2510</v>
      </c>
      <c r="BG515" s="88" t="s">
        <v>68</v>
      </c>
      <c r="BH515" s="88" t="s">
        <v>3523</v>
      </c>
    </row>
    <row r="516" spans="1:60" s="87" customFormat="1" ht="30.75" customHeight="1" x14ac:dyDescent="0.2">
      <c r="A516" s="87" t="s">
        <v>2080</v>
      </c>
      <c r="B516" s="88" t="s">
        <v>1813</v>
      </c>
      <c r="C516" s="88" t="s">
        <v>2080</v>
      </c>
      <c r="D516" s="88" t="s">
        <v>31</v>
      </c>
      <c r="E516" s="88" t="s">
        <v>32</v>
      </c>
      <c r="F516" s="88" t="s">
        <v>32</v>
      </c>
      <c r="G516" s="88" t="s">
        <v>61</v>
      </c>
      <c r="H516" s="88" t="s">
        <v>66</v>
      </c>
      <c r="I516" s="88" t="s">
        <v>2918</v>
      </c>
      <c r="J516" s="88" t="s">
        <v>62</v>
      </c>
      <c r="K516" s="88" t="s">
        <v>781</v>
      </c>
      <c r="L516" s="88" t="s">
        <v>3523</v>
      </c>
      <c r="M516" s="88" t="s">
        <v>667</v>
      </c>
      <c r="N516" s="88" t="s">
        <v>1734</v>
      </c>
      <c r="O516" s="88" t="s">
        <v>587</v>
      </c>
      <c r="P516" s="88" t="s">
        <v>176</v>
      </c>
      <c r="Q516" s="88" t="s">
        <v>2374</v>
      </c>
      <c r="R516" s="89" t="s">
        <v>3619</v>
      </c>
      <c r="S516" s="90">
        <v>0.36</v>
      </c>
      <c r="T516" s="88" t="s">
        <v>753</v>
      </c>
      <c r="U516" s="88"/>
      <c r="V516" s="88"/>
      <c r="W516" s="88"/>
      <c r="X516" s="89"/>
      <c r="Y516" s="89"/>
      <c r="Z516" s="88"/>
      <c r="AA516" s="88">
        <v>38</v>
      </c>
      <c r="AB516" s="88"/>
      <c r="AC516" s="88"/>
      <c r="AD516" s="88">
        <v>24</v>
      </c>
      <c r="AE516" s="91">
        <v>16.75</v>
      </c>
      <c r="AF516" s="88" t="s">
        <v>2992</v>
      </c>
      <c r="AG516" s="88" t="s">
        <v>2999</v>
      </c>
      <c r="AH516" s="88" t="s">
        <v>2998</v>
      </c>
      <c r="AI516" s="89">
        <v>1</v>
      </c>
      <c r="AJ516" s="89"/>
      <c r="AK516" s="89"/>
      <c r="AL516" s="88"/>
      <c r="AM516" s="88"/>
      <c r="AN516" s="88"/>
      <c r="AO516" s="88"/>
      <c r="AP516" s="88" t="s">
        <v>61</v>
      </c>
      <c r="AQ516" s="88" t="s">
        <v>44</v>
      </c>
      <c r="AR516" s="88" t="s">
        <v>45</v>
      </c>
      <c r="AS516" s="88" t="s">
        <v>44</v>
      </c>
      <c r="AT516" s="88" t="s">
        <v>61</v>
      </c>
      <c r="AU516" s="88"/>
      <c r="AV516" s="88"/>
      <c r="AW516" s="88"/>
      <c r="AX516" s="88" t="s">
        <v>3923</v>
      </c>
      <c r="AY516" s="88">
        <v>62.176707999999998</v>
      </c>
      <c r="AZ516" s="89">
        <v>150</v>
      </c>
      <c r="BA516" s="92">
        <v>0.67357512953367871</v>
      </c>
      <c r="BB516" s="93">
        <v>216</v>
      </c>
      <c r="BC516" s="94">
        <v>0.2</v>
      </c>
      <c r="BD516" s="89">
        <v>465</v>
      </c>
      <c r="BE516" s="89">
        <v>315</v>
      </c>
      <c r="BF516" s="96" t="s">
        <v>2510</v>
      </c>
      <c r="BG516" s="88" t="s">
        <v>68</v>
      </c>
      <c r="BH516" s="88" t="s">
        <v>3523</v>
      </c>
    </row>
    <row r="517" spans="1:60" s="87" customFormat="1" ht="30.75" customHeight="1" x14ac:dyDescent="0.2">
      <c r="A517" s="87" t="s">
        <v>808</v>
      </c>
      <c r="B517" s="88" t="s">
        <v>1813</v>
      </c>
      <c r="C517" s="88" t="s">
        <v>808</v>
      </c>
      <c r="D517" s="88" t="s">
        <v>31</v>
      </c>
      <c r="E517" s="88" t="s">
        <v>32</v>
      </c>
      <c r="F517" s="88" t="s">
        <v>32</v>
      </c>
      <c r="G517" s="88" t="s">
        <v>61</v>
      </c>
      <c r="H517" s="88" t="s">
        <v>66</v>
      </c>
      <c r="I517" s="88" t="s">
        <v>2918</v>
      </c>
      <c r="J517" s="88" t="s">
        <v>62</v>
      </c>
      <c r="K517" s="88" t="s">
        <v>781</v>
      </c>
      <c r="L517" s="88" t="s">
        <v>3523</v>
      </c>
      <c r="M517" s="88" t="s">
        <v>667</v>
      </c>
      <c r="N517" s="88" t="s">
        <v>1734</v>
      </c>
      <c r="O517" s="88" t="s">
        <v>587</v>
      </c>
      <c r="P517" s="88" t="s">
        <v>98</v>
      </c>
      <c r="Q517" s="88" t="s">
        <v>2374</v>
      </c>
      <c r="R517" s="89" t="s">
        <v>3619</v>
      </c>
      <c r="S517" s="90">
        <v>0.33500000000000002</v>
      </c>
      <c r="T517" s="88" t="s">
        <v>754</v>
      </c>
      <c r="U517" s="88"/>
      <c r="V517" s="88"/>
      <c r="W517" s="88"/>
      <c r="X517" s="89"/>
      <c r="Y517" s="89"/>
      <c r="Z517" s="88"/>
      <c r="AA517" s="88">
        <v>38</v>
      </c>
      <c r="AB517" s="88"/>
      <c r="AC517" s="88"/>
      <c r="AD517" s="88">
        <v>24</v>
      </c>
      <c r="AE517" s="91">
        <v>16.75</v>
      </c>
      <c r="AF517" s="88" t="s">
        <v>2992</v>
      </c>
      <c r="AG517" s="88" t="s">
        <v>3000</v>
      </c>
      <c r="AH517" s="88" t="s">
        <v>2998</v>
      </c>
      <c r="AI517" s="89">
        <v>1</v>
      </c>
      <c r="AJ517" s="89"/>
      <c r="AK517" s="89"/>
      <c r="AL517" s="88"/>
      <c r="AM517" s="88"/>
      <c r="AN517" s="88"/>
      <c r="AO517" s="88"/>
      <c r="AP517" s="88" t="s">
        <v>61</v>
      </c>
      <c r="AQ517" s="88" t="s">
        <v>44</v>
      </c>
      <c r="AR517" s="88" t="s">
        <v>45</v>
      </c>
      <c r="AS517" s="88" t="s">
        <v>44</v>
      </c>
      <c r="AT517" s="88" t="s">
        <v>61</v>
      </c>
      <c r="AU517" s="88"/>
      <c r="AV517" s="88"/>
      <c r="AW517" s="88"/>
      <c r="AX517" s="88" t="s">
        <v>3923</v>
      </c>
      <c r="AY517" s="88">
        <v>64.005906999999993</v>
      </c>
      <c r="AZ517" s="89">
        <v>150</v>
      </c>
      <c r="BA517" s="92">
        <v>0.8704663212435233</v>
      </c>
      <c r="BB517" s="93">
        <v>216</v>
      </c>
      <c r="BC517" s="94">
        <v>0.2</v>
      </c>
      <c r="BD517" s="89">
        <v>465</v>
      </c>
      <c r="BE517" s="89">
        <v>315</v>
      </c>
      <c r="BF517" s="96" t="s">
        <v>2510</v>
      </c>
      <c r="BG517" s="88" t="s">
        <v>68</v>
      </c>
      <c r="BH517" s="88" t="s">
        <v>3523</v>
      </c>
    </row>
    <row r="518" spans="1:60" s="87" customFormat="1" ht="30.75" customHeight="1" x14ac:dyDescent="0.2">
      <c r="A518" s="87" t="s">
        <v>809</v>
      </c>
      <c r="B518" s="88" t="s">
        <v>1813</v>
      </c>
      <c r="C518" s="88" t="s">
        <v>809</v>
      </c>
      <c r="D518" s="88" t="s">
        <v>31</v>
      </c>
      <c r="E518" s="88" t="s">
        <v>32</v>
      </c>
      <c r="F518" s="88" t="s">
        <v>32</v>
      </c>
      <c r="G518" s="88" t="s">
        <v>61</v>
      </c>
      <c r="H518" s="88" t="s">
        <v>66</v>
      </c>
      <c r="I518" s="88" t="s">
        <v>2918</v>
      </c>
      <c r="J518" s="88" t="s">
        <v>62</v>
      </c>
      <c r="K518" s="88" t="s">
        <v>781</v>
      </c>
      <c r="L518" s="88" t="s">
        <v>3523</v>
      </c>
      <c r="M518" s="88" t="s">
        <v>667</v>
      </c>
      <c r="N518" s="88" t="s">
        <v>1734</v>
      </c>
      <c r="O518" s="88" t="s">
        <v>587</v>
      </c>
      <c r="P518" s="88" t="s">
        <v>100</v>
      </c>
      <c r="Q518" s="88" t="s">
        <v>2374</v>
      </c>
      <c r="R518" s="89" t="s">
        <v>3619</v>
      </c>
      <c r="S518" s="90">
        <v>0.33500000000000002</v>
      </c>
      <c r="T518" s="88" t="s">
        <v>755</v>
      </c>
      <c r="U518" s="88"/>
      <c r="V518" s="88"/>
      <c r="W518" s="88"/>
      <c r="X518" s="89"/>
      <c r="Y518" s="89"/>
      <c r="Z518" s="88"/>
      <c r="AA518" s="88">
        <v>38</v>
      </c>
      <c r="AB518" s="88"/>
      <c r="AC518" s="88"/>
      <c r="AD518" s="88">
        <v>24</v>
      </c>
      <c r="AE518" s="91">
        <v>16.75</v>
      </c>
      <c r="AF518" s="88" t="s">
        <v>2992</v>
      </c>
      <c r="AG518" s="88" t="s">
        <v>2999</v>
      </c>
      <c r="AH518" s="88" t="s">
        <v>2998</v>
      </c>
      <c r="AI518" s="89">
        <v>1</v>
      </c>
      <c r="AJ518" s="89"/>
      <c r="AK518" s="89"/>
      <c r="AL518" s="88"/>
      <c r="AM518" s="88"/>
      <c r="AN518" s="88"/>
      <c r="AO518" s="88"/>
      <c r="AP518" s="88" t="s">
        <v>61</v>
      </c>
      <c r="AQ518" s="88" t="s">
        <v>44</v>
      </c>
      <c r="AR518" s="88" t="s">
        <v>45</v>
      </c>
      <c r="AS518" s="88" t="s">
        <v>44</v>
      </c>
      <c r="AT518" s="88" t="s">
        <v>61</v>
      </c>
      <c r="AU518" s="88"/>
      <c r="AV518" s="88"/>
      <c r="AW518" s="88"/>
      <c r="AX518" s="88" t="s">
        <v>3923</v>
      </c>
      <c r="AY518" s="88">
        <v>64.031657999999993</v>
      </c>
      <c r="AZ518" s="89">
        <v>150</v>
      </c>
      <c r="BA518" s="92">
        <v>0.46632124352331605</v>
      </c>
      <c r="BB518" s="93">
        <v>216</v>
      </c>
      <c r="BC518" s="94">
        <v>0.2</v>
      </c>
      <c r="BD518" s="89">
        <v>465</v>
      </c>
      <c r="BE518" s="89">
        <v>315</v>
      </c>
      <c r="BF518" s="96" t="s">
        <v>2510</v>
      </c>
      <c r="BG518" s="88" t="s">
        <v>68</v>
      </c>
      <c r="BH518" s="88" t="s">
        <v>3523</v>
      </c>
    </row>
    <row r="519" spans="1:60" s="87" customFormat="1" ht="30.75" customHeight="1" x14ac:dyDescent="0.2">
      <c r="A519" s="87" t="s">
        <v>810</v>
      </c>
      <c r="B519" s="88" t="s">
        <v>1813</v>
      </c>
      <c r="C519" s="88" t="s">
        <v>810</v>
      </c>
      <c r="D519" s="88" t="s">
        <v>31</v>
      </c>
      <c r="E519" s="88" t="s">
        <v>32</v>
      </c>
      <c r="F519" s="88" t="s">
        <v>32</v>
      </c>
      <c r="G519" s="88" t="s">
        <v>61</v>
      </c>
      <c r="H519" s="88" t="s">
        <v>66</v>
      </c>
      <c r="I519" s="88" t="s">
        <v>2918</v>
      </c>
      <c r="J519" s="88" t="s">
        <v>62</v>
      </c>
      <c r="K519" s="88" t="s">
        <v>781</v>
      </c>
      <c r="L519" s="88" t="s">
        <v>3523</v>
      </c>
      <c r="M519" s="88" t="s">
        <v>667</v>
      </c>
      <c r="N519" s="88" t="s">
        <v>1734</v>
      </c>
      <c r="O519" s="88" t="s">
        <v>587</v>
      </c>
      <c r="P519" s="88" t="s">
        <v>104</v>
      </c>
      <c r="Q519" s="88" t="s">
        <v>2374</v>
      </c>
      <c r="R519" s="89" t="s">
        <v>3619</v>
      </c>
      <c r="S519" s="90">
        <v>0.41499999999999998</v>
      </c>
      <c r="T519" s="88" t="s">
        <v>756</v>
      </c>
      <c r="U519" s="88"/>
      <c r="V519" s="88"/>
      <c r="W519" s="88"/>
      <c r="X519" s="89"/>
      <c r="Y519" s="89"/>
      <c r="Z519" s="88"/>
      <c r="AA519" s="88">
        <v>38</v>
      </c>
      <c r="AB519" s="88"/>
      <c r="AC519" s="88"/>
      <c r="AD519" s="88">
        <v>24</v>
      </c>
      <c r="AE519" s="91">
        <v>16.75</v>
      </c>
      <c r="AF519" s="88" t="s">
        <v>2992</v>
      </c>
      <c r="AG519" s="88" t="s">
        <v>2999</v>
      </c>
      <c r="AH519" s="88" t="s">
        <v>2998</v>
      </c>
      <c r="AI519" s="89">
        <v>1</v>
      </c>
      <c r="AJ519" s="89"/>
      <c r="AK519" s="89"/>
      <c r="AL519" s="88"/>
      <c r="AM519" s="88"/>
      <c r="AN519" s="88"/>
      <c r="AO519" s="88"/>
      <c r="AP519" s="88" t="s">
        <v>61</v>
      </c>
      <c r="AQ519" s="88" t="s">
        <v>44</v>
      </c>
      <c r="AR519" s="88" t="s">
        <v>45</v>
      </c>
      <c r="AS519" s="88" t="s">
        <v>44</v>
      </c>
      <c r="AT519" s="88" t="s">
        <v>61</v>
      </c>
      <c r="AU519" s="88"/>
      <c r="AV519" s="88"/>
      <c r="AW519" s="88"/>
      <c r="AX519" s="88" t="s">
        <v>3923</v>
      </c>
      <c r="AY519" s="88">
        <v>64.031657999999993</v>
      </c>
      <c r="AZ519" s="89">
        <v>150</v>
      </c>
      <c r="BA519" s="92">
        <v>0.13989637305699482</v>
      </c>
      <c r="BB519" s="93">
        <v>144</v>
      </c>
      <c r="BC519" s="94">
        <v>0.2</v>
      </c>
      <c r="BD519" s="89">
        <v>465</v>
      </c>
      <c r="BE519" s="89">
        <v>315</v>
      </c>
      <c r="BF519" s="96" t="s">
        <v>2510</v>
      </c>
      <c r="BG519" s="88" t="s">
        <v>68</v>
      </c>
      <c r="BH519" s="88" t="s">
        <v>3523</v>
      </c>
    </row>
    <row r="520" spans="1:60" s="87" customFormat="1" ht="30.75" customHeight="1" x14ac:dyDescent="0.2">
      <c r="A520" s="87" t="s">
        <v>2081</v>
      </c>
      <c r="B520" s="88" t="s">
        <v>1814</v>
      </c>
      <c r="C520" s="88" t="s">
        <v>2081</v>
      </c>
      <c r="D520" s="88" t="s">
        <v>31</v>
      </c>
      <c r="E520" s="88" t="s">
        <v>32</v>
      </c>
      <c r="F520" s="88" t="s">
        <v>32</v>
      </c>
      <c r="G520" s="88" t="s">
        <v>61</v>
      </c>
      <c r="H520" s="88" t="s">
        <v>66</v>
      </c>
      <c r="I520" s="88" t="s">
        <v>2917</v>
      </c>
      <c r="J520" s="88" t="s">
        <v>62</v>
      </c>
      <c r="K520" s="88" t="s">
        <v>781</v>
      </c>
      <c r="L520" s="88" t="s">
        <v>3523</v>
      </c>
      <c r="M520" s="88" t="s">
        <v>667</v>
      </c>
      <c r="N520" s="88" t="s">
        <v>1732</v>
      </c>
      <c r="O520" s="88" t="s">
        <v>587</v>
      </c>
      <c r="P520" s="88" t="s">
        <v>175</v>
      </c>
      <c r="Q520" s="88" t="s">
        <v>2374</v>
      </c>
      <c r="R520" s="89" t="s">
        <v>3616</v>
      </c>
      <c r="S520" s="90">
        <v>0.4</v>
      </c>
      <c r="T520" s="88" t="s">
        <v>757</v>
      </c>
      <c r="U520" s="88"/>
      <c r="V520" s="88"/>
      <c r="W520" s="88"/>
      <c r="X520" s="89"/>
      <c r="Y520" s="89"/>
      <c r="Z520" s="88"/>
      <c r="AA520" s="88">
        <v>38</v>
      </c>
      <c r="AB520" s="88"/>
      <c r="AC520" s="88"/>
      <c r="AD520" s="88">
        <v>24</v>
      </c>
      <c r="AE520" s="91">
        <v>16.75</v>
      </c>
      <c r="AF520" s="88" t="s">
        <v>2993</v>
      </c>
      <c r="AG520" s="88" t="s">
        <v>2999</v>
      </c>
      <c r="AH520" s="88" t="s">
        <v>2998</v>
      </c>
      <c r="AI520" s="89">
        <v>1</v>
      </c>
      <c r="AJ520" s="89"/>
      <c r="AK520" s="89"/>
      <c r="AL520" s="88"/>
      <c r="AM520" s="88"/>
      <c r="AN520" s="88"/>
      <c r="AO520" s="88"/>
      <c r="AP520" s="88" t="s">
        <v>61</v>
      </c>
      <c r="AQ520" s="88" t="s">
        <v>44</v>
      </c>
      <c r="AR520" s="88" t="s">
        <v>45</v>
      </c>
      <c r="AS520" s="88" t="s">
        <v>44</v>
      </c>
      <c r="AT520" s="88" t="s">
        <v>61</v>
      </c>
      <c r="AU520" s="88" t="s">
        <v>3921</v>
      </c>
      <c r="AV520" s="88"/>
      <c r="AW520" s="88"/>
      <c r="AX520" s="88"/>
      <c r="AY520" s="88">
        <v>59.509962999999999</v>
      </c>
      <c r="AZ520" s="89">
        <v>150</v>
      </c>
      <c r="BA520" s="92">
        <v>0.32642487046632124</v>
      </c>
      <c r="BB520" s="93">
        <v>144</v>
      </c>
      <c r="BC520" s="94">
        <v>0.2</v>
      </c>
      <c r="BD520" s="89">
        <v>465</v>
      </c>
      <c r="BE520" s="89">
        <v>315</v>
      </c>
      <c r="BF520" s="98" t="s">
        <v>2539</v>
      </c>
      <c r="BG520" s="88" t="s">
        <v>68</v>
      </c>
      <c r="BH520" s="88" t="s">
        <v>3523</v>
      </c>
    </row>
    <row r="521" spans="1:60" s="87" customFormat="1" ht="30.75" customHeight="1" x14ac:dyDescent="0.2">
      <c r="A521" s="87" t="s">
        <v>2082</v>
      </c>
      <c r="B521" s="88" t="s">
        <v>1814</v>
      </c>
      <c r="C521" s="88" t="s">
        <v>2082</v>
      </c>
      <c r="D521" s="88" t="s">
        <v>31</v>
      </c>
      <c r="E521" s="88" t="s">
        <v>32</v>
      </c>
      <c r="F521" s="88" t="s">
        <v>32</v>
      </c>
      <c r="G521" s="88" t="s">
        <v>61</v>
      </c>
      <c r="H521" s="88" t="s">
        <v>66</v>
      </c>
      <c r="I521" s="88" t="s">
        <v>2917</v>
      </c>
      <c r="J521" s="88" t="s">
        <v>62</v>
      </c>
      <c r="K521" s="88" t="s">
        <v>781</v>
      </c>
      <c r="L521" s="88" t="s">
        <v>3523</v>
      </c>
      <c r="M521" s="88" t="s">
        <v>667</v>
      </c>
      <c r="N521" s="88" t="s">
        <v>1732</v>
      </c>
      <c r="O521" s="88" t="s">
        <v>587</v>
      </c>
      <c r="P521" s="88" t="s">
        <v>176</v>
      </c>
      <c r="Q521" s="88" t="s">
        <v>2374</v>
      </c>
      <c r="R521" s="89" t="s">
        <v>3616</v>
      </c>
      <c r="S521" s="90">
        <v>0.36</v>
      </c>
      <c r="T521" s="88" t="s">
        <v>758</v>
      </c>
      <c r="U521" s="88"/>
      <c r="V521" s="88"/>
      <c r="W521" s="88"/>
      <c r="X521" s="89"/>
      <c r="Y521" s="89"/>
      <c r="Z521" s="88"/>
      <c r="AA521" s="88">
        <v>38</v>
      </c>
      <c r="AB521" s="88"/>
      <c r="AC521" s="88"/>
      <c r="AD521" s="88">
        <v>24</v>
      </c>
      <c r="AE521" s="91">
        <v>16.75</v>
      </c>
      <c r="AF521" s="88" t="s">
        <v>2993</v>
      </c>
      <c r="AG521" s="88" t="s">
        <v>2999</v>
      </c>
      <c r="AH521" s="88" t="s">
        <v>2998</v>
      </c>
      <c r="AI521" s="89">
        <v>1</v>
      </c>
      <c r="AJ521" s="89"/>
      <c r="AK521" s="89"/>
      <c r="AL521" s="88"/>
      <c r="AM521" s="88"/>
      <c r="AN521" s="88"/>
      <c r="AO521" s="88"/>
      <c r="AP521" s="88" t="s">
        <v>61</v>
      </c>
      <c r="AQ521" s="88" t="s">
        <v>44</v>
      </c>
      <c r="AR521" s="88" t="s">
        <v>45</v>
      </c>
      <c r="AS521" s="88" t="s">
        <v>44</v>
      </c>
      <c r="AT521" s="88" t="s">
        <v>61</v>
      </c>
      <c r="AU521" s="88" t="s">
        <v>3921</v>
      </c>
      <c r="AV521" s="88"/>
      <c r="AW521" s="88"/>
      <c r="AX521" s="88"/>
      <c r="AY521" s="88">
        <v>60.754368999999997</v>
      </c>
      <c r="AZ521" s="89">
        <v>150</v>
      </c>
      <c r="BA521" s="92">
        <v>0.80829015544041449</v>
      </c>
      <c r="BB521" s="93">
        <v>216</v>
      </c>
      <c r="BC521" s="94">
        <v>0.2</v>
      </c>
      <c r="BD521" s="89">
        <v>465</v>
      </c>
      <c r="BE521" s="89">
        <v>315</v>
      </c>
      <c r="BF521" s="98" t="s">
        <v>2539</v>
      </c>
      <c r="BG521" s="88" t="s">
        <v>68</v>
      </c>
      <c r="BH521" s="88" t="s">
        <v>3523</v>
      </c>
    </row>
    <row r="522" spans="1:60" s="87" customFormat="1" ht="30.75" customHeight="1" x14ac:dyDescent="0.2">
      <c r="A522" s="87" t="s">
        <v>811</v>
      </c>
      <c r="B522" s="88" t="s">
        <v>1814</v>
      </c>
      <c r="C522" s="88" t="s">
        <v>811</v>
      </c>
      <c r="D522" s="88" t="s">
        <v>31</v>
      </c>
      <c r="E522" s="88" t="s">
        <v>32</v>
      </c>
      <c r="F522" s="88" t="s">
        <v>32</v>
      </c>
      <c r="G522" s="88" t="s">
        <v>61</v>
      </c>
      <c r="H522" s="88" t="s">
        <v>66</v>
      </c>
      <c r="I522" s="88" t="s">
        <v>2917</v>
      </c>
      <c r="J522" s="88" t="s">
        <v>62</v>
      </c>
      <c r="K522" s="88" t="s">
        <v>781</v>
      </c>
      <c r="L522" s="88" t="s">
        <v>3523</v>
      </c>
      <c r="M522" s="88" t="s">
        <v>667</v>
      </c>
      <c r="N522" s="88" t="s">
        <v>1732</v>
      </c>
      <c r="O522" s="88" t="s">
        <v>587</v>
      </c>
      <c r="P522" s="88" t="s">
        <v>98</v>
      </c>
      <c r="Q522" s="88" t="s">
        <v>2374</v>
      </c>
      <c r="R522" s="89" t="s">
        <v>3616</v>
      </c>
      <c r="S522" s="90">
        <v>0.33500000000000002</v>
      </c>
      <c r="T522" s="88" t="s">
        <v>759</v>
      </c>
      <c r="U522" s="88"/>
      <c r="V522" s="88"/>
      <c r="W522" s="88"/>
      <c r="X522" s="89"/>
      <c r="Y522" s="89"/>
      <c r="Z522" s="88"/>
      <c r="AA522" s="88">
        <v>38</v>
      </c>
      <c r="AB522" s="88"/>
      <c r="AC522" s="88"/>
      <c r="AD522" s="88">
        <v>24</v>
      </c>
      <c r="AE522" s="91">
        <v>16.75</v>
      </c>
      <c r="AF522" s="88" t="s">
        <v>2993</v>
      </c>
      <c r="AG522" s="88" t="s">
        <v>2999</v>
      </c>
      <c r="AH522" s="88" t="s">
        <v>2998</v>
      </c>
      <c r="AI522" s="89">
        <v>1</v>
      </c>
      <c r="AJ522" s="89"/>
      <c r="AK522" s="89"/>
      <c r="AL522" s="88"/>
      <c r="AM522" s="88"/>
      <c r="AN522" s="88"/>
      <c r="AO522" s="88"/>
      <c r="AP522" s="88" t="s">
        <v>61</v>
      </c>
      <c r="AQ522" s="88" t="s">
        <v>44</v>
      </c>
      <c r="AR522" s="88" t="s">
        <v>45</v>
      </c>
      <c r="AS522" s="88" t="s">
        <v>44</v>
      </c>
      <c r="AT522" s="88" t="s">
        <v>61</v>
      </c>
      <c r="AU522" s="88" t="s">
        <v>3921</v>
      </c>
      <c r="AV522" s="88"/>
      <c r="AW522" s="88"/>
      <c r="AX522" s="88"/>
      <c r="AY522" s="88">
        <v>60.715639000000003</v>
      </c>
      <c r="AZ522" s="89">
        <v>150</v>
      </c>
      <c r="BA522" s="92">
        <v>0.93782383419689119</v>
      </c>
      <c r="BB522" s="93">
        <v>216</v>
      </c>
      <c r="BC522" s="94">
        <v>0.2</v>
      </c>
      <c r="BD522" s="89">
        <v>465</v>
      </c>
      <c r="BE522" s="89">
        <v>315</v>
      </c>
      <c r="BF522" s="98" t="s">
        <v>2539</v>
      </c>
      <c r="BG522" s="88" t="s">
        <v>68</v>
      </c>
      <c r="BH522" s="88" t="s">
        <v>3523</v>
      </c>
    </row>
    <row r="523" spans="1:60" s="87" customFormat="1" ht="30.75" customHeight="1" x14ac:dyDescent="0.2">
      <c r="A523" s="87" t="s">
        <v>812</v>
      </c>
      <c r="B523" s="88" t="s">
        <v>1814</v>
      </c>
      <c r="C523" s="88" t="s">
        <v>812</v>
      </c>
      <c r="D523" s="88" t="s">
        <v>31</v>
      </c>
      <c r="E523" s="88" t="s">
        <v>32</v>
      </c>
      <c r="F523" s="88" t="s">
        <v>32</v>
      </c>
      <c r="G523" s="88" t="s">
        <v>61</v>
      </c>
      <c r="H523" s="88" t="s">
        <v>66</v>
      </c>
      <c r="I523" s="88" t="s">
        <v>2917</v>
      </c>
      <c r="J523" s="88" t="s">
        <v>62</v>
      </c>
      <c r="K523" s="88" t="s">
        <v>781</v>
      </c>
      <c r="L523" s="88" t="s">
        <v>3523</v>
      </c>
      <c r="M523" s="88" t="s">
        <v>667</v>
      </c>
      <c r="N523" s="88" t="s">
        <v>1732</v>
      </c>
      <c r="O523" s="88" t="s">
        <v>587</v>
      </c>
      <c r="P523" s="88" t="s">
        <v>100</v>
      </c>
      <c r="Q523" s="88" t="s">
        <v>2374</v>
      </c>
      <c r="R523" s="89" t="s">
        <v>3616</v>
      </c>
      <c r="S523" s="90">
        <v>0.33500000000000002</v>
      </c>
      <c r="T523" s="88" t="s">
        <v>760</v>
      </c>
      <c r="U523" s="88"/>
      <c r="V523" s="88"/>
      <c r="W523" s="88"/>
      <c r="X523" s="89"/>
      <c r="Y523" s="89"/>
      <c r="Z523" s="88"/>
      <c r="AA523" s="88">
        <v>38</v>
      </c>
      <c r="AB523" s="88"/>
      <c r="AC523" s="88"/>
      <c r="AD523" s="88">
        <v>24</v>
      </c>
      <c r="AE523" s="91">
        <v>16.75</v>
      </c>
      <c r="AF523" s="88" t="s">
        <v>2993</v>
      </c>
      <c r="AG523" s="88" t="s">
        <v>2999</v>
      </c>
      <c r="AH523" s="88" t="s">
        <v>2998</v>
      </c>
      <c r="AI523" s="89">
        <v>1</v>
      </c>
      <c r="AJ523" s="89"/>
      <c r="AK523" s="89"/>
      <c r="AL523" s="88"/>
      <c r="AM523" s="88"/>
      <c r="AN523" s="88"/>
      <c r="AO523" s="88"/>
      <c r="AP523" s="88" t="s">
        <v>61</v>
      </c>
      <c r="AQ523" s="88" t="s">
        <v>44</v>
      </c>
      <c r="AR523" s="88" t="s">
        <v>45</v>
      </c>
      <c r="AS523" s="88" t="s">
        <v>44</v>
      </c>
      <c r="AT523" s="88" t="s">
        <v>61</v>
      </c>
      <c r="AU523" s="88" t="s">
        <v>3921</v>
      </c>
      <c r="AV523" s="88"/>
      <c r="AW523" s="88"/>
      <c r="AX523" s="88"/>
      <c r="AY523" s="88">
        <v>59.916494</v>
      </c>
      <c r="AZ523" s="89">
        <v>150</v>
      </c>
      <c r="BA523" s="92">
        <v>0.48704663212435234</v>
      </c>
      <c r="BB523" s="93">
        <v>216</v>
      </c>
      <c r="BC523" s="94">
        <v>0.2</v>
      </c>
      <c r="BD523" s="89">
        <v>465</v>
      </c>
      <c r="BE523" s="89">
        <v>315</v>
      </c>
      <c r="BF523" s="98" t="s">
        <v>2539</v>
      </c>
      <c r="BG523" s="88" t="s">
        <v>68</v>
      </c>
      <c r="BH523" s="88" t="s">
        <v>3523</v>
      </c>
    </row>
    <row r="524" spans="1:60" s="87" customFormat="1" ht="30.75" customHeight="1" x14ac:dyDescent="0.2">
      <c r="A524" s="87" t="s">
        <v>813</v>
      </c>
      <c r="B524" s="88" t="s">
        <v>1814</v>
      </c>
      <c r="C524" s="88" t="s">
        <v>813</v>
      </c>
      <c r="D524" s="88" t="s">
        <v>31</v>
      </c>
      <c r="E524" s="88" t="s">
        <v>32</v>
      </c>
      <c r="F524" s="88" t="s">
        <v>32</v>
      </c>
      <c r="G524" s="88" t="s">
        <v>61</v>
      </c>
      <c r="H524" s="88" t="s">
        <v>66</v>
      </c>
      <c r="I524" s="88" t="s">
        <v>2917</v>
      </c>
      <c r="J524" s="88" t="s">
        <v>62</v>
      </c>
      <c r="K524" s="88" t="s">
        <v>781</v>
      </c>
      <c r="L524" s="88" t="s">
        <v>3523</v>
      </c>
      <c r="M524" s="88" t="s">
        <v>667</v>
      </c>
      <c r="N524" s="88" t="s">
        <v>1732</v>
      </c>
      <c r="O524" s="88" t="s">
        <v>587</v>
      </c>
      <c r="P524" s="88" t="s">
        <v>104</v>
      </c>
      <c r="Q524" s="88" t="s">
        <v>2374</v>
      </c>
      <c r="R524" s="89" t="s">
        <v>3616</v>
      </c>
      <c r="S524" s="90">
        <v>0.41499999999999998</v>
      </c>
      <c r="T524" s="88" t="s">
        <v>761</v>
      </c>
      <c r="U524" s="88"/>
      <c r="V524" s="88"/>
      <c r="W524" s="88"/>
      <c r="X524" s="89"/>
      <c r="Y524" s="89"/>
      <c r="Z524" s="88"/>
      <c r="AA524" s="88">
        <v>38</v>
      </c>
      <c r="AB524" s="88"/>
      <c r="AC524" s="88"/>
      <c r="AD524" s="88">
        <v>24</v>
      </c>
      <c r="AE524" s="91">
        <v>16.75</v>
      </c>
      <c r="AF524" s="88" t="s">
        <v>2993</v>
      </c>
      <c r="AG524" s="88" t="s">
        <v>2999</v>
      </c>
      <c r="AH524" s="88" t="s">
        <v>2998</v>
      </c>
      <c r="AI524" s="89">
        <v>1</v>
      </c>
      <c r="AJ524" s="89"/>
      <c r="AK524" s="89"/>
      <c r="AL524" s="88"/>
      <c r="AM524" s="88"/>
      <c r="AN524" s="88"/>
      <c r="AO524" s="88"/>
      <c r="AP524" s="88" t="s">
        <v>61</v>
      </c>
      <c r="AQ524" s="88" t="s">
        <v>44</v>
      </c>
      <c r="AR524" s="88" t="s">
        <v>45</v>
      </c>
      <c r="AS524" s="88" t="s">
        <v>44</v>
      </c>
      <c r="AT524" s="88" t="s">
        <v>61</v>
      </c>
      <c r="AU524" s="88" t="s">
        <v>3921</v>
      </c>
      <c r="AV524" s="88"/>
      <c r="AW524" s="88"/>
      <c r="AX524" s="88"/>
      <c r="AY524" s="88">
        <v>60.754368999999997</v>
      </c>
      <c r="AZ524" s="89">
        <v>150</v>
      </c>
      <c r="BA524" s="92">
        <v>0.11398963730569948</v>
      </c>
      <c r="BB524" s="93">
        <v>144</v>
      </c>
      <c r="BC524" s="94">
        <v>0.2</v>
      </c>
      <c r="BD524" s="89">
        <v>465</v>
      </c>
      <c r="BE524" s="89">
        <v>315</v>
      </c>
      <c r="BF524" s="98" t="s">
        <v>2539</v>
      </c>
      <c r="BG524" s="88" t="s">
        <v>68</v>
      </c>
      <c r="BH524" s="88" t="s">
        <v>3523</v>
      </c>
    </row>
    <row r="525" spans="1:60" s="87" customFormat="1" ht="30.75" customHeight="1" x14ac:dyDescent="0.2">
      <c r="A525" s="87" t="s">
        <v>814</v>
      </c>
      <c r="B525" s="88" t="s">
        <v>1814</v>
      </c>
      <c r="C525" s="88" t="s">
        <v>814</v>
      </c>
      <c r="D525" s="88" t="s">
        <v>31</v>
      </c>
      <c r="E525" s="88" t="s">
        <v>32</v>
      </c>
      <c r="F525" s="88" t="s">
        <v>32</v>
      </c>
      <c r="G525" s="88" t="s">
        <v>61</v>
      </c>
      <c r="H525" s="88" t="s">
        <v>66</v>
      </c>
      <c r="I525" s="88" t="s">
        <v>2917</v>
      </c>
      <c r="J525" s="88" t="s">
        <v>62</v>
      </c>
      <c r="K525" s="88" t="s">
        <v>781</v>
      </c>
      <c r="L525" s="88" t="s">
        <v>3523</v>
      </c>
      <c r="M525" s="88" t="s">
        <v>667</v>
      </c>
      <c r="N525" s="88" t="s">
        <v>1732</v>
      </c>
      <c r="O525" s="88" t="s">
        <v>587</v>
      </c>
      <c r="P525" s="88" t="s">
        <v>107</v>
      </c>
      <c r="Q525" s="88" t="s">
        <v>2374</v>
      </c>
      <c r="R525" s="89" t="s">
        <v>3616</v>
      </c>
      <c r="S525" s="90">
        <v>0.42</v>
      </c>
      <c r="T525" s="88" t="s">
        <v>762</v>
      </c>
      <c r="U525" s="88"/>
      <c r="V525" s="88"/>
      <c r="W525" s="88"/>
      <c r="X525" s="89"/>
      <c r="Y525" s="89"/>
      <c r="Z525" s="88"/>
      <c r="AA525" s="88">
        <v>38</v>
      </c>
      <c r="AB525" s="88"/>
      <c r="AC525" s="88"/>
      <c r="AD525" s="88">
        <v>24</v>
      </c>
      <c r="AE525" s="91">
        <v>16.75</v>
      </c>
      <c r="AF525" s="88" t="s">
        <v>2993</v>
      </c>
      <c r="AG525" s="88" t="s">
        <v>2999</v>
      </c>
      <c r="AH525" s="88" t="s">
        <v>2998</v>
      </c>
      <c r="AI525" s="89">
        <v>1</v>
      </c>
      <c r="AJ525" s="89"/>
      <c r="AK525" s="89"/>
      <c r="AL525" s="88"/>
      <c r="AM525" s="88"/>
      <c r="AN525" s="88"/>
      <c r="AO525" s="88"/>
      <c r="AP525" s="88" t="s">
        <v>61</v>
      </c>
      <c r="AQ525" s="88" t="s">
        <v>44</v>
      </c>
      <c r="AR525" s="88" t="s">
        <v>45</v>
      </c>
      <c r="AS525" s="88" t="s">
        <v>44</v>
      </c>
      <c r="AT525" s="88" t="s">
        <v>61</v>
      </c>
      <c r="AU525" s="88" t="s">
        <v>3921</v>
      </c>
      <c r="AV525" s="88"/>
      <c r="AW525" s="88"/>
      <c r="AX525" s="88"/>
      <c r="AY525" s="88">
        <v>58.799328000000003</v>
      </c>
      <c r="AZ525" s="89">
        <v>150</v>
      </c>
      <c r="BA525" s="92">
        <v>2.072538860103627E-2</v>
      </c>
      <c r="BB525" s="93">
        <v>144</v>
      </c>
      <c r="BC525" s="94">
        <v>0.2</v>
      </c>
      <c r="BD525" s="89">
        <v>465</v>
      </c>
      <c r="BE525" s="89">
        <v>315</v>
      </c>
      <c r="BF525" s="98" t="s">
        <v>2539</v>
      </c>
      <c r="BG525" s="88" t="s">
        <v>68</v>
      </c>
      <c r="BH525" s="88" t="s">
        <v>3523</v>
      </c>
    </row>
    <row r="526" spans="1:60" s="87" customFormat="1" ht="30.75" customHeight="1" x14ac:dyDescent="0.2">
      <c r="A526" s="87" t="s">
        <v>2083</v>
      </c>
      <c r="B526" s="88" t="s">
        <v>1815</v>
      </c>
      <c r="C526" s="88" t="s">
        <v>2083</v>
      </c>
      <c r="D526" s="88" t="s">
        <v>31</v>
      </c>
      <c r="E526" s="88" t="s">
        <v>32</v>
      </c>
      <c r="F526" s="88" t="s">
        <v>32</v>
      </c>
      <c r="G526" s="88" t="s">
        <v>61</v>
      </c>
      <c r="H526" s="88" t="s">
        <v>66</v>
      </c>
      <c r="I526" s="88" t="s">
        <v>2918</v>
      </c>
      <c r="J526" s="88" t="s">
        <v>62</v>
      </c>
      <c r="K526" s="88" t="s">
        <v>781</v>
      </c>
      <c r="L526" s="88" t="s">
        <v>3523</v>
      </c>
      <c r="M526" s="88" t="s">
        <v>667</v>
      </c>
      <c r="N526" s="88" t="s">
        <v>1730</v>
      </c>
      <c r="O526" s="88" t="s">
        <v>587</v>
      </c>
      <c r="P526" s="88" t="s">
        <v>175</v>
      </c>
      <c r="Q526" s="88" t="s">
        <v>2374</v>
      </c>
      <c r="R526" s="89" t="s">
        <v>3618</v>
      </c>
      <c r="S526" s="90">
        <v>0.4</v>
      </c>
      <c r="T526" s="88" t="s">
        <v>763</v>
      </c>
      <c r="U526" s="88"/>
      <c r="V526" s="88"/>
      <c r="W526" s="88"/>
      <c r="X526" s="89"/>
      <c r="Y526" s="89"/>
      <c r="Z526" s="88"/>
      <c r="AA526" s="88">
        <v>38</v>
      </c>
      <c r="AB526" s="88"/>
      <c r="AC526" s="88"/>
      <c r="AD526" s="88">
        <v>24</v>
      </c>
      <c r="AE526" s="91">
        <v>16.75</v>
      </c>
      <c r="AF526" s="88" t="s">
        <v>2992</v>
      </c>
      <c r="AG526" s="88" t="s">
        <v>2999</v>
      </c>
      <c r="AH526" s="88" t="s">
        <v>2998</v>
      </c>
      <c r="AI526" s="89">
        <v>1</v>
      </c>
      <c r="AJ526" s="89"/>
      <c r="AK526" s="89"/>
      <c r="AL526" s="88"/>
      <c r="AM526" s="88"/>
      <c r="AN526" s="88"/>
      <c r="AO526" s="88"/>
      <c r="AP526" s="88" t="s">
        <v>61</v>
      </c>
      <c r="AQ526" s="88" t="s">
        <v>44</v>
      </c>
      <c r="AR526" s="88" t="s">
        <v>45</v>
      </c>
      <c r="AS526" s="88" t="s">
        <v>44</v>
      </c>
      <c r="AT526" s="88" t="s">
        <v>61</v>
      </c>
      <c r="AU526" s="88"/>
      <c r="AV526" s="88"/>
      <c r="AW526" s="88"/>
      <c r="AX526" s="88" t="s">
        <v>3923</v>
      </c>
      <c r="AY526" s="88">
        <v>63.372895999999997</v>
      </c>
      <c r="AZ526" s="89">
        <v>150</v>
      </c>
      <c r="BA526" s="92">
        <v>0.75129533678756477</v>
      </c>
      <c r="BB526" s="93">
        <v>144</v>
      </c>
      <c r="BC526" s="94">
        <v>0.2</v>
      </c>
      <c r="BD526" s="89">
        <v>465</v>
      </c>
      <c r="BE526" s="89">
        <v>315</v>
      </c>
      <c r="BF526" s="98" t="s">
        <v>2532</v>
      </c>
      <c r="BG526" s="88" t="s">
        <v>68</v>
      </c>
      <c r="BH526" s="88" t="s">
        <v>3523</v>
      </c>
    </row>
    <row r="527" spans="1:60" s="87" customFormat="1" ht="30.75" customHeight="1" x14ac:dyDescent="0.2">
      <c r="A527" s="87" t="s">
        <v>2084</v>
      </c>
      <c r="B527" s="88" t="s">
        <v>1815</v>
      </c>
      <c r="C527" s="88" t="s">
        <v>2084</v>
      </c>
      <c r="D527" s="88" t="s">
        <v>31</v>
      </c>
      <c r="E527" s="88" t="s">
        <v>32</v>
      </c>
      <c r="F527" s="88" t="s">
        <v>32</v>
      </c>
      <c r="G527" s="88" t="s">
        <v>61</v>
      </c>
      <c r="H527" s="88" t="s">
        <v>66</v>
      </c>
      <c r="I527" s="88" t="s">
        <v>2918</v>
      </c>
      <c r="J527" s="88" t="s">
        <v>62</v>
      </c>
      <c r="K527" s="88" t="s">
        <v>781</v>
      </c>
      <c r="L527" s="88" t="s">
        <v>3523</v>
      </c>
      <c r="M527" s="88" t="s">
        <v>667</v>
      </c>
      <c r="N527" s="88" t="s">
        <v>1730</v>
      </c>
      <c r="O527" s="88" t="s">
        <v>587</v>
      </c>
      <c r="P527" s="88" t="s">
        <v>176</v>
      </c>
      <c r="Q527" s="88" t="s">
        <v>2374</v>
      </c>
      <c r="R527" s="89" t="s">
        <v>3618</v>
      </c>
      <c r="S527" s="90">
        <v>0.36</v>
      </c>
      <c r="T527" s="88" t="s">
        <v>764</v>
      </c>
      <c r="U527" s="88"/>
      <c r="V527" s="88"/>
      <c r="W527" s="88"/>
      <c r="X527" s="89"/>
      <c r="Y527" s="89"/>
      <c r="Z527" s="88"/>
      <c r="AA527" s="88">
        <v>38</v>
      </c>
      <c r="AB527" s="88"/>
      <c r="AC527" s="88"/>
      <c r="AD527" s="88">
        <v>24</v>
      </c>
      <c r="AE527" s="91">
        <v>16.75</v>
      </c>
      <c r="AF527" s="88" t="s">
        <v>2992</v>
      </c>
      <c r="AG527" s="88" t="s">
        <v>2999</v>
      </c>
      <c r="AH527" s="88" t="s">
        <v>2998</v>
      </c>
      <c r="AI527" s="89">
        <v>1</v>
      </c>
      <c r="AJ527" s="89"/>
      <c r="AK527" s="89"/>
      <c r="AL527" s="88"/>
      <c r="AM527" s="88"/>
      <c r="AN527" s="88"/>
      <c r="AO527" s="88"/>
      <c r="AP527" s="88" t="s">
        <v>61</v>
      </c>
      <c r="AQ527" s="88" t="s">
        <v>44</v>
      </c>
      <c r="AR527" s="88" t="s">
        <v>45</v>
      </c>
      <c r="AS527" s="88" t="s">
        <v>44</v>
      </c>
      <c r="AT527" s="88" t="s">
        <v>61</v>
      </c>
      <c r="AU527" s="88"/>
      <c r="AV527" s="88"/>
      <c r="AW527" s="88"/>
      <c r="AX527" s="88" t="s">
        <v>3923</v>
      </c>
      <c r="AY527" s="88">
        <v>63.898085999999999</v>
      </c>
      <c r="AZ527" s="89">
        <v>150</v>
      </c>
      <c r="BA527" s="92">
        <v>1.3989637305699483</v>
      </c>
      <c r="BB527" s="93">
        <v>216</v>
      </c>
      <c r="BC527" s="94">
        <v>0.2</v>
      </c>
      <c r="BD527" s="89">
        <v>465</v>
      </c>
      <c r="BE527" s="89">
        <v>315</v>
      </c>
      <c r="BF527" s="98" t="s">
        <v>2532</v>
      </c>
      <c r="BG527" s="88" t="s">
        <v>68</v>
      </c>
      <c r="BH527" s="88" t="s">
        <v>3523</v>
      </c>
    </row>
    <row r="528" spans="1:60" s="87" customFormat="1" ht="30.75" customHeight="1" x14ac:dyDescent="0.2">
      <c r="A528" s="87" t="s">
        <v>815</v>
      </c>
      <c r="B528" s="88" t="s">
        <v>1815</v>
      </c>
      <c r="C528" s="88" t="s">
        <v>815</v>
      </c>
      <c r="D528" s="88" t="s">
        <v>31</v>
      </c>
      <c r="E528" s="88" t="s">
        <v>32</v>
      </c>
      <c r="F528" s="88" t="s">
        <v>32</v>
      </c>
      <c r="G528" s="88" t="s">
        <v>61</v>
      </c>
      <c r="H528" s="88" t="s">
        <v>66</v>
      </c>
      <c r="I528" s="88" t="s">
        <v>2918</v>
      </c>
      <c r="J528" s="88" t="s">
        <v>62</v>
      </c>
      <c r="K528" s="88" t="s">
        <v>781</v>
      </c>
      <c r="L528" s="88" t="s">
        <v>3523</v>
      </c>
      <c r="M528" s="88" t="s">
        <v>667</v>
      </c>
      <c r="N528" s="88" t="s">
        <v>1730</v>
      </c>
      <c r="O528" s="88" t="s">
        <v>587</v>
      </c>
      <c r="P528" s="88" t="s">
        <v>98</v>
      </c>
      <c r="Q528" s="88" t="s">
        <v>2374</v>
      </c>
      <c r="R528" s="89" t="s">
        <v>3618</v>
      </c>
      <c r="S528" s="90">
        <v>0.33500000000000002</v>
      </c>
      <c r="T528" s="88" t="s">
        <v>765</v>
      </c>
      <c r="U528" s="88"/>
      <c r="V528" s="88"/>
      <c r="W528" s="88"/>
      <c r="X528" s="89"/>
      <c r="Y528" s="89"/>
      <c r="Z528" s="88"/>
      <c r="AA528" s="88">
        <v>38</v>
      </c>
      <c r="AB528" s="88"/>
      <c r="AC528" s="88"/>
      <c r="AD528" s="88">
        <v>24</v>
      </c>
      <c r="AE528" s="91">
        <v>16.75</v>
      </c>
      <c r="AF528" s="88" t="s">
        <v>2992</v>
      </c>
      <c r="AG528" s="88" t="s">
        <v>2999</v>
      </c>
      <c r="AH528" s="88" t="s">
        <v>2998</v>
      </c>
      <c r="AI528" s="89">
        <v>1</v>
      </c>
      <c r="AJ528" s="89"/>
      <c r="AK528" s="89"/>
      <c r="AL528" s="88"/>
      <c r="AM528" s="88"/>
      <c r="AN528" s="88"/>
      <c r="AO528" s="88"/>
      <c r="AP528" s="88" t="s">
        <v>61</v>
      </c>
      <c r="AQ528" s="88" t="s">
        <v>44</v>
      </c>
      <c r="AR528" s="88" t="s">
        <v>45</v>
      </c>
      <c r="AS528" s="88" t="s">
        <v>44</v>
      </c>
      <c r="AT528" s="88" t="s">
        <v>61</v>
      </c>
      <c r="AU528" s="88"/>
      <c r="AV528" s="88"/>
      <c r="AW528" s="88"/>
      <c r="AX528" s="88" t="s">
        <v>3923</v>
      </c>
      <c r="AY528" s="88">
        <v>63.945583999999997</v>
      </c>
      <c r="AZ528" s="89">
        <v>150</v>
      </c>
      <c r="BA528" s="92">
        <v>1.1917098445595855</v>
      </c>
      <c r="BB528" s="93">
        <v>216</v>
      </c>
      <c r="BC528" s="94">
        <v>0.2</v>
      </c>
      <c r="BD528" s="89">
        <v>465</v>
      </c>
      <c r="BE528" s="89">
        <v>315</v>
      </c>
      <c r="BF528" s="98" t="s">
        <v>2532</v>
      </c>
      <c r="BG528" s="88" t="s">
        <v>68</v>
      </c>
      <c r="BH528" s="88" t="s">
        <v>3523</v>
      </c>
    </row>
    <row r="529" spans="1:60" s="87" customFormat="1" ht="30.75" customHeight="1" x14ac:dyDescent="0.2">
      <c r="A529" s="87" t="s">
        <v>816</v>
      </c>
      <c r="B529" s="88" t="s">
        <v>1815</v>
      </c>
      <c r="C529" s="88" t="s">
        <v>816</v>
      </c>
      <c r="D529" s="88" t="s">
        <v>31</v>
      </c>
      <c r="E529" s="88" t="s">
        <v>32</v>
      </c>
      <c r="F529" s="88" t="s">
        <v>32</v>
      </c>
      <c r="G529" s="88" t="s">
        <v>61</v>
      </c>
      <c r="H529" s="88" t="s">
        <v>66</v>
      </c>
      <c r="I529" s="88" t="s">
        <v>2918</v>
      </c>
      <c r="J529" s="88" t="s">
        <v>62</v>
      </c>
      <c r="K529" s="88" t="s">
        <v>781</v>
      </c>
      <c r="L529" s="88" t="s">
        <v>3523</v>
      </c>
      <c r="M529" s="88" t="s">
        <v>667</v>
      </c>
      <c r="N529" s="88" t="s">
        <v>1730</v>
      </c>
      <c r="O529" s="88" t="s">
        <v>587</v>
      </c>
      <c r="P529" s="88" t="s">
        <v>100</v>
      </c>
      <c r="Q529" s="88" t="s">
        <v>2374</v>
      </c>
      <c r="R529" s="89" t="s">
        <v>3618</v>
      </c>
      <c r="S529" s="90">
        <v>0.33500000000000002</v>
      </c>
      <c r="T529" s="88" t="s">
        <v>766</v>
      </c>
      <c r="U529" s="88"/>
      <c r="V529" s="88"/>
      <c r="W529" s="88"/>
      <c r="X529" s="89"/>
      <c r="Y529" s="89"/>
      <c r="Z529" s="88"/>
      <c r="AA529" s="88">
        <v>38</v>
      </c>
      <c r="AB529" s="88"/>
      <c r="AC529" s="88"/>
      <c r="AD529" s="88">
        <v>24</v>
      </c>
      <c r="AE529" s="91">
        <v>16.75</v>
      </c>
      <c r="AF529" s="88" t="s">
        <v>2992</v>
      </c>
      <c r="AG529" s="88" t="s">
        <v>2999</v>
      </c>
      <c r="AH529" s="88" t="s">
        <v>2998</v>
      </c>
      <c r="AI529" s="89">
        <v>1</v>
      </c>
      <c r="AJ529" s="89"/>
      <c r="AK529" s="89"/>
      <c r="AL529" s="88"/>
      <c r="AM529" s="88"/>
      <c r="AN529" s="88"/>
      <c r="AO529" s="88"/>
      <c r="AP529" s="88" t="s">
        <v>61</v>
      </c>
      <c r="AQ529" s="88" t="s">
        <v>44</v>
      </c>
      <c r="AR529" s="88" t="s">
        <v>45</v>
      </c>
      <c r="AS529" s="88" t="s">
        <v>44</v>
      </c>
      <c r="AT529" s="88" t="s">
        <v>61</v>
      </c>
      <c r="AU529" s="88"/>
      <c r="AV529" s="88"/>
      <c r="AW529" s="88"/>
      <c r="AX529" s="88" t="s">
        <v>3923</v>
      </c>
      <c r="AY529" s="88">
        <v>60.453302999999998</v>
      </c>
      <c r="AZ529" s="89">
        <v>150</v>
      </c>
      <c r="BA529" s="92">
        <v>0.76683937823834192</v>
      </c>
      <c r="BB529" s="93">
        <v>216</v>
      </c>
      <c r="BC529" s="94">
        <v>0.2</v>
      </c>
      <c r="BD529" s="89">
        <v>465</v>
      </c>
      <c r="BE529" s="89">
        <v>315</v>
      </c>
      <c r="BF529" s="98" t="s">
        <v>2532</v>
      </c>
      <c r="BG529" s="88" t="s">
        <v>68</v>
      </c>
      <c r="BH529" s="88" t="s">
        <v>3523</v>
      </c>
    </row>
    <row r="530" spans="1:60" s="87" customFormat="1" ht="30.75" customHeight="1" x14ac:dyDescent="0.2">
      <c r="A530" s="87" t="s">
        <v>817</v>
      </c>
      <c r="B530" s="88" t="s">
        <v>1815</v>
      </c>
      <c r="C530" s="88" t="s">
        <v>817</v>
      </c>
      <c r="D530" s="88" t="s">
        <v>31</v>
      </c>
      <c r="E530" s="88" t="s">
        <v>32</v>
      </c>
      <c r="F530" s="88" t="s">
        <v>32</v>
      </c>
      <c r="G530" s="88" t="s">
        <v>61</v>
      </c>
      <c r="H530" s="88" t="s">
        <v>66</v>
      </c>
      <c r="I530" s="88" t="s">
        <v>2918</v>
      </c>
      <c r="J530" s="88" t="s">
        <v>62</v>
      </c>
      <c r="K530" s="88" t="s">
        <v>781</v>
      </c>
      <c r="L530" s="88" t="s">
        <v>3523</v>
      </c>
      <c r="M530" s="88" t="s">
        <v>667</v>
      </c>
      <c r="N530" s="88" t="s">
        <v>1730</v>
      </c>
      <c r="O530" s="88" t="s">
        <v>587</v>
      </c>
      <c r="P530" s="88" t="s">
        <v>104</v>
      </c>
      <c r="Q530" s="88" t="s">
        <v>2374</v>
      </c>
      <c r="R530" s="89" t="s">
        <v>3618</v>
      </c>
      <c r="S530" s="90">
        <v>0.41499999999999998</v>
      </c>
      <c r="T530" s="88" t="s">
        <v>767</v>
      </c>
      <c r="U530" s="88"/>
      <c r="V530" s="88"/>
      <c r="W530" s="88"/>
      <c r="X530" s="89"/>
      <c r="Y530" s="89"/>
      <c r="Z530" s="88"/>
      <c r="AA530" s="88">
        <v>38</v>
      </c>
      <c r="AB530" s="88"/>
      <c r="AC530" s="88"/>
      <c r="AD530" s="88">
        <v>24</v>
      </c>
      <c r="AE530" s="91">
        <v>16.75</v>
      </c>
      <c r="AF530" s="88" t="s">
        <v>2992</v>
      </c>
      <c r="AG530" s="88" t="s">
        <v>2999</v>
      </c>
      <c r="AH530" s="88" t="s">
        <v>2998</v>
      </c>
      <c r="AI530" s="89">
        <v>1</v>
      </c>
      <c r="AJ530" s="89"/>
      <c r="AK530" s="89"/>
      <c r="AL530" s="88"/>
      <c r="AM530" s="88"/>
      <c r="AN530" s="88"/>
      <c r="AO530" s="88"/>
      <c r="AP530" s="88" t="s">
        <v>61</v>
      </c>
      <c r="AQ530" s="88" t="s">
        <v>44</v>
      </c>
      <c r="AR530" s="88" t="s">
        <v>45</v>
      </c>
      <c r="AS530" s="88" t="s">
        <v>44</v>
      </c>
      <c r="AT530" s="88" t="s">
        <v>61</v>
      </c>
      <c r="AU530" s="88"/>
      <c r="AV530" s="88"/>
      <c r="AW530" s="88"/>
      <c r="AX530" s="88" t="s">
        <v>3923</v>
      </c>
      <c r="AY530" s="88">
        <v>63.486083999999998</v>
      </c>
      <c r="AZ530" s="89">
        <v>150</v>
      </c>
      <c r="BA530" s="92">
        <v>0.20725388601036268</v>
      </c>
      <c r="BB530" s="93">
        <v>144</v>
      </c>
      <c r="BC530" s="94">
        <v>0.2</v>
      </c>
      <c r="BD530" s="89">
        <v>465</v>
      </c>
      <c r="BE530" s="89">
        <v>315</v>
      </c>
      <c r="BF530" s="98" t="s">
        <v>2532</v>
      </c>
      <c r="BG530" s="88" t="s">
        <v>68</v>
      </c>
      <c r="BH530" s="88" t="s">
        <v>3523</v>
      </c>
    </row>
    <row r="531" spans="1:60" s="87" customFormat="1" ht="30.75" customHeight="1" x14ac:dyDescent="0.2">
      <c r="A531" s="87" t="s">
        <v>818</v>
      </c>
      <c r="B531" s="88" t="s">
        <v>1815</v>
      </c>
      <c r="C531" s="88" t="s">
        <v>818</v>
      </c>
      <c r="D531" s="88" t="s">
        <v>31</v>
      </c>
      <c r="E531" s="88" t="s">
        <v>32</v>
      </c>
      <c r="F531" s="88" t="s">
        <v>32</v>
      </c>
      <c r="G531" s="88" t="s">
        <v>61</v>
      </c>
      <c r="H531" s="88" t="s">
        <v>66</v>
      </c>
      <c r="I531" s="88" t="s">
        <v>2918</v>
      </c>
      <c r="J531" s="88" t="s">
        <v>62</v>
      </c>
      <c r="K531" s="88" t="s">
        <v>781</v>
      </c>
      <c r="L531" s="88" t="s">
        <v>3523</v>
      </c>
      <c r="M531" s="88" t="s">
        <v>667</v>
      </c>
      <c r="N531" s="88" t="s">
        <v>1730</v>
      </c>
      <c r="O531" s="88" t="s">
        <v>587</v>
      </c>
      <c r="P531" s="88" t="s">
        <v>107</v>
      </c>
      <c r="Q531" s="88" t="s">
        <v>2374</v>
      </c>
      <c r="R531" s="89" t="s">
        <v>3618</v>
      </c>
      <c r="S531" s="90">
        <v>0.42</v>
      </c>
      <c r="T531" s="88" t="s">
        <v>768</v>
      </c>
      <c r="U531" s="88"/>
      <c r="V531" s="88"/>
      <c r="W531" s="88"/>
      <c r="X531" s="89"/>
      <c r="Y531" s="89"/>
      <c r="Z531" s="88"/>
      <c r="AA531" s="88">
        <v>38</v>
      </c>
      <c r="AB531" s="88"/>
      <c r="AC531" s="88"/>
      <c r="AD531" s="88">
        <v>24</v>
      </c>
      <c r="AE531" s="91">
        <v>16.75</v>
      </c>
      <c r="AF531" s="88" t="s">
        <v>2992</v>
      </c>
      <c r="AG531" s="88" t="s">
        <v>2999</v>
      </c>
      <c r="AH531" s="88" t="s">
        <v>2998</v>
      </c>
      <c r="AI531" s="89">
        <v>1</v>
      </c>
      <c r="AJ531" s="89"/>
      <c r="AK531" s="89"/>
      <c r="AL531" s="88"/>
      <c r="AM531" s="88"/>
      <c r="AN531" s="88"/>
      <c r="AO531" s="88"/>
      <c r="AP531" s="88" t="s">
        <v>61</v>
      </c>
      <c r="AQ531" s="88" t="s">
        <v>44</v>
      </c>
      <c r="AR531" s="88" t="s">
        <v>45</v>
      </c>
      <c r="AS531" s="88" t="s">
        <v>44</v>
      </c>
      <c r="AT531" s="88" t="s">
        <v>61</v>
      </c>
      <c r="AU531" s="88"/>
      <c r="AV531" s="88"/>
      <c r="AW531" s="88"/>
      <c r="AX531" s="88" t="s">
        <v>3923</v>
      </c>
      <c r="AY531" s="88">
        <v>61.171320999999999</v>
      </c>
      <c r="AZ531" s="89">
        <v>150</v>
      </c>
      <c r="BA531" s="92">
        <v>8.2901554404145081E-2</v>
      </c>
      <c r="BB531" s="93">
        <v>144</v>
      </c>
      <c r="BC531" s="94">
        <v>0.2</v>
      </c>
      <c r="BD531" s="89">
        <v>465</v>
      </c>
      <c r="BE531" s="89">
        <v>315</v>
      </c>
      <c r="BF531" s="98" t="s">
        <v>2532</v>
      </c>
      <c r="BG531" s="88" t="s">
        <v>68</v>
      </c>
      <c r="BH531" s="88" t="s">
        <v>3523</v>
      </c>
    </row>
    <row r="532" spans="1:60" s="87" customFormat="1" ht="30.75" customHeight="1" x14ac:dyDescent="0.2">
      <c r="A532" s="87" t="s">
        <v>2085</v>
      </c>
      <c r="B532" s="88" t="s">
        <v>1805</v>
      </c>
      <c r="C532" s="88" t="s">
        <v>2085</v>
      </c>
      <c r="D532" s="88" t="s">
        <v>31</v>
      </c>
      <c r="E532" s="88" t="s">
        <v>32</v>
      </c>
      <c r="F532" s="88" t="s">
        <v>32</v>
      </c>
      <c r="G532" s="88" t="s">
        <v>61</v>
      </c>
      <c r="H532" s="88" t="s">
        <v>66</v>
      </c>
      <c r="I532" s="88" t="s">
        <v>2917</v>
      </c>
      <c r="J532" s="88" t="s">
        <v>62</v>
      </c>
      <c r="K532" s="88" t="s">
        <v>781</v>
      </c>
      <c r="L532" s="88" t="s">
        <v>3523</v>
      </c>
      <c r="M532" s="88" t="s">
        <v>667</v>
      </c>
      <c r="N532" s="88" t="s">
        <v>1731</v>
      </c>
      <c r="O532" s="88" t="s">
        <v>587</v>
      </c>
      <c r="P532" s="88" t="s">
        <v>175</v>
      </c>
      <c r="Q532" s="88" t="s">
        <v>2374</v>
      </c>
      <c r="R532" s="89" t="s">
        <v>3614</v>
      </c>
      <c r="S532" s="90">
        <v>0.4</v>
      </c>
      <c r="T532" s="88" t="s">
        <v>769</v>
      </c>
      <c r="U532" s="88"/>
      <c r="V532" s="88"/>
      <c r="W532" s="88"/>
      <c r="X532" s="89"/>
      <c r="Y532" s="89"/>
      <c r="Z532" s="88"/>
      <c r="AA532" s="88">
        <v>38</v>
      </c>
      <c r="AB532" s="88"/>
      <c r="AC532" s="88"/>
      <c r="AD532" s="88">
        <v>24</v>
      </c>
      <c r="AE532" s="91">
        <v>16.75</v>
      </c>
      <c r="AF532" s="88" t="s">
        <v>2992</v>
      </c>
      <c r="AG532" s="88" t="s">
        <v>2999</v>
      </c>
      <c r="AH532" s="88" t="s">
        <v>2998</v>
      </c>
      <c r="AI532" s="89">
        <v>1</v>
      </c>
      <c r="AJ532" s="89"/>
      <c r="AK532" s="89"/>
      <c r="AL532" s="88"/>
      <c r="AM532" s="88"/>
      <c r="AN532" s="88"/>
      <c r="AO532" s="88"/>
      <c r="AP532" s="88" t="s">
        <v>61</v>
      </c>
      <c r="AQ532" s="88" t="s">
        <v>44</v>
      </c>
      <c r="AR532" s="88" t="s">
        <v>45</v>
      </c>
      <c r="AS532" s="88" t="s">
        <v>44</v>
      </c>
      <c r="AT532" s="88" t="s">
        <v>61</v>
      </c>
      <c r="AU532" s="88" t="s">
        <v>3921</v>
      </c>
      <c r="AV532" s="88"/>
      <c r="AW532" s="88"/>
      <c r="AX532" s="88"/>
      <c r="AY532" s="88">
        <v>59.581344000000001</v>
      </c>
      <c r="AZ532" s="89">
        <v>150</v>
      </c>
      <c r="BA532" s="92">
        <v>0.34715025906735753</v>
      </c>
      <c r="BB532" s="93">
        <v>144</v>
      </c>
      <c r="BC532" s="94">
        <v>0.2</v>
      </c>
      <c r="BD532" s="89">
        <v>465</v>
      </c>
      <c r="BE532" s="89">
        <v>315</v>
      </c>
      <c r="BF532" s="96" t="s">
        <v>2535</v>
      </c>
      <c r="BG532" s="88" t="s">
        <v>68</v>
      </c>
      <c r="BH532" s="88" t="s">
        <v>3523</v>
      </c>
    </row>
    <row r="533" spans="1:60" s="87" customFormat="1" ht="30.75" customHeight="1" x14ac:dyDescent="0.2">
      <c r="A533" s="87" t="s">
        <v>2086</v>
      </c>
      <c r="B533" s="88" t="s">
        <v>1805</v>
      </c>
      <c r="C533" s="88" t="s">
        <v>2086</v>
      </c>
      <c r="D533" s="88" t="s">
        <v>31</v>
      </c>
      <c r="E533" s="88" t="s">
        <v>32</v>
      </c>
      <c r="F533" s="88" t="s">
        <v>32</v>
      </c>
      <c r="G533" s="88" t="s">
        <v>61</v>
      </c>
      <c r="H533" s="88" t="s">
        <v>66</v>
      </c>
      <c r="I533" s="88" t="s">
        <v>2917</v>
      </c>
      <c r="J533" s="88" t="s">
        <v>62</v>
      </c>
      <c r="K533" s="88" t="s">
        <v>781</v>
      </c>
      <c r="L533" s="88" t="s">
        <v>3523</v>
      </c>
      <c r="M533" s="88" t="s">
        <v>667</v>
      </c>
      <c r="N533" s="88" t="s">
        <v>1731</v>
      </c>
      <c r="O533" s="88" t="s">
        <v>587</v>
      </c>
      <c r="P533" s="88" t="s">
        <v>176</v>
      </c>
      <c r="Q533" s="88" t="s">
        <v>2374</v>
      </c>
      <c r="R533" s="89" t="s">
        <v>3614</v>
      </c>
      <c r="S533" s="90">
        <v>0.36</v>
      </c>
      <c r="T533" s="88" t="s">
        <v>770</v>
      </c>
      <c r="U533" s="88"/>
      <c r="V533" s="88"/>
      <c r="W533" s="88"/>
      <c r="X533" s="89"/>
      <c r="Y533" s="89"/>
      <c r="Z533" s="88"/>
      <c r="AA533" s="88">
        <v>38</v>
      </c>
      <c r="AB533" s="88"/>
      <c r="AC533" s="88"/>
      <c r="AD533" s="88">
        <v>24</v>
      </c>
      <c r="AE533" s="91">
        <v>16.75</v>
      </c>
      <c r="AF533" s="88" t="s">
        <v>2993</v>
      </c>
      <c r="AG533" s="88" t="s">
        <v>2999</v>
      </c>
      <c r="AH533" s="88" t="s">
        <v>2998</v>
      </c>
      <c r="AI533" s="89">
        <v>1</v>
      </c>
      <c r="AJ533" s="89"/>
      <c r="AK533" s="89"/>
      <c r="AL533" s="88"/>
      <c r="AM533" s="88"/>
      <c r="AN533" s="88"/>
      <c r="AO533" s="88"/>
      <c r="AP533" s="88" t="s">
        <v>61</v>
      </c>
      <c r="AQ533" s="88" t="s">
        <v>44</v>
      </c>
      <c r="AR533" s="88" t="s">
        <v>45</v>
      </c>
      <c r="AS533" s="88" t="s">
        <v>44</v>
      </c>
      <c r="AT533" s="88" t="s">
        <v>61</v>
      </c>
      <c r="AU533" s="88" t="s">
        <v>3921</v>
      </c>
      <c r="AV533" s="88"/>
      <c r="AW533" s="88"/>
      <c r="AX533" s="88"/>
      <c r="AY533" s="88">
        <v>60.754368999999997</v>
      </c>
      <c r="AZ533" s="89">
        <v>150</v>
      </c>
      <c r="BA533" s="92">
        <v>0.55440414507772018</v>
      </c>
      <c r="BB533" s="93">
        <v>216</v>
      </c>
      <c r="BC533" s="94">
        <v>0.2</v>
      </c>
      <c r="BD533" s="89">
        <v>465</v>
      </c>
      <c r="BE533" s="89">
        <v>315</v>
      </c>
      <c r="BF533" s="96" t="s">
        <v>2535</v>
      </c>
      <c r="BG533" s="88" t="s">
        <v>68</v>
      </c>
      <c r="BH533" s="88" t="s">
        <v>3523</v>
      </c>
    </row>
    <row r="534" spans="1:60" s="87" customFormat="1" ht="30.75" customHeight="1" x14ac:dyDescent="0.2">
      <c r="A534" s="87" t="s">
        <v>819</v>
      </c>
      <c r="B534" s="88" t="s">
        <v>1805</v>
      </c>
      <c r="C534" s="88" t="s">
        <v>819</v>
      </c>
      <c r="D534" s="88" t="s">
        <v>31</v>
      </c>
      <c r="E534" s="88" t="s">
        <v>32</v>
      </c>
      <c r="F534" s="88" t="s">
        <v>32</v>
      </c>
      <c r="G534" s="88" t="s">
        <v>61</v>
      </c>
      <c r="H534" s="88" t="s">
        <v>66</v>
      </c>
      <c r="I534" s="88" t="s">
        <v>2917</v>
      </c>
      <c r="J534" s="88" t="s">
        <v>62</v>
      </c>
      <c r="K534" s="88" t="s">
        <v>781</v>
      </c>
      <c r="L534" s="88" t="s">
        <v>3523</v>
      </c>
      <c r="M534" s="88" t="s">
        <v>667</v>
      </c>
      <c r="N534" s="88" t="s">
        <v>1731</v>
      </c>
      <c r="O534" s="88" t="s">
        <v>587</v>
      </c>
      <c r="P534" s="88" t="s">
        <v>98</v>
      </c>
      <c r="Q534" s="88" t="s">
        <v>2374</v>
      </c>
      <c r="R534" s="89" t="s">
        <v>3614</v>
      </c>
      <c r="S534" s="90">
        <v>0.33500000000000002</v>
      </c>
      <c r="T534" s="88" t="s">
        <v>771</v>
      </c>
      <c r="U534" s="88"/>
      <c r="V534" s="88"/>
      <c r="W534" s="88"/>
      <c r="X534" s="89"/>
      <c r="Y534" s="89"/>
      <c r="Z534" s="88"/>
      <c r="AA534" s="88">
        <v>38</v>
      </c>
      <c r="AB534" s="88"/>
      <c r="AC534" s="88"/>
      <c r="AD534" s="88">
        <v>24</v>
      </c>
      <c r="AE534" s="91">
        <v>16.75</v>
      </c>
      <c r="AF534" s="88" t="s">
        <v>2993</v>
      </c>
      <c r="AG534" s="88" t="s">
        <v>2999</v>
      </c>
      <c r="AH534" s="88" t="s">
        <v>2998</v>
      </c>
      <c r="AI534" s="89">
        <v>1</v>
      </c>
      <c r="AJ534" s="89"/>
      <c r="AK534" s="89"/>
      <c r="AL534" s="88"/>
      <c r="AM534" s="88"/>
      <c r="AN534" s="88"/>
      <c r="AO534" s="88"/>
      <c r="AP534" s="88" t="s">
        <v>61</v>
      </c>
      <c r="AQ534" s="88" t="s">
        <v>44</v>
      </c>
      <c r="AR534" s="88" t="s">
        <v>45</v>
      </c>
      <c r="AS534" s="88" t="s">
        <v>44</v>
      </c>
      <c r="AT534" s="88" t="s">
        <v>61</v>
      </c>
      <c r="AU534" s="88" t="s">
        <v>3921</v>
      </c>
      <c r="AV534" s="88"/>
      <c r="AW534" s="88"/>
      <c r="AX534" s="88"/>
      <c r="AY534" s="88">
        <v>60.754368999999997</v>
      </c>
      <c r="AZ534" s="89">
        <v>150</v>
      </c>
      <c r="BA534" s="92">
        <v>0.56994818652849744</v>
      </c>
      <c r="BB534" s="93">
        <v>216</v>
      </c>
      <c r="BC534" s="94">
        <v>0.2</v>
      </c>
      <c r="BD534" s="89">
        <v>465</v>
      </c>
      <c r="BE534" s="89">
        <v>315</v>
      </c>
      <c r="BF534" s="96" t="s">
        <v>2535</v>
      </c>
      <c r="BG534" s="88" t="s">
        <v>68</v>
      </c>
      <c r="BH534" s="88" t="s">
        <v>3523</v>
      </c>
    </row>
    <row r="535" spans="1:60" s="87" customFormat="1" ht="30.75" customHeight="1" x14ac:dyDescent="0.2">
      <c r="A535" s="87" t="s">
        <v>820</v>
      </c>
      <c r="B535" s="88" t="s">
        <v>1805</v>
      </c>
      <c r="C535" s="88" t="s">
        <v>820</v>
      </c>
      <c r="D535" s="88" t="s">
        <v>31</v>
      </c>
      <c r="E535" s="88" t="s">
        <v>32</v>
      </c>
      <c r="F535" s="88" t="s">
        <v>32</v>
      </c>
      <c r="G535" s="88" t="s">
        <v>61</v>
      </c>
      <c r="H535" s="88" t="s">
        <v>66</v>
      </c>
      <c r="I535" s="88" t="s">
        <v>2917</v>
      </c>
      <c r="J535" s="88" t="s">
        <v>62</v>
      </c>
      <c r="K535" s="88" t="s">
        <v>781</v>
      </c>
      <c r="L535" s="88" t="s">
        <v>3523</v>
      </c>
      <c r="M535" s="88" t="s">
        <v>667</v>
      </c>
      <c r="N535" s="88" t="s">
        <v>1731</v>
      </c>
      <c r="O535" s="88" t="s">
        <v>587</v>
      </c>
      <c r="P535" s="88" t="s">
        <v>100</v>
      </c>
      <c r="Q535" s="88" t="s">
        <v>2374</v>
      </c>
      <c r="R535" s="89" t="s">
        <v>3614</v>
      </c>
      <c r="S535" s="90">
        <v>0.33500000000000002</v>
      </c>
      <c r="T535" s="88" t="s">
        <v>772</v>
      </c>
      <c r="U535" s="88"/>
      <c r="V535" s="88"/>
      <c r="W535" s="88"/>
      <c r="X535" s="89"/>
      <c r="Y535" s="89"/>
      <c r="Z535" s="88"/>
      <c r="AA535" s="88">
        <v>38</v>
      </c>
      <c r="AB535" s="88"/>
      <c r="AC535" s="88"/>
      <c r="AD535" s="88">
        <v>24</v>
      </c>
      <c r="AE535" s="91">
        <v>16.75</v>
      </c>
      <c r="AF535" s="88" t="s">
        <v>2993</v>
      </c>
      <c r="AG535" s="88" t="s">
        <v>2999</v>
      </c>
      <c r="AH535" s="88" t="s">
        <v>2998</v>
      </c>
      <c r="AI535" s="89">
        <v>1</v>
      </c>
      <c r="AJ535" s="89"/>
      <c r="AK535" s="89"/>
      <c r="AL535" s="88"/>
      <c r="AM535" s="88"/>
      <c r="AN535" s="88"/>
      <c r="AO535" s="88"/>
      <c r="AP535" s="88" t="s">
        <v>61</v>
      </c>
      <c r="AQ535" s="88" t="s">
        <v>44</v>
      </c>
      <c r="AR535" s="88" t="s">
        <v>45</v>
      </c>
      <c r="AS535" s="88" t="s">
        <v>44</v>
      </c>
      <c r="AT535" s="88" t="s">
        <v>61</v>
      </c>
      <c r="AU535" s="88" t="s">
        <v>3921</v>
      </c>
      <c r="AV535" s="88"/>
      <c r="AW535" s="88"/>
      <c r="AX535" s="88"/>
      <c r="AY535" s="88">
        <v>60.754368999999997</v>
      </c>
      <c r="AZ535" s="89">
        <v>150</v>
      </c>
      <c r="BA535" s="92">
        <v>0.35751295336787564</v>
      </c>
      <c r="BB535" s="93">
        <v>216</v>
      </c>
      <c r="BC535" s="94">
        <v>0.2</v>
      </c>
      <c r="BD535" s="89">
        <v>465</v>
      </c>
      <c r="BE535" s="89">
        <v>315</v>
      </c>
      <c r="BF535" s="96" t="s">
        <v>2535</v>
      </c>
      <c r="BG535" s="88" t="s">
        <v>68</v>
      </c>
      <c r="BH535" s="88" t="s">
        <v>3523</v>
      </c>
    </row>
    <row r="536" spans="1:60" s="87" customFormat="1" ht="30.75" customHeight="1" x14ac:dyDescent="0.2">
      <c r="A536" s="87" t="s">
        <v>821</v>
      </c>
      <c r="B536" s="88" t="s">
        <v>1805</v>
      </c>
      <c r="C536" s="88" t="s">
        <v>821</v>
      </c>
      <c r="D536" s="88" t="s">
        <v>31</v>
      </c>
      <c r="E536" s="88" t="s">
        <v>32</v>
      </c>
      <c r="F536" s="88" t="s">
        <v>32</v>
      </c>
      <c r="G536" s="88" t="s">
        <v>61</v>
      </c>
      <c r="H536" s="88" t="s">
        <v>66</v>
      </c>
      <c r="I536" s="88" t="s">
        <v>2917</v>
      </c>
      <c r="J536" s="88" t="s">
        <v>62</v>
      </c>
      <c r="K536" s="88" t="s">
        <v>781</v>
      </c>
      <c r="L536" s="88" t="s">
        <v>3523</v>
      </c>
      <c r="M536" s="88" t="s">
        <v>667</v>
      </c>
      <c r="N536" s="88" t="s">
        <v>1731</v>
      </c>
      <c r="O536" s="88" t="s">
        <v>587</v>
      </c>
      <c r="P536" s="88" t="s">
        <v>104</v>
      </c>
      <c r="Q536" s="88" t="s">
        <v>2374</v>
      </c>
      <c r="R536" s="89" t="s">
        <v>3614</v>
      </c>
      <c r="S536" s="90">
        <v>0.41499999999999998</v>
      </c>
      <c r="T536" s="88" t="s">
        <v>773</v>
      </c>
      <c r="U536" s="88"/>
      <c r="V536" s="88"/>
      <c r="W536" s="88"/>
      <c r="X536" s="89"/>
      <c r="Y536" s="89"/>
      <c r="Z536" s="88"/>
      <c r="AA536" s="88">
        <v>38</v>
      </c>
      <c r="AB536" s="88"/>
      <c r="AC536" s="88"/>
      <c r="AD536" s="88">
        <v>24</v>
      </c>
      <c r="AE536" s="91">
        <v>16.75</v>
      </c>
      <c r="AF536" s="88" t="s">
        <v>2993</v>
      </c>
      <c r="AG536" s="88" t="s">
        <v>2999</v>
      </c>
      <c r="AH536" s="88" t="s">
        <v>2998</v>
      </c>
      <c r="AI536" s="89">
        <v>1</v>
      </c>
      <c r="AJ536" s="89"/>
      <c r="AK536" s="89"/>
      <c r="AL536" s="88"/>
      <c r="AM536" s="88"/>
      <c r="AN536" s="88"/>
      <c r="AO536" s="88"/>
      <c r="AP536" s="88" t="s">
        <v>61</v>
      </c>
      <c r="AQ536" s="88" t="s">
        <v>44</v>
      </c>
      <c r="AR536" s="88" t="s">
        <v>45</v>
      </c>
      <c r="AS536" s="88" t="s">
        <v>44</v>
      </c>
      <c r="AT536" s="88" t="s">
        <v>61</v>
      </c>
      <c r="AU536" s="88" t="s">
        <v>3921</v>
      </c>
      <c r="AV536" s="88"/>
      <c r="AW536" s="88"/>
      <c r="AX536" s="88"/>
      <c r="AY536" s="88">
        <v>60.754368999999997</v>
      </c>
      <c r="AZ536" s="89">
        <v>150</v>
      </c>
      <c r="BA536" s="92">
        <v>7.2538860103626937E-2</v>
      </c>
      <c r="BB536" s="93">
        <v>144</v>
      </c>
      <c r="BC536" s="94">
        <v>0.2</v>
      </c>
      <c r="BD536" s="89">
        <v>465</v>
      </c>
      <c r="BE536" s="89">
        <v>315</v>
      </c>
      <c r="BF536" s="96" t="s">
        <v>2535</v>
      </c>
      <c r="BG536" s="88" t="s">
        <v>68</v>
      </c>
      <c r="BH536" s="88" t="s">
        <v>3523</v>
      </c>
    </row>
    <row r="537" spans="1:60" s="87" customFormat="1" ht="30.75" customHeight="1" x14ac:dyDescent="0.2">
      <c r="A537" s="87" t="s">
        <v>822</v>
      </c>
      <c r="B537" s="88" t="s">
        <v>1805</v>
      </c>
      <c r="C537" s="88" t="s">
        <v>822</v>
      </c>
      <c r="D537" s="88" t="s">
        <v>31</v>
      </c>
      <c r="E537" s="88" t="s">
        <v>32</v>
      </c>
      <c r="F537" s="88" t="s">
        <v>32</v>
      </c>
      <c r="G537" s="88" t="s">
        <v>61</v>
      </c>
      <c r="H537" s="88" t="s">
        <v>66</v>
      </c>
      <c r="I537" s="88" t="s">
        <v>2917</v>
      </c>
      <c r="J537" s="88" t="s">
        <v>62</v>
      </c>
      <c r="K537" s="88" t="s">
        <v>781</v>
      </c>
      <c r="L537" s="88" t="s">
        <v>3523</v>
      </c>
      <c r="M537" s="88" t="s">
        <v>667</v>
      </c>
      <c r="N537" s="88" t="s">
        <v>1731</v>
      </c>
      <c r="O537" s="88" t="s">
        <v>587</v>
      </c>
      <c r="P537" s="88" t="s">
        <v>107</v>
      </c>
      <c r="Q537" s="88" t="s">
        <v>2374</v>
      </c>
      <c r="R537" s="89" t="s">
        <v>3614</v>
      </c>
      <c r="S537" s="90">
        <v>0.42</v>
      </c>
      <c r="T537" s="88" t="s">
        <v>774</v>
      </c>
      <c r="U537" s="88"/>
      <c r="V537" s="88"/>
      <c r="W537" s="88"/>
      <c r="X537" s="89"/>
      <c r="Y537" s="89"/>
      <c r="Z537" s="88"/>
      <c r="AA537" s="88">
        <v>38</v>
      </c>
      <c r="AB537" s="88"/>
      <c r="AC537" s="88"/>
      <c r="AD537" s="88">
        <v>24</v>
      </c>
      <c r="AE537" s="91">
        <v>16.75</v>
      </c>
      <c r="AF537" s="88" t="s">
        <v>2993</v>
      </c>
      <c r="AG537" s="88" t="s">
        <v>2999</v>
      </c>
      <c r="AH537" s="88" t="s">
        <v>2998</v>
      </c>
      <c r="AI537" s="89">
        <v>1</v>
      </c>
      <c r="AJ537" s="89"/>
      <c r="AK537" s="89"/>
      <c r="AL537" s="88"/>
      <c r="AM537" s="88"/>
      <c r="AN537" s="88"/>
      <c r="AO537" s="88"/>
      <c r="AP537" s="88" t="s">
        <v>61</v>
      </c>
      <c r="AQ537" s="88" t="s">
        <v>44</v>
      </c>
      <c r="AR537" s="88" t="s">
        <v>45</v>
      </c>
      <c r="AS537" s="88" t="s">
        <v>44</v>
      </c>
      <c r="AT537" s="88" t="s">
        <v>61</v>
      </c>
      <c r="AU537" s="88" t="s">
        <v>3921</v>
      </c>
      <c r="AV537" s="88"/>
      <c r="AW537" s="88"/>
      <c r="AX537" s="88"/>
      <c r="AY537" s="88">
        <v>58.799328000000003</v>
      </c>
      <c r="AZ537" s="89">
        <v>150</v>
      </c>
      <c r="BA537" s="92">
        <v>3.6269430051813469E-2</v>
      </c>
      <c r="BB537" s="93">
        <v>144</v>
      </c>
      <c r="BC537" s="94">
        <v>0.2</v>
      </c>
      <c r="BD537" s="89">
        <v>465</v>
      </c>
      <c r="BE537" s="89">
        <v>315</v>
      </c>
      <c r="BF537" s="96" t="s">
        <v>2535</v>
      </c>
      <c r="BG537" s="88" t="s">
        <v>68</v>
      </c>
      <c r="BH537" s="88" t="s">
        <v>3523</v>
      </c>
    </row>
    <row r="538" spans="1:60" s="87" customFormat="1" ht="30.75" customHeight="1" x14ac:dyDescent="0.2">
      <c r="A538" s="87" t="s">
        <v>2087</v>
      </c>
      <c r="B538" s="88" t="s">
        <v>1816</v>
      </c>
      <c r="C538" s="88" t="s">
        <v>2087</v>
      </c>
      <c r="D538" s="88" t="s">
        <v>31</v>
      </c>
      <c r="E538" s="88" t="s">
        <v>32</v>
      </c>
      <c r="F538" s="88" t="s">
        <v>32</v>
      </c>
      <c r="G538" s="88" t="s">
        <v>61</v>
      </c>
      <c r="H538" s="88" t="s">
        <v>66</v>
      </c>
      <c r="I538" s="88" t="s">
        <v>2917</v>
      </c>
      <c r="J538" s="88" t="s">
        <v>62</v>
      </c>
      <c r="K538" s="88" t="s">
        <v>781</v>
      </c>
      <c r="L538" s="88" t="s">
        <v>3523</v>
      </c>
      <c r="M538" s="88" t="s">
        <v>667</v>
      </c>
      <c r="N538" s="88" t="s">
        <v>1736</v>
      </c>
      <c r="O538" s="88" t="s">
        <v>587</v>
      </c>
      <c r="P538" s="88" t="s">
        <v>175</v>
      </c>
      <c r="Q538" s="88" t="s">
        <v>2374</v>
      </c>
      <c r="R538" s="89" t="s">
        <v>3642</v>
      </c>
      <c r="S538" s="90">
        <v>0.4</v>
      </c>
      <c r="T538" s="88" t="s">
        <v>775</v>
      </c>
      <c r="U538" s="88"/>
      <c r="V538" s="88"/>
      <c r="W538" s="88"/>
      <c r="X538" s="89"/>
      <c r="Y538" s="89"/>
      <c r="Z538" s="88"/>
      <c r="AA538" s="88">
        <v>38</v>
      </c>
      <c r="AB538" s="88"/>
      <c r="AC538" s="88"/>
      <c r="AD538" s="88">
        <v>24</v>
      </c>
      <c r="AE538" s="91">
        <v>16.75</v>
      </c>
      <c r="AF538" s="88" t="s">
        <v>2993</v>
      </c>
      <c r="AG538" s="88" t="s">
        <v>2999</v>
      </c>
      <c r="AH538" s="88" t="s">
        <v>2998</v>
      </c>
      <c r="AI538" s="89">
        <v>1</v>
      </c>
      <c r="AJ538" s="89"/>
      <c r="AK538" s="89"/>
      <c r="AL538" s="88"/>
      <c r="AM538" s="88"/>
      <c r="AN538" s="88"/>
      <c r="AO538" s="88"/>
      <c r="AP538" s="88" t="s">
        <v>61</v>
      </c>
      <c r="AQ538" s="88" t="s">
        <v>44</v>
      </c>
      <c r="AR538" s="88" t="s">
        <v>45</v>
      </c>
      <c r="AS538" s="88" t="s">
        <v>44</v>
      </c>
      <c r="AT538" s="88" t="s">
        <v>61</v>
      </c>
      <c r="AU538" s="88" t="s">
        <v>3921</v>
      </c>
      <c r="AV538" s="88"/>
      <c r="AW538" s="88"/>
      <c r="AX538" s="88"/>
      <c r="AY538" s="88">
        <v>53.404045000000004</v>
      </c>
      <c r="AZ538" s="89">
        <v>150</v>
      </c>
      <c r="BA538" s="92">
        <v>0.34715025906735753</v>
      </c>
      <c r="BB538" s="93">
        <v>144</v>
      </c>
      <c r="BC538" s="94">
        <v>0.2</v>
      </c>
      <c r="BD538" s="89">
        <v>465</v>
      </c>
      <c r="BE538" s="89">
        <v>315</v>
      </c>
      <c r="BF538" s="98" t="s">
        <v>2524</v>
      </c>
      <c r="BG538" s="88" t="s">
        <v>68</v>
      </c>
      <c r="BH538" s="88" t="s">
        <v>3523</v>
      </c>
    </row>
    <row r="539" spans="1:60" s="87" customFormat="1" ht="30.75" customHeight="1" x14ac:dyDescent="0.2">
      <c r="A539" s="87" t="s">
        <v>2088</v>
      </c>
      <c r="B539" s="88" t="s">
        <v>1816</v>
      </c>
      <c r="C539" s="88" t="s">
        <v>2088</v>
      </c>
      <c r="D539" s="88" t="s">
        <v>31</v>
      </c>
      <c r="E539" s="88" t="s">
        <v>32</v>
      </c>
      <c r="F539" s="88" t="s">
        <v>32</v>
      </c>
      <c r="G539" s="88" t="s">
        <v>61</v>
      </c>
      <c r="H539" s="88" t="s">
        <v>66</v>
      </c>
      <c r="I539" s="88" t="s">
        <v>2917</v>
      </c>
      <c r="J539" s="88" t="s">
        <v>62</v>
      </c>
      <c r="K539" s="88" t="s">
        <v>781</v>
      </c>
      <c r="L539" s="88" t="s">
        <v>3523</v>
      </c>
      <c r="M539" s="88" t="s">
        <v>667</v>
      </c>
      <c r="N539" s="88" t="s">
        <v>1736</v>
      </c>
      <c r="O539" s="88" t="s">
        <v>587</v>
      </c>
      <c r="P539" s="88" t="s">
        <v>176</v>
      </c>
      <c r="Q539" s="88" t="s">
        <v>2374</v>
      </c>
      <c r="R539" s="89" t="s">
        <v>3642</v>
      </c>
      <c r="S539" s="90">
        <v>0.36</v>
      </c>
      <c r="T539" s="88" t="s">
        <v>776</v>
      </c>
      <c r="U539" s="88"/>
      <c r="V539" s="88"/>
      <c r="W539" s="88"/>
      <c r="X539" s="89"/>
      <c r="Y539" s="89"/>
      <c r="Z539" s="88"/>
      <c r="AA539" s="88">
        <v>38</v>
      </c>
      <c r="AB539" s="88"/>
      <c r="AC539" s="88"/>
      <c r="AD539" s="88">
        <v>24</v>
      </c>
      <c r="AE539" s="91">
        <v>16.75</v>
      </c>
      <c r="AF539" s="88" t="s">
        <v>2993</v>
      </c>
      <c r="AG539" s="88" t="s">
        <v>2999</v>
      </c>
      <c r="AH539" s="88" t="s">
        <v>2998</v>
      </c>
      <c r="AI539" s="89">
        <v>1</v>
      </c>
      <c r="AJ539" s="89"/>
      <c r="AK539" s="89"/>
      <c r="AL539" s="88"/>
      <c r="AM539" s="88"/>
      <c r="AN539" s="88"/>
      <c r="AO539" s="88"/>
      <c r="AP539" s="88" t="s">
        <v>61</v>
      </c>
      <c r="AQ539" s="88" t="s">
        <v>44</v>
      </c>
      <c r="AR539" s="88" t="s">
        <v>45</v>
      </c>
      <c r="AS539" s="88" t="s">
        <v>44</v>
      </c>
      <c r="AT539" s="88" t="s">
        <v>61</v>
      </c>
      <c r="AU539" s="88" t="s">
        <v>3921</v>
      </c>
      <c r="AV539" s="88"/>
      <c r="AW539" s="88"/>
      <c r="AX539" s="88"/>
      <c r="AY539" s="88">
        <v>56.795169000000001</v>
      </c>
      <c r="AZ539" s="89">
        <v>150</v>
      </c>
      <c r="BA539" s="92">
        <v>0.55440414507772018</v>
      </c>
      <c r="BB539" s="93">
        <v>216</v>
      </c>
      <c r="BC539" s="94">
        <v>0.2</v>
      </c>
      <c r="BD539" s="89">
        <v>465</v>
      </c>
      <c r="BE539" s="89">
        <v>315</v>
      </c>
      <c r="BF539" s="98" t="s">
        <v>2524</v>
      </c>
      <c r="BG539" s="88" t="s">
        <v>68</v>
      </c>
      <c r="BH539" s="88" t="s">
        <v>3523</v>
      </c>
    </row>
    <row r="540" spans="1:60" s="87" customFormat="1" ht="30.75" customHeight="1" x14ac:dyDescent="0.2">
      <c r="A540" s="87" t="s">
        <v>823</v>
      </c>
      <c r="B540" s="88" t="s">
        <v>1816</v>
      </c>
      <c r="C540" s="88" t="s">
        <v>823</v>
      </c>
      <c r="D540" s="88" t="s">
        <v>31</v>
      </c>
      <c r="E540" s="88" t="s">
        <v>32</v>
      </c>
      <c r="F540" s="88" t="s">
        <v>32</v>
      </c>
      <c r="G540" s="88" t="s">
        <v>61</v>
      </c>
      <c r="H540" s="88" t="s">
        <v>66</v>
      </c>
      <c r="I540" s="88" t="s">
        <v>2917</v>
      </c>
      <c r="J540" s="88" t="s">
        <v>62</v>
      </c>
      <c r="K540" s="88" t="s">
        <v>781</v>
      </c>
      <c r="L540" s="88" t="s">
        <v>3523</v>
      </c>
      <c r="M540" s="88" t="s">
        <v>667</v>
      </c>
      <c r="N540" s="88" t="s">
        <v>1736</v>
      </c>
      <c r="O540" s="88" t="s">
        <v>587</v>
      </c>
      <c r="P540" s="88" t="s">
        <v>98</v>
      </c>
      <c r="Q540" s="88" t="s">
        <v>2374</v>
      </c>
      <c r="R540" s="89" t="s">
        <v>3642</v>
      </c>
      <c r="S540" s="90">
        <v>0.33500000000000002</v>
      </c>
      <c r="T540" s="88" t="s">
        <v>777</v>
      </c>
      <c r="U540" s="88"/>
      <c r="V540" s="88"/>
      <c r="W540" s="88"/>
      <c r="X540" s="89"/>
      <c r="Y540" s="89"/>
      <c r="Z540" s="88"/>
      <c r="AA540" s="88">
        <v>38</v>
      </c>
      <c r="AB540" s="88"/>
      <c r="AC540" s="88"/>
      <c r="AD540" s="88">
        <v>24</v>
      </c>
      <c r="AE540" s="91">
        <v>16.75</v>
      </c>
      <c r="AF540" s="88" t="s">
        <v>2993</v>
      </c>
      <c r="AG540" s="88" t="s">
        <v>2999</v>
      </c>
      <c r="AH540" s="88" t="s">
        <v>2998</v>
      </c>
      <c r="AI540" s="89">
        <v>1</v>
      </c>
      <c r="AJ540" s="89"/>
      <c r="AK540" s="89"/>
      <c r="AL540" s="88"/>
      <c r="AM540" s="88"/>
      <c r="AN540" s="88"/>
      <c r="AO540" s="88"/>
      <c r="AP540" s="88" t="s">
        <v>61</v>
      </c>
      <c r="AQ540" s="88" t="s">
        <v>44</v>
      </c>
      <c r="AR540" s="88" t="s">
        <v>45</v>
      </c>
      <c r="AS540" s="88" t="s">
        <v>44</v>
      </c>
      <c r="AT540" s="88" t="s">
        <v>61</v>
      </c>
      <c r="AU540" s="88" t="s">
        <v>3921</v>
      </c>
      <c r="AV540" s="88"/>
      <c r="AW540" s="88"/>
      <c r="AX540" s="88"/>
      <c r="AY540" s="88">
        <v>57.925542999999998</v>
      </c>
      <c r="AZ540" s="89">
        <v>150</v>
      </c>
      <c r="BA540" s="92">
        <v>0.56994818652849744</v>
      </c>
      <c r="BB540" s="93">
        <v>216</v>
      </c>
      <c r="BC540" s="94">
        <v>0.2</v>
      </c>
      <c r="BD540" s="89">
        <v>465</v>
      </c>
      <c r="BE540" s="89">
        <v>315</v>
      </c>
      <c r="BF540" s="98" t="s">
        <v>2524</v>
      </c>
      <c r="BG540" s="88" t="s">
        <v>68</v>
      </c>
      <c r="BH540" s="88" t="s">
        <v>3523</v>
      </c>
    </row>
    <row r="541" spans="1:60" s="87" customFormat="1" ht="30.75" customHeight="1" x14ac:dyDescent="0.2">
      <c r="A541" s="87" t="s">
        <v>824</v>
      </c>
      <c r="B541" s="88" t="s">
        <v>1816</v>
      </c>
      <c r="C541" s="88" t="s">
        <v>824</v>
      </c>
      <c r="D541" s="88" t="s">
        <v>31</v>
      </c>
      <c r="E541" s="88" t="s">
        <v>32</v>
      </c>
      <c r="F541" s="88" t="s">
        <v>32</v>
      </c>
      <c r="G541" s="88" t="s">
        <v>61</v>
      </c>
      <c r="H541" s="88" t="s">
        <v>66</v>
      </c>
      <c r="I541" s="88" t="s">
        <v>2917</v>
      </c>
      <c r="J541" s="88" t="s">
        <v>62</v>
      </c>
      <c r="K541" s="88" t="s">
        <v>781</v>
      </c>
      <c r="L541" s="88" t="s">
        <v>3523</v>
      </c>
      <c r="M541" s="88" t="s">
        <v>667</v>
      </c>
      <c r="N541" s="88" t="s">
        <v>1736</v>
      </c>
      <c r="O541" s="88" t="s">
        <v>587</v>
      </c>
      <c r="P541" s="88" t="s">
        <v>100</v>
      </c>
      <c r="Q541" s="88" t="s">
        <v>2374</v>
      </c>
      <c r="R541" s="89" t="s">
        <v>3642</v>
      </c>
      <c r="S541" s="90">
        <v>0.33500000000000002</v>
      </c>
      <c r="T541" s="88" t="s">
        <v>778</v>
      </c>
      <c r="U541" s="88"/>
      <c r="V541" s="88"/>
      <c r="W541" s="88"/>
      <c r="X541" s="89"/>
      <c r="Y541" s="89"/>
      <c r="Z541" s="88"/>
      <c r="AA541" s="88">
        <v>38</v>
      </c>
      <c r="AB541" s="88"/>
      <c r="AC541" s="88"/>
      <c r="AD541" s="88">
        <v>24</v>
      </c>
      <c r="AE541" s="91">
        <v>16.75</v>
      </c>
      <c r="AF541" s="88" t="s">
        <v>2993</v>
      </c>
      <c r="AG541" s="88" t="s">
        <v>2999</v>
      </c>
      <c r="AH541" s="88" t="s">
        <v>2998</v>
      </c>
      <c r="AI541" s="89">
        <v>1</v>
      </c>
      <c r="AJ541" s="89"/>
      <c r="AK541" s="89"/>
      <c r="AL541" s="88"/>
      <c r="AM541" s="88"/>
      <c r="AN541" s="88"/>
      <c r="AO541" s="88"/>
      <c r="AP541" s="88" t="s">
        <v>61</v>
      </c>
      <c r="AQ541" s="88" t="s">
        <v>44</v>
      </c>
      <c r="AR541" s="88" t="s">
        <v>45</v>
      </c>
      <c r="AS541" s="88" t="s">
        <v>44</v>
      </c>
      <c r="AT541" s="88" t="s">
        <v>61</v>
      </c>
      <c r="AU541" s="88" t="s">
        <v>3921</v>
      </c>
      <c r="AV541" s="88"/>
      <c r="AW541" s="88"/>
      <c r="AX541" s="88"/>
      <c r="AY541" s="88">
        <v>56.162256999999997</v>
      </c>
      <c r="AZ541" s="89">
        <v>150</v>
      </c>
      <c r="BA541" s="92">
        <v>0.35751295336787564</v>
      </c>
      <c r="BB541" s="93">
        <v>216</v>
      </c>
      <c r="BC541" s="94">
        <v>0.2</v>
      </c>
      <c r="BD541" s="89">
        <v>465</v>
      </c>
      <c r="BE541" s="89">
        <v>315</v>
      </c>
      <c r="BF541" s="98" t="s">
        <v>2524</v>
      </c>
      <c r="BG541" s="88" t="s">
        <v>68</v>
      </c>
      <c r="BH541" s="88" t="s">
        <v>3523</v>
      </c>
    </row>
    <row r="542" spans="1:60" s="87" customFormat="1" ht="30.75" customHeight="1" x14ac:dyDescent="0.2">
      <c r="A542" s="87" t="s">
        <v>825</v>
      </c>
      <c r="B542" s="88" t="s">
        <v>1816</v>
      </c>
      <c r="C542" s="88" t="s">
        <v>825</v>
      </c>
      <c r="D542" s="88" t="s">
        <v>31</v>
      </c>
      <c r="E542" s="88" t="s">
        <v>32</v>
      </c>
      <c r="F542" s="88" t="s">
        <v>32</v>
      </c>
      <c r="G542" s="88" t="s">
        <v>61</v>
      </c>
      <c r="H542" s="88" t="s">
        <v>66</v>
      </c>
      <c r="I542" s="88" t="s">
        <v>2917</v>
      </c>
      <c r="J542" s="88" t="s">
        <v>62</v>
      </c>
      <c r="K542" s="88" t="s">
        <v>781</v>
      </c>
      <c r="L542" s="88" t="s">
        <v>3523</v>
      </c>
      <c r="M542" s="88" t="s">
        <v>667</v>
      </c>
      <c r="N542" s="88" t="s">
        <v>1736</v>
      </c>
      <c r="O542" s="88" t="s">
        <v>587</v>
      </c>
      <c r="P542" s="88" t="s">
        <v>104</v>
      </c>
      <c r="Q542" s="88" t="s">
        <v>2374</v>
      </c>
      <c r="R542" s="89" t="s">
        <v>3642</v>
      </c>
      <c r="S542" s="90">
        <v>0.41499999999999998</v>
      </c>
      <c r="T542" s="88" t="s">
        <v>779</v>
      </c>
      <c r="U542" s="88"/>
      <c r="V542" s="88"/>
      <c r="W542" s="88"/>
      <c r="X542" s="89"/>
      <c r="Y542" s="89"/>
      <c r="Z542" s="88"/>
      <c r="AA542" s="88">
        <v>38</v>
      </c>
      <c r="AB542" s="88"/>
      <c r="AC542" s="88"/>
      <c r="AD542" s="88">
        <v>24</v>
      </c>
      <c r="AE542" s="91">
        <v>16.75</v>
      </c>
      <c r="AF542" s="88" t="s">
        <v>2993</v>
      </c>
      <c r="AG542" s="88" t="s">
        <v>2999</v>
      </c>
      <c r="AH542" s="88" t="s">
        <v>2998</v>
      </c>
      <c r="AI542" s="89">
        <v>1</v>
      </c>
      <c r="AJ542" s="89"/>
      <c r="AK542" s="89"/>
      <c r="AL542" s="88"/>
      <c r="AM542" s="88"/>
      <c r="AN542" s="88"/>
      <c r="AO542" s="88"/>
      <c r="AP542" s="88" t="s">
        <v>61</v>
      </c>
      <c r="AQ542" s="88" t="s">
        <v>44</v>
      </c>
      <c r="AR542" s="88" t="s">
        <v>45</v>
      </c>
      <c r="AS542" s="88" t="s">
        <v>44</v>
      </c>
      <c r="AT542" s="88" t="s">
        <v>61</v>
      </c>
      <c r="AU542" s="88" t="s">
        <v>3921</v>
      </c>
      <c r="AV542" s="88"/>
      <c r="AW542" s="88"/>
      <c r="AX542" s="88"/>
      <c r="AY542" s="88">
        <v>53.404045000000004</v>
      </c>
      <c r="AZ542" s="89">
        <v>150</v>
      </c>
      <c r="BA542" s="92">
        <v>7.2538860103626937E-2</v>
      </c>
      <c r="BB542" s="93">
        <v>144</v>
      </c>
      <c r="BC542" s="94">
        <v>0.2</v>
      </c>
      <c r="BD542" s="89">
        <v>465</v>
      </c>
      <c r="BE542" s="89">
        <v>315</v>
      </c>
      <c r="BF542" s="98" t="s">
        <v>2524</v>
      </c>
      <c r="BG542" s="88" t="s">
        <v>68</v>
      </c>
      <c r="BH542" s="88" t="s">
        <v>3523</v>
      </c>
    </row>
    <row r="543" spans="1:60" s="87" customFormat="1" ht="30.75" customHeight="1" x14ac:dyDescent="0.2">
      <c r="A543" s="87" t="s">
        <v>826</v>
      </c>
      <c r="B543" s="88" t="s">
        <v>1816</v>
      </c>
      <c r="C543" s="88" t="s">
        <v>826</v>
      </c>
      <c r="D543" s="88" t="s">
        <v>31</v>
      </c>
      <c r="E543" s="88" t="s">
        <v>32</v>
      </c>
      <c r="F543" s="88" t="s">
        <v>32</v>
      </c>
      <c r="G543" s="88" t="s">
        <v>61</v>
      </c>
      <c r="H543" s="88" t="s">
        <v>66</v>
      </c>
      <c r="I543" s="88" t="s">
        <v>2917</v>
      </c>
      <c r="J543" s="88" t="s">
        <v>62</v>
      </c>
      <c r="K543" s="88" t="s">
        <v>781</v>
      </c>
      <c r="L543" s="88" t="s">
        <v>3523</v>
      </c>
      <c r="M543" s="88" t="s">
        <v>667</v>
      </c>
      <c r="N543" s="88" t="s">
        <v>1736</v>
      </c>
      <c r="O543" s="88" t="s">
        <v>587</v>
      </c>
      <c r="P543" s="88" t="s">
        <v>107</v>
      </c>
      <c r="Q543" s="88" t="s">
        <v>2374</v>
      </c>
      <c r="R543" s="89" t="s">
        <v>3642</v>
      </c>
      <c r="S543" s="90">
        <v>0.42</v>
      </c>
      <c r="T543" s="88" t="s">
        <v>780</v>
      </c>
      <c r="U543" s="88"/>
      <c r="V543" s="88"/>
      <c r="W543" s="88"/>
      <c r="X543" s="89"/>
      <c r="Y543" s="89"/>
      <c r="Z543" s="88"/>
      <c r="AA543" s="88">
        <v>38</v>
      </c>
      <c r="AB543" s="88"/>
      <c r="AC543" s="88"/>
      <c r="AD543" s="88">
        <v>24</v>
      </c>
      <c r="AE543" s="91">
        <v>16.75</v>
      </c>
      <c r="AF543" s="88" t="s">
        <v>2993</v>
      </c>
      <c r="AG543" s="88" t="s">
        <v>2999</v>
      </c>
      <c r="AH543" s="88" t="s">
        <v>2998</v>
      </c>
      <c r="AI543" s="89">
        <v>1</v>
      </c>
      <c r="AJ543" s="89"/>
      <c r="AK543" s="89"/>
      <c r="AL543" s="88"/>
      <c r="AM543" s="88"/>
      <c r="AN543" s="88"/>
      <c r="AO543" s="88"/>
      <c r="AP543" s="88" t="s">
        <v>61</v>
      </c>
      <c r="AQ543" s="88" t="s">
        <v>44</v>
      </c>
      <c r="AR543" s="88" t="s">
        <v>45</v>
      </c>
      <c r="AS543" s="88" t="s">
        <v>44</v>
      </c>
      <c r="AT543" s="88" t="s">
        <v>61</v>
      </c>
      <c r="AU543" s="88" t="s">
        <v>3921</v>
      </c>
      <c r="AV543" s="88"/>
      <c r="AW543" s="88"/>
      <c r="AX543" s="88"/>
      <c r="AY543" s="88">
        <v>53.404045000000004</v>
      </c>
      <c r="AZ543" s="89">
        <v>150</v>
      </c>
      <c r="BA543" s="92">
        <v>3.6269430051813469E-2</v>
      </c>
      <c r="BB543" s="93">
        <v>144</v>
      </c>
      <c r="BC543" s="94">
        <v>0.2</v>
      </c>
      <c r="BD543" s="89">
        <v>465</v>
      </c>
      <c r="BE543" s="89">
        <v>315</v>
      </c>
      <c r="BF543" s="98" t="s">
        <v>2524</v>
      </c>
      <c r="BG543" s="88" t="s">
        <v>68</v>
      </c>
      <c r="BH543" s="88" t="s">
        <v>3523</v>
      </c>
    </row>
    <row r="544" spans="1:60" s="87" customFormat="1" ht="30.75" customHeight="1" x14ac:dyDescent="0.2">
      <c r="A544" s="87" t="s">
        <v>4342</v>
      </c>
      <c r="B544" s="88" t="s">
        <v>4538</v>
      </c>
      <c r="C544" s="88" t="s">
        <v>4342</v>
      </c>
      <c r="D544" s="88" t="s">
        <v>31</v>
      </c>
      <c r="E544" s="88" t="s">
        <v>32</v>
      </c>
      <c r="F544" s="88" t="s">
        <v>32</v>
      </c>
      <c r="G544" s="88" t="s">
        <v>61</v>
      </c>
      <c r="H544" s="88" t="s">
        <v>66</v>
      </c>
      <c r="I544" s="88" t="s">
        <v>2917</v>
      </c>
      <c r="J544" s="88" t="s">
        <v>62</v>
      </c>
      <c r="K544" s="88" t="s">
        <v>781</v>
      </c>
      <c r="L544" s="88" t="s">
        <v>3523</v>
      </c>
      <c r="M544" s="88" t="s">
        <v>667</v>
      </c>
      <c r="N544" s="88" t="s">
        <v>4323</v>
      </c>
      <c r="O544" s="88" t="s">
        <v>587</v>
      </c>
      <c r="P544" s="88" t="s">
        <v>175</v>
      </c>
      <c r="Q544" s="88" t="s">
        <v>2374</v>
      </c>
      <c r="R544" s="89" t="s">
        <v>4204</v>
      </c>
      <c r="S544" s="90">
        <v>0.4</v>
      </c>
      <c r="T544" s="88" t="s">
        <v>4342</v>
      </c>
      <c r="U544" s="88"/>
      <c r="V544" s="88"/>
      <c r="W544" s="88"/>
      <c r="X544" s="89"/>
      <c r="Y544" s="89"/>
      <c r="Z544" s="88"/>
      <c r="AA544" s="88">
        <v>38</v>
      </c>
      <c r="AB544" s="88"/>
      <c r="AC544" s="88"/>
      <c r="AD544" s="88">
        <v>24</v>
      </c>
      <c r="AE544" s="91">
        <v>16.75</v>
      </c>
      <c r="AF544" s="88" t="s">
        <v>2993</v>
      </c>
      <c r="AG544" s="88" t="s">
        <v>2999</v>
      </c>
      <c r="AH544" s="88" t="s">
        <v>2998</v>
      </c>
      <c r="AI544" s="89">
        <v>1</v>
      </c>
      <c r="AJ544" s="89"/>
      <c r="AK544" s="89"/>
      <c r="AL544" s="88"/>
      <c r="AM544" s="88"/>
      <c r="AN544" s="88"/>
      <c r="AO544" s="88"/>
      <c r="AP544" s="88" t="s">
        <v>61</v>
      </c>
      <c r="AQ544" s="88" t="s">
        <v>44</v>
      </c>
      <c r="AR544" s="88" t="s">
        <v>45</v>
      </c>
      <c r="AS544" s="88" t="s">
        <v>44</v>
      </c>
      <c r="AT544" s="88" t="s">
        <v>61</v>
      </c>
      <c r="AU544" s="88" t="s">
        <v>3921</v>
      </c>
      <c r="AV544" s="88"/>
      <c r="AW544" s="88"/>
      <c r="AX544" s="88"/>
      <c r="AY544" s="88">
        <v>53.404045000000004</v>
      </c>
      <c r="AZ544" s="89">
        <v>150</v>
      </c>
      <c r="BA544" s="92">
        <v>0.34715025906735753</v>
      </c>
      <c r="BB544" s="93">
        <v>144</v>
      </c>
      <c r="BC544" s="94">
        <v>0.2</v>
      </c>
      <c r="BD544" s="89">
        <v>465</v>
      </c>
      <c r="BE544" s="89">
        <v>315</v>
      </c>
      <c r="BF544" s="98" t="s">
        <v>2524</v>
      </c>
      <c r="BG544" s="88" t="s">
        <v>68</v>
      </c>
      <c r="BH544" s="88" t="s">
        <v>3523</v>
      </c>
    </row>
    <row r="545" spans="1:60" s="87" customFormat="1" ht="30.75" customHeight="1" x14ac:dyDescent="0.2">
      <c r="A545" s="87" t="s">
        <v>4343</v>
      </c>
      <c r="B545" s="88" t="s">
        <v>4538</v>
      </c>
      <c r="C545" s="88" t="s">
        <v>4343</v>
      </c>
      <c r="D545" s="88" t="s">
        <v>31</v>
      </c>
      <c r="E545" s="88" t="s">
        <v>32</v>
      </c>
      <c r="F545" s="88" t="s">
        <v>32</v>
      </c>
      <c r="G545" s="88" t="s">
        <v>61</v>
      </c>
      <c r="H545" s="88" t="s">
        <v>66</v>
      </c>
      <c r="I545" s="88" t="s">
        <v>2917</v>
      </c>
      <c r="J545" s="88" t="s">
        <v>62</v>
      </c>
      <c r="K545" s="88" t="s">
        <v>781</v>
      </c>
      <c r="L545" s="88" t="s">
        <v>3523</v>
      </c>
      <c r="M545" s="88" t="s">
        <v>667</v>
      </c>
      <c r="N545" s="88" t="s">
        <v>4323</v>
      </c>
      <c r="O545" s="88" t="s">
        <v>587</v>
      </c>
      <c r="P545" s="88" t="s">
        <v>176</v>
      </c>
      <c r="Q545" s="88" t="s">
        <v>2374</v>
      </c>
      <c r="R545" s="89" t="s">
        <v>4204</v>
      </c>
      <c r="S545" s="90">
        <v>0.36</v>
      </c>
      <c r="T545" s="88" t="s">
        <v>4343</v>
      </c>
      <c r="U545" s="88"/>
      <c r="V545" s="88"/>
      <c r="W545" s="88"/>
      <c r="X545" s="89"/>
      <c r="Y545" s="89"/>
      <c r="Z545" s="88"/>
      <c r="AA545" s="88">
        <v>38</v>
      </c>
      <c r="AB545" s="88"/>
      <c r="AC545" s="88"/>
      <c r="AD545" s="88">
        <v>24</v>
      </c>
      <c r="AE545" s="91">
        <v>16.75</v>
      </c>
      <c r="AF545" s="88" t="s">
        <v>2993</v>
      </c>
      <c r="AG545" s="88" t="s">
        <v>2999</v>
      </c>
      <c r="AH545" s="88" t="s">
        <v>2998</v>
      </c>
      <c r="AI545" s="89">
        <v>1</v>
      </c>
      <c r="AJ545" s="89"/>
      <c r="AK545" s="89"/>
      <c r="AL545" s="88"/>
      <c r="AM545" s="88"/>
      <c r="AN545" s="88"/>
      <c r="AO545" s="88"/>
      <c r="AP545" s="88" t="s">
        <v>61</v>
      </c>
      <c r="AQ545" s="88" t="s">
        <v>44</v>
      </c>
      <c r="AR545" s="88" t="s">
        <v>45</v>
      </c>
      <c r="AS545" s="88" t="s">
        <v>44</v>
      </c>
      <c r="AT545" s="88" t="s">
        <v>61</v>
      </c>
      <c r="AU545" s="88" t="s">
        <v>3921</v>
      </c>
      <c r="AV545" s="88"/>
      <c r="AW545" s="88"/>
      <c r="AX545" s="88"/>
      <c r="AY545" s="88">
        <v>56.795169000000001</v>
      </c>
      <c r="AZ545" s="89">
        <v>150</v>
      </c>
      <c r="BA545" s="92">
        <v>0.55440414507772018</v>
      </c>
      <c r="BB545" s="93">
        <v>216</v>
      </c>
      <c r="BC545" s="94">
        <v>0.2</v>
      </c>
      <c r="BD545" s="89">
        <v>465</v>
      </c>
      <c r="BE545" s="89">
        <v>315</v>
      </c>
      <c r="BF545" s="98" t="s">
        <v>2524</v>
      </c>
      <c r="BG545" s="88" t="s">
        <v>68</v>
      </c>
      <c r="BH545" s="88" t="s">
        <v>3523</v>
      </c>
    </row>
    <row r="546" spans="1:60" s="87" customFormat="1" ht="30.75" customHeight="1" x14ac:dyDescent="0.2">
      <c r="A546" s="87" t="s">
        <v>4344</v>
      </c>
      <c r="B546" s="88" t="s">
        <v>4538</v>
      </c>
      <c r="C546" s="88" t="s">
        <v>4344</v>
      </c>
      <c r="D546" s="88" t="s">
        <v>31</v>
      </c>
      <c r="E546" s="88" t="s">
        <v>32</v>
      </c>
      <c r="F546" s="88" t="s">
        <v>32</v>
      </c>
      <c r="G546" s="88" t="s">
        <v>61</v>
      </c>
      <c r="H546" s="88" t="s">
        <v>66</v>
      </c>
      <c r="I546" s="88" t="s">
        <v>2917</v>
      </c>
      <c r="J546" s="88" t="s">
        <v>62</v>
      </c>
      <c r="K546" s="88" t="s">
        <v>781</v>
      </c>
      <c r="L546" s="88" t="s">
        <v>3523</v>
      </c>
      <c r="M546" s="88" t="s">
        <v>667</v>
      </c>
      <c r="N546" s="88" t="s">
        <v>4323</v>
      </c>
      <c r="O546" s="88" t="s">
        <v>587</v>
      </c>
      <c r="P546" s="88" t="s">
        <v>98</v>
      </c>
      <c r="Q546" s="88" t="s">
        <v>2374</v>
      </c>
      <c r="R546" s="89" t="s">
        <v>4204</v>
      </c>
      <c r="S546" s="90">
        <v>0.33500000000000002</v>
      </c>
      <c r="T546" s="88" t="s">
        <v>4344</v>
      </c>
      <c r="U546" s="88"/>
      <c r="V546" s="88"/>
      <c r="W546" s="88"/>
      <c r="X546" s="89"/>
      <c r="Y546" s="89"/>
      <c r="Z546" s="88"/>
      <c r="AA546" s="88">
        <v>38</v>
      </c>
      <c r="AB546" s="88"/>
      <c r="AC546" s="88"/>
      <c r="AD546" s="88">
        <v>24</v>
      </c>
      <c r="AE546" s="91">
        <v>16.75</v>
      </c>
      <c r="AF546" s="88" t="s">
        <v>2993</v>
      </c>
      <c r="AG546" s="88" t="s">
        <v>2999</v>
      </c>
      <c r="AH546" s="88" t="s">
        <v>2998</v>
      </c>
      <c r="AI546" s="89">
        <v>1</v>
      </c>
      <c r="AJ546" s="89"/>
      <c r="AK546" s="89"/>
      <c r="AL546" s="88"/>
      <c r="AM546" s="88"/>
      <c r="AN546" s="88"/>
      <c r="AO546" s="88"/>
      <c r="AP546" s="88" t="s">
        <v>61</v>
      </c>
      <c r="AQ546" s="88" t="s">
        <v>44</v>
      </c>
      <c r="AR546" s="88" t="s">
        <v>45</v>
      </c>
      <c r="AS546" s="88" t="s">
        <v>44</v>
      </c>
      <c r="AT546" s="88" t="s">
        <v>61</v>
      </c>
      <c r="AU546" s="88" t="s">
        <v>3921</v>
      </c>
      <c r="AV546" s="88"/>
      <c r="AW546" s="88"/>
      <c r="AX546" s="88"/>
      <c r="AY546" s="88">
        <v>57.925542999999998</v>
      </c>
      <c r="AZ546" s="89">
        <v>150</v>
      </c>
      <c r="BA546" s="92">
        <v>0.56994818652849744</v>
      </c>
      <c r="BB546" s="93">
        <v>216</v>
      </c>
      <c r="BC546" s="94">
        <v>0.2</v>
      </c>
      <c r="BD546" s="89">
        <v>465</v>
      </c>
      <c r="BE546" s="89">
        <v>315</v>
      </c>
      <c r="BF546" s="98" t="s">
        <v>2524</v>
      </c>
      <c r="BG546" s="88" t="s">
        <v>68</v>
      </c>
      <c r="BH546" s="88" t="s">
        <v>3523</v>
      </c>
    </row>
    <row r="547" spans="1:60" s="87" customFormat="1" ht="30.75" customHeight="1" x14ac:dyDescent="0.2">
      <c r="A547" s="87" t="s">
        <v>4345</v>
      </c>
      <c r="B547" s="88" t="s">
        <v>4538</v>
      </c>
      <c r="C547" s="88" t="s">
        <v>4345</v>
      </c>
      <c r="D547" s="88" t="s">
        <v>31</v>
      </c>
      <c r="E547" s="88" t="s">
        <v>32</v>
      </c>
      <c r="F547" s="88" t="s">
        <v>32</v>
      </c>
      <c r="G547" s="88" t="s">
        <v>61</v>
      </c>
      <c r="H547" s="88" t="s">
        <v>66</v>
      </c>
      <c r="I547" s="88" t="s">
        <v>2917</v>
      </c>
      <c r="J547" s="88" t="s">
        <v>62</v>
      </c>
      <c r="K547" s="88" t="s">
        <v>781</v>
      </c>
      <c r="L547" s="88" t="s">
        <v>3523</v>
      </c>
      <c r="M547" s="88" t="s">
        <v>667</v>
      </c>
      <c r="N547" s="88" t="s">
        <v>4323</v>
      </c>
      <c r="O547" s="88" t="s">
        <v>587</v>
      </c>
      <c r="P547" s="88" t="s">
        <v>100</v>
      </c>
      <c r="Q547" s="88" t="s">
        <v>2374</v>
      </c>
      <c r="R547" s="89" t="s">
        <v>4204</v>
      </c>
      <c r="S547" s="90">
        <v>0.33500000000000002</v>
      </c>
      <c r="T547" s="88" t="s">
        <v>4345</v>
      </c>
      <c r="U547" s="88"/>
      <c r="V547" s="88"/>
      <c r="W547" s="88"/>
      <c r="X547" s="89"/>
      <c r="Y547" s="89"/>
      <c r="Z547" s="88"/>
      <c r="AA547" s="88">
        <v>38</v>
      </c>
      <c r="AB547" s="88"/>
      <c r="AC547" s="88"/>
      <c r="AD547" s="88">
        <v>24</v>
      </c>
      <c r="AE547" s="91">
        <v>16.75</v>
      </c>
      <c r="AF547" s="88" t="s">
        <v>2993</v>
      </c>
      <c r="AG547" s="88" t="s">
        <v>2999</v>
      </c>
      <c r="AH547" s="88" t="s">
        <v>2998</v>
      </c>
      <c r="AI547" s="89">
        <v>1</v>
      </c>
      <c r="AJ547" s="89"/>
      <c r="AK547" s="89"/>
      <c r="AL547" s="88"/>
      <c r="AM547" s="88"/>
      <c r="AN547" s="88"/>
      <c r="AO547" s="88"/>
      <c r="AP547" s="88" t="s">
        <v>61</v>
      </c>
      <c r="AQ547" s="88" t="s">
        <v>44</v>
      </c>
      <c r="AR547" s="88" t="s">
        <v>45</v>
      </c>
      <c r="AS547" s="88" t="s">
        <v>44</v>
      </c>
      <c r="AT547" s="88" t="s">
        <v>61</v>
      </c>
      <c r="AU547" s="88" t="s">
        <v>3921</v>
      </c>
      <c r="AV547" s="88"/>
      <c r="AW547" s="88"/>
      <c r="AX547" s="88"/>
      <c r="AY547" s="88">
        <v>56.162256999999997</v>
      </c>
      <c r="AZ547" s="89">
        <v>150</v>
      </c>
      <c r="BA547" s="92">
        <v>0.35751295336787564</v>
      </c>
      <c r="BB547" s="93">
        <v>216</v>
      </c>
      <c r="BC547" s="94">
        <v>0.2</v>
      </c>
      <c r="BD547" s="89">
        <v>465</v>
      </c>
      <c r="BE547" s="89">
        <v>315</v>
      </c>
      <c r="BF547" s="98" t="s">
        <v>2524</v>
      </c>
      <c r="BG547" s="88" t="s">
        <v>68</v>
      </c>
      <c r="BH547" s="88" t="s">
        <v>3523</v>
      </c>
    </row>
    <row r="548" spans="1:60" s="87" customFormat="1" ht="30.75" customHeight="1" x14ac:dyDescent="0.2">
      <c r="A548" s="87" t="s">
        <v>4346</v>
      </c>
      <c r="B548" s="88" t="s">
        <v>4538</v>
      </c>
      <c r="C548" s="88" t="s">
        <v>4346</v>
      </c>
      <c r="D548" s="88" t="s">
        <v>31</v>
      </c>
      <c r="E548" s="88" t="s">
        <v>32</v>
      </c>
      <c r="F548" s="88" t="s">
        <v>32</v>
      </c>
      <c r="G548" s="88" t="s">
        <v>61</v>
      </c>
      <c r="H548" s="88" t="s">
        <v>66</v>
      </c>
      <c r="I548" s="88" t="s">
        <v>2917</v>
      </c>
      <c r="J548" s="88" t="s">
        <v>62</v>
      </c>
      <c r="K548" s="88" t="s">
        <v>781</v>
      </c>
      <c r="L548" s="88" t="s">
        <v>3523</v>
      </c>
      <c r="M548" s="88" t="s">
        <v>667</v>
      </c>
      <c r="N548" s="88" t="s">
        <v>4323</v>
      </c>
      <c r="O548" s="88" t="s">
        <v>587</v>
      </c>
      <c r="P548" s="88" t="s">
        <v>104</v>
      </c>
      <c r="Q548" s="88" t="s">
        <v>2374</v>
      </c>
      <c r="R548" s="89" t="s">
        <v>4204</v>
      </c>
      <c r="S548" s="90">
        <v>0.41499999999999998</v>
      </c>
      <c r="T548" s="88" t="s">
        <v>4346</v>
      </c>
      <c r="U548" s="88"/>
      <c r="V548" s="88"/>
      <c r="W548" s="88"/>
      <c r="X548" s="89"/>
      <c r="Y548" s="89"/>
      <c r="Z548" s="88"/>
      <c r="AA548" s="88">
        <v>38</v>
      </c>
      <c r="AB548" s="88"/>
      <c r="AC548" s="88"/>
      <c r="AD548" s="88">
        <v>24</v>
      </c>
      <c r="AE548" s="91">
        <v>16.75</v>
      </c>
      <c r="AF548" s="88" t="s">
        <v>2993</v>
      </c>
      <c r="AG548" s="88" t="s">
        <v>2999</v>
      </c>
      <c r="AH548" s="88" t="s">
        <v>2998</v>
      </c>
      <c r="AI548" s="89">
        <v>1</v>
      </c>
      <c r="AJ548" s="89"/>
      <c r="AK548" s="89"/>
      <c r="AL548" s="88"/>
      <c r="AM548" s="88"/>
      <c r="AN548" s="88"/>
      <c r="AO548" s="88"/>
      <c r="AP548" s="88" t="s">
        <v>61</v>
      </c>
      <c r="AQ548" s="88" t="s">
        <v>44</v>
      </c>
      <c r="AR548" s="88" t="s">
        <v>45</v>
      </c>
      <c r="AS548" s="88" t="s">
        <v>44</v>
      </c>
      <c r="AT548" s="88" t="s">
        <v>61</v>
      </c>
      <c r="AU548" s="88" t="s">
        <v>3921</v>
      </c>
      <c r="AV548" s="88"/>
      <c r="AW548" s="88"/>
      <c r="AX548" s="88"/>
      <c r="AY548" s="88">
        <v>53.404045000000004</v>
      </c>
      <c r="AZ548" s="89">
        <v>150</v>
      </c>
      <c r="BA548" s="92">
        <v>7.2538860103626937E-2</v>
      </c>
      <c r="BB548" s="93">
        <v>144</v>
      </c>
      <c r="BC548" s="94">
        <v>0.2</v>
      </c>
      <c r="BD548" s="89">
        <v>465</v>
      </c>
      <c r="BE548" s="89">
        <v>315</v>
      </c>
      <c r="BF548" s="98" t="s">
        <v>2524</v>
      </c>
      <c r="BG548" s="88" t="s">
        <v>68</v>
      </c>
      <c r="BH548" s="88" t="s">
        <v>3523</v>
      </c>
    </row>
    <row r="549" spans="1:60" s="87" customFormat="1" ht="30.75" customHeight="1" x14ac:dyDescent="0.2">
      <c r="A549" s="87" t="s">
        <v>4347</v>
      </c>
      <c r="B549" s="88" t="s">
        <v>4538</v>
      </c>
      <c r="C549" s="88" t="s">
        <v>4347</v>
      </c>
      <c r="D549" s="88" t="s">
        <v>31</v>
      </c>
      <c r="E549" s="88" t="s">
        <v>32</v>
      </c>
      <c r="F549" s="88" t="s">
        <v>32</v>
      </c>
      <c r="G549" s="88" t="s">
        <v>61</v>
      </c>
      <c r="H549" s="88" t="s">
        <v>66</v>
      </c>
      <c r="I549" s="88" t="s">
        <v>2917</v>
      </c>
      <c r="J549" s="88" t="s">
        <v>62</v>
      </c>
      <c r="K549" s="88" t="s">
        <v>781</v>
      </c>
      <c r="L549" s="88" t="s">
        <v>3523</v>
      </c>
      <c r="M549" s="88" t="s">
        <v>667</v>
      </c>
      <c r="N549" s="88" t="s">
        <v>4323</v>
      </c>
      <c r="O549" s="88" t="s">
        <v>587</v>
      </c>
      <c r="P549" s="88" t="s">
        <v>107</v>
      </c>
      <c r="Q549" s="88" t="s">
        <v>2374</v>
      </c>
      <c r="R549" s="89" t="s">
        <v>4204</v>
      </c>
      <c r="S549" s="90">
        <v>0.42</v>
      </c>
      <c r="T549" s="88" t="s">
        <v>4347</v>
      </c>
      <c r="U549" s="88"/>
      <c r="V549" s="88"/>
      <c r="W549" s="88"/>
      <c r="X549" s="89"/>
      <c r="Y549" s="89"/>
      <c r="Z549" s="88"/>
      <c r="AA549" s="88">
        <v>38</v>
      </c>
      <c r="AB549" s="88"/>
      <c r="AC549" s="88"/>
      <c r="AD549" s="88">
        <v>24</v>
      </c>
      <c r="AE549" s="91">
        <v>16.75</v>
      </c>
      <c r="AF549" s="88" t="s">
        <v>2993</v>
      </c>
      <c r="AG549" s="88" t="s">
        <v>2999</v>
      </c>
      <c r="AH549" s="88" t="s">
        <v>2998</v>
      </c>
      <c r="AI549" s="89">
        <v>1</v>
      </c>
      <c r="AJ549" s="89"/>
      <c r="AK549" s="89"/>
      <c r="AL549" s="88"/>
      <c r="AM549" s="88"/>
      <c r="AN549" s="88"/>
      <c r="AO549" s="88"/>
      <c r="AP549" s="88" t="s">
        <v>61</v>
      </c>
      <c r="AQ549" s="88" t="s">
        <v>44</v>
      </c>
      <c r="AR549" s="88" t="s">
        <v>45</v>
      </c>
      <c r="AS549" s="88" t="s">
        <v>44</v>
      </c>
      <c r="AT549" s="88" t="s">
        <v>61</v>
      </c>
      <c r="AU549" s="88" t="s">
        <v>3921</v>
      </c>
      <c r="AV549" s="88"/>
      <c r="AW549" s="88"/>
      <c r="AX549" s="88"/>
      <c r="AY549" s="88">
        <v>53.404045000000004</v>
      </c>
      <c r="AZ549" s="89">
        <v>150</v>
      </c>
      <c r="BA549" s="92">
        <v>3.6269430051813469E-2</v>
      </c>
      <c r="BB549" s="93">
        <v>144</v>
      </c>
      <c r="BC549" s="94">
        <v>0.2</v>
      </c>
      <c r="BD549" s="89">
        <v>465</v>
      </c>
      <c r="BE549" s="89">
        <v>315</v>
      </c>
      <c r="BF549" s="98" t="s">
        <v>2524</v>
      </c>
      <c r="BG549" s="88" t="s">
        <v>68</v>
      </c>
      <c r="BH549" s="88" t="s">
        <v>3523</v>
      </c>
    </row>
    <row r="550" spans="1:60" s="87" customFormat="1" ht="30.75" customHeight="1" x14ac:dyDescent="0.2">
      <c r="A550" s="87" t="s">
        <v>4348</v>
      </c>
      <c r="B550" s="88" t="s">
        <v>4539</v>
      </c>
      <c r="C550" s="88" t="s">
        <v>4348</v>
      </c>
      <c r="D550" s="88" t="s">
        <v>31</v>
      </c>
      <c r="E550" s="88" t="s">
        <v>32</v>
      </c>
      <c r="F550" s="88" t="s">
        <v>32</v>
      </c>
      <c r="G550" s="88" t="s">
        <v>61</v>
      </c>
      <c r="H550" s="88" t="s">
        <v>66</v>
      </c>
      <c r="I550" s="88" t="s">
        <v>2917</v>
      </c>
      <c r="J550" s="88" t="s">
        <v>62</v>
      </c>
      <c r="K550" s="88" t="s">
        <v>781</v>
      </c>
      <c r="L550" s="88" t="s">
        <v>3523</v>
      </c>
      <c r="M550" s="88" t="s">
        <v>667</v>
      </c>
      <c r="N550" s="88" t="s">
        <v>4215</v>
      </c>
      <c r="O550" s="88" t="s">
        <v>587</v>
      </c>
      <c r="P550" s="88" t="s">
        <v>175</v>
      </c>
      <c r="Q550" s="88" t="s">
        <v>2374</v>
      </c>
      <c r="R550" s="89" t="s">
        <v>4216</v>
      </c>
      <c r="S550" s="90">
        <v>0.4</v>
      </c>
      <c r="T550" s="88" t="s">
        <v>4348</v>
      </c>
      <c r="U550" s="88"/>
      <c r="V550" s="88"/>
      <c r="W550" s="88"/>
      <c r="X550" s="89"/>
      <c r="Y550" s="89"/>
      <c r="Z550" s="88"/>
      <c r="AA550" s="88">
        <v>38</v>
      </c>
      <c r="AB550" s="88"/>
      <c r="AC550" s="88"/>
      <c r="AD550" s="88">
        <v>24</v>
      </c>
      <c r="AE550" s="91">
        <v>16.75</v>
      </c>
      <c r="AF550" s="88" t="s">
        <v>2993</v>
      </c>
      <c r="AG550" s="88" t="s">
        <v>2999</v>
      </c>
      <c r="AH550" s="88" t="s">
        <v>2998</v>
      </c>
      <c r="AI550" s="89">
        <v>1</v>
      </c>
      <c r="AJ550" s="89"/>
      <c r="AK550" s="89"/>
      <c r="AL550" s="88"/>
      <c r="AM550" s="88"/>
      <c r="AN550" s="88"/>
      <c r="AO550" s="88"/>
      <c r="AP550" s="88" t="s">
        <v>61</v>
      </c>
      <c r="AQ550" s="88" t="s">
        <v>44</v>
      </c>
      <c r="AR550" s="88" t="s">
        <v>45</v>
      </c>
      <c r="AS550" s="88" t="s">
        <v>44</v>
      </c>
      <c r="AT550" s="88" t="s">
        <v>61</v>
      </c>
      <c r="AU550" s="88" t="s">
        <v>3921</v>
      </c>
      <c r="AV550" s="88"/>
      <c r="AW550" s="88"/>
      <c r="AX550" s="88"/>
      <c r="AY550" s="88">
        <v>53.404045000000004</v>
      </c>
      <c r="AZ550" s="89">
        <v>150</v>
      </c>
      <c r="BA550" s="92">
        <v>0.34715025906735753</v>
      </c>
      <c r="BB550" s="93">
        <v>144</v>
      </c>
      <c r="BC550" s="94">
        <v>0.2</v>
      </c>
      <c r="BD550" s="89">
        <v>465</v>
      </c>
      <c r="BE550" s="89">
        <v>315</v>
      </c>
      <c r="BF550" s="98" t="s">
        <v>2524</v>
      </c>
      <c r="BG550" s="88" t="s">
        <v>68</v>
      </c>
      <c r="BH550" s="88" t="s">
        <v>3523</v>
      </c>
    </row>
    <row r="551" spans="1:60" s="87" customFormat="1" ht="30.75" customHeight="1" x14ac:dyDescent="0.2">
      <c r="A551" s="87" t="s">
        <v>4349</v>
      </c>
      <c r="B551" s="88" t="s">
        <v>4539</v>
      </c>
      <c r="C551" s="88" t="s">
        <v>4349</v>
      </c>
      <c r="D551" s="88" t="s">
        <v>31</v>
      </c>
      <c r="E551" s="88" t="s">
        <v>32</v>
      </c>
      <c r="F551" s="88" t="s">
        <v>32</v>
      </c>
      <c r="G551" s="88" t="s">
        <v>61</v>
      </c>
      <c r="H551" s="88" t="s">
        <v>66</v>
      </c>
      <c r="I551" s="88" t="s">
        <v>2917</v>
      </c>
      <c r="J551" s="88" t="s">
        <v>62</v>
      </c>
      <c r="K551" s="88" t="s">
        <v>781</v>
      </c>
      <c r="L551" s="88" t="s">
        <v>3523</v>
      </c>
      <c r="M551" s="88" t="s">
        <v>667</v>
      </c>
      <c r="N551" s="88" t="s">
        <v>4215</v>
      </c>
      <c r="O551" s="88" t="s">
        <v>587</v>
      </c>
      <c r="P551" s="88" t="s">
        <v>176</v>
      </c>
      <c r="Q551" s="88" t="s">
        <v>2374</v>
      </c>
      <c r="R551" s="89" t="s">
        <v>4216</v>
      </c>
      <c r="S551" s="90">
        <v>0.36</v>
      </c>
      <c r="T551" s="88" t="s">
        <v>4349</v>
      </c>
      <c r="U551" s="88"/>
      <c r="V551" s="88"/>
      <c r="W551" s="88"/>
      <c r="X551" s="89"/>
      <c r="Y551" s="89"/>
      <c r="Z551" s="88"/>
      <c r="AA551" s="88">
        <v>38</v>
      </c>
      <c r="AB551" s="88"/>
      <c r="AC551" s="88"/>
      <c r="AD551" s="88">
        <v>24</v>
      </c>
      <c r="AE551" s="91">
        <v>16.75</v>
      </c>
      <c r="AF551" s="88" t="s">
        <v>2993</v>
      </c>
      <c r="AG551" s="88" t="s">
        <v>2999</v>
      </c>
      <c r="AH551" s="88" t="s">
        <v>2998</v>
      </c>
      <c r="AI551" s="89">
        <v>1</v>
      </c>
      <c r="AJ551" s="89"/>
      <c r="AK551" s="89"/>
      <c r="AL551" s="88"/>
      <c r="AM551" s="88"/>
      <c r="AN551" s="88"/>
      <c r="AO551" s="88"/>
      <c r="AP551" s="88" t="s">
        <v>61</v>
      </c>
      <c r="AQ551" s="88" t="s">
        <v>44</v>
      </c>
      <c r="AR551" s="88" t="s">
        <v>45</v>
      </c>
      <c r="AS551" s="88" t="s">
        <v>44</v>
      </c>
      <c r="AT551" s="88" t="s">
        <v>61</v>
      </c>
      <c r="AU551" s="88" t="s">
        <v>3921</v>
      </c>
      <c r="AV551" s="88"/>
      <c r="AW551" s="88"/>
      <c r="AX551" s="88"/>
      <c r="AY551" s="88">
        <v>56.795169000000001</v>
      </c>
      <c r="AZ551" s="89">
        <v>150</v>
      </c>
      <c r="BA551" s="92">
        <v>0.55440414507772018</v>
      </c>
      <c r="BB551" s="93">
        <v>216</v>
      </c>
      <c r="BC551" s="94">
        <v>0.2</v>
      </c>
      <c r="BD551" s="89">
        <v>465</v>
      </c>
      <c r="BE551" s="89">
        <v>315</v>
      </c>
      <c r="BF551" s="98" t="s">
        <v>2524</v>
      </c>
      <c r="BG551" s="88" t="s">
        <v>68</v>
      </c>
      <c r="BH551" s="88" t="s">
        <v>3523</v>
      </c>
    </row>
    <row r="552" spans="1:60" s="87" customFormat="1" ht="30.75" customHeight="1" x14ac:dyDescent="0.2">
      <c r="A552" s="87" t="s">
        <v>4350</v>
      </c>
      <c r="B552" s="88" t="s">
        <v>4539</v>
      </c>
      <c r="C552" s="88" t="s">
        <v>4350</v>
      </c>
      <c r="D552" s="88" t="s">
        <v>31</v>
      </c>
      <c r="E552" s="88" t="s">
        <v>32</v>
      </c>
      <c r="F552" s="88" t="s">
        <v>32</v>
      </c>
      <c r="G552" s="88" t="s">
        <v>61</v>
      </c>
      <c r="H552" s="88" t="s">
        <v>66</v>
      </c>
      <c r="I552" s="88" t="s">
        <v>2917</v>
      </c>
      <c r="J552" s="88" t="s">
        <v>62</v>
      </c>
      <c r="K552" s="88" t="s">
        <v>781</v>
      </c>
      <c r="L552" s="88" t="s">
        <v>3523</v>
      </c>
      <c r="M552" s="88" t="s">
        <v>667</v>
      </c>
      <c r="N552" s="88" t="s">
        <v>4215</v>
      </c>
      <c r="O552" s="88" t="s">
        <v>587</v>
      </c>
      <c r="P552" s="88" t="s">
        <v>98</v>
      </c>
      <c r="Q552" s="88" t="s">
        <v>2374</v>
      </c>
      <c r="R552" s="89" t="s">
        <v>4216</v>
      </c>
      <c r="S552" s="90">
        <v>0.33500000000000002</v>
      </c>
      <c r="T552" s="88" t="s">
        <v>4350</v>
      </c>
      <c r="U552" s="88"/>
      <c r="V552" s="88"/>
      <c r="W552" s="88"/>
      <c r="X552" s="89"/>
      <c r="Y552" s="89"/>
      <c r="Z552" s="88"/>
      <c r="AA552" s="88">
        <v>38</v>
      </c>
      <c r="AB552" s="88"/>
      <c r="AC552" s="88"/>
      <c r="AD552" s="88">
        <v>24</v>
      </c>
      <c r="AE552" s="91">
        <v>16.75</v>
      </c>
      <c r="AF552" s="88" t="s">
        <v>2993</v>
      </c>
      <c r="AG552" s="88" t="s">
        <v>2999</v>
      </c>
      <c r="AH552" s="88" t="s">
        <v>2998</v>
      </c>
      <c r="AI552" s="89">
        <v>1</v>
      </c>
      <c r="AJ552" s="89"/>
      <c r="AK552" s="89"/>
      <c r="AL552" s="88"/>
      <c r="AM552" s="88"/>
      <c r="AN552" s="88"/>
      <c r="AO552" s="88"/>
      <c r="AP552" s="88" t="s">
        <v>61</v>
      </c>
      <c r="AQ552" s="88" t="s">
        <v>44</v>
      </c>
      <c r="AR552" s="88" t="s">
        <v>45</v>
      </c>
      <c r="AS552" s="88" t="s">
        <v>44</v>
      </c>
      <c r="AT552" s="88" t="s">
        <v>61</v>
      </c>
      <c r="AU552" s="88" t="s">
        <v>3921</v>
      </c>
      <c r="AV552" s="88"/>
      <c r="AW552" s="88"/>
      <c r="AX552" s="88"/>
      <c r="AY552" s="88">
        <v>57.925542999999998</v>
      </c>
      <c r="AZ552" s="89">
        <v>150</v>
      </c>
      <c r="BA552" s="92">
        <v>0.56994818652849744</v>
      </c>
      <c r="BB552" s="93">
        <v>216</v>
      </c>
      <c r="BC552" s="94">
        <v>0.2</v>
      </c>
      <c r="BD552" s="89">
        <v>465</v>
      </c>
      <c r="BE552" s="89">
        <v>315</v>
      </c>
      <c r="BF552" s="98" t="s">
        <v>2524</v>
      </c>
      <c r="BG552" s="88" t="s">
        <v>68</v>
      </c>
      <c r="BH552" s="88" t="s">
        <v>3523</v>
      </c>
    </row>
    <row r="553" spans="1:60" s="87" customFormat="1" ht="30.75" customHeight="1" x14ac:dyDescent="0.2">
      <c r="A553" s="87" t="s">
        <v>4351</v>
      </c>
      <c r="B553" s="88" t="s">
        <v>4539</v>
      </c>
      <c r="C553" s="88" t="s">
        <v>4351</v>
      </c>
      <c r="D553" s="88" t="s">
        <v>31</v>
      </c>
      <c r="E553" s="88" t="s">
        <v>32</v>
      </c>
      <c r="F553" s="88" t="s">
        <v>32</v>
      </c>
      <c r="G553" s="88" t="s">
        <v>61</v>
      </c>
      <c r="H553" s="88" t="s">
        <v>66</v>
      </c>
      <c r="I553" s="88" t="s">
        <v>2917</v>
      </c>
      <c r="J553" s="88" t="s">
        <v>62</v>
      </c>
      <c r="K553" s="88" t="s">
        <v>781</v>
      </c>
      <c r="L553" s="88" t="s">
        <v>3523</v>
      </c>
      <c r="M553" s="88" t="s">
        <v>667</v>
      </c>
      <c r="N553" s="88" t="s">
        <v>4215</v>
      </c>
      <c r="O553" s="88" t="s">
        <v>587</v>
      </c>
      <c r="P553" s="88" t="s">
        <v>100</v>
      </c>
      <c r="Q553" s="88" t="s">
        <v>2374</v>
      </c>
      <c r="R553" s="89" t="s">
        <v>4216</v>
      </c>
      <c r="S553" s="90">
        <v>0.33500000000000002</v>
      </c>
      <c r="T553" s="88" t="s">
        <v>4351</v>
      </c>
      <c r="U553" s="88"/>
      <c r="V553" s="88"/>
      <c r="W553" s="88"/>
      <c r="X553" s="89"/>
      <c r="Y553" s="89"/>
      <c r="Z553" s="88"/>
      <c r="AA553" s="88">
        <v>38</v>
      </c>
      <c r="AB553" s="88"/>
      <c r="AC553" s="88"/>
      <c r="AD553" s="88">
        <v>24</v>
      </c>
      <c r="AE553" s="91">
        <v>16.75</v>
      </c>
      <c r="AF553" s="88" t="s">
        <v>2993</v>
      </c>
      <c r="AG553" s="88" t="s">
        <v>2999</v>
      </c>
      <c r="AH553" s="88" t="s">
        <v>2998</v>
      </c>
      <c r="AI553" s="89">
        <v>1</v>
      </c>
      <c r="AJ553" s="89"/>
      <c r="AK553" s="89"/>
      <c r="AL553" s="88"/>
      <c r="AM553" s="88"/>
      <c r="AN553" s="88"/>
      <c r="AO553" s="88"/>
      <c r="AP553" s="88" t="s">
        <v>61</v>
      </c>
      <c r="AQ553" s="88" t="s">
        <v>44</v>
      </c>
      <c r="AR553" s="88" t="s">
        <v>45</v>
      </c>
      <c r="AS553" s="88" t="s">
        <v>44</v>
      </c>
      <c r="AT553" s="88" t="s">
        <v>61</v>
      </c>
      <c r="AU553" s="88" t="s">
        <v>3921</v>
      </c>
      <c r="AV553" s="88"/>
      <c r="AW553" s="88"/>
      <c r="AX553" s="88"/>
      <c r="AY553" s="88">
        <v>56.162256999999997</v>
      </c>
      <c r="AZ553" s="89">
        <v>150</v>
      </c>
      <c r="BA553" s="92">
        <v>0.35751295336787564</v>
      </c>
      <c r="BB553" s="93">
        <v>216</v>
      </c>
      <c r="BC553" s="94">
        <v>0.2</v>
      </c>
      <c r="BD553" s="89">
        <v>465</v>
      </c>
      <c r="BE553" s="89">
        <v>315</v>
      </c>
      <c r="BF553" s="98" t="s">
        <v>2524</v>
      </c>
      <c r="BG553" s="88" t="s">
        <v>68</v>
      </c>
      <c r="BH553" s="88" t="s">
        <v>3523</v>
      </c>
    </row>
    <row r="554" spans="1:60" s="87" customFormat="1" ht="30.75" customHeight="1" x14ac:dyDescent="0.2">
      <c r="A554" s="87" t="s">
        <v>4352</v>
      </c>
      <c r="B554" s="88" t="s">
        <v>4539</v>
      </c>
      <c r="C554" s="88" t="s">
        <v>4352</v>
      </c>
      <c r="D554" s="88" t="s">
        <v>31</v>
      </c>
      <c r="E554" s="88" t="s">
        <v>32</v>
      </c>
      <c r="F554" s="88" t="s">
        <v>32</v>
      </c>
      <c r="G554" s="88" t="s">
        <v>61</v>
      </c>
      <c r="H554" s="88" t="s">
        <v>66</v>
      </c>
      <c r="I554" s="88" t="s">
        <v>2917</v>
      </c>
      <c r="J554" s="88" t="s">
        <v>62</v>
      </c>
      <c r="K554" s="88" t="s">
        <v>781</v>
      </c>
      <c r="L554" s="88" t="s">
        <v>3523</v>
      </c>
      <c r="M554" s="88" t="s">
        <v>667</v>
      </c>
      <c r="N554" s="88" t="s">
        <v>4215</v>
      </c>
      <c r="O554" s="88" t="s">
        <v>587</v>
      </c>
      <c r="P554" s="88" t="s">
        <v>104</v>
      </c>
      <c r="Q554" s="88" t="s">
        <v>2374</v>
      </c>
      <c r="R554" s="89" t="s">
        <v>4216</v>
      </c>
      <c r="S554" s="90">
        <v>0.41499999999999998</v>
      </c>
      <c r="T554" s="88" t="s">
        <v>4352</v>
      </c>
      <c r="U554" s="88"/>
      <c r="V554" s="88"/>
      <c r="W554" s="88"/>
      <c r="X554" s="89"/>
      <c r="Y554" s="89"/>
      <c r="Z554" s="88"/>
      <c r="AA554" s="88">
        <v>38</v>
      </c>
      <c r="AB554" s="88"/>
      <c r="AC554" s="88"/>
      <c r="AD554" s="88">
        <v>24</v>
      </c>
      <c r="AE554" s="91">
        <v>16.75</v>
      </c>
      <c r="AF554" s="88" t="s">
        <v>2993</v>
      </c>
      <c r="AG554" s="88" t="s">
        <v>2999</v>
      </c>
      <c r="AH554" s="88" t="s">
        <v>2998</v>
      </c>
      <c r="AI554" s="89">
        <v>1</v>
      </c>
      <c r="AJ554" s="89"/>
      <c r="AK554" s="89"/>
      <c r="AL554" s="88"/>
      <c r="AM554" s="88"/>
      <c r="AN554" s="88"/>
      <c r="AO554" s="88"/>
      <c r="AP554" s="88" t="s">
        <v>61</v>
      </c>
      <c r="AQ554" s="88" t="s">
        <v>44</v>
      </c>
      <c r="AR554" s="88" t="s">
        <v>45</v>
      </c>
      <c r="AS554" s="88" t="s">
        <v>44</v>
      </c>
      <c r="AT554" s="88" t="s">
        <v>61</v>
      </c>
      <c r="AU554" s="88" t="s">
        <v>3921</v>
      </c>
      <c r="AV554" s="88"/>
      <c r="AW554" s="88"/>
      <c r="AX554" s="88"/>
      <c r="AY554" s="88">
        <v>53.404045000000004</v>
      </c>
      <c r="AZ554" s="89">
        <v>150</v>
      </c>
      <c r="BA554" s="92">
        <v>7.2538860103626937E-2</v>
      </c>
      <c r="BB554" s="93">
        <v>144</v>
      </c>
      <c r="BC554" s="94">
        <v>0.2</v>
      </c>
      <c r="BD554" s="89">
        <v>465</v>
      </c>
      <c r="BE554" s="89">
        <v>315</v>
      </c>
      <c r="BF554" s="98" t="s">
        <v>2524</v>
      </c>
      <c r="BG554" s="88" t="s">
        <v>68</v>
      </c>
      <c r="BH554" s="88" t="s">
        <v>3523</v>
      </c>
    </row>
    <row r="555" spans="1:60" s="87" customFormat="1" ht="30.75" customHeight="1" x14ac:dyDescent="0.2">
      <c r="A555" s="87" t="s">
        <v>4353</v>
      </c>
      <c r="B555" s="88" t="s">
        <v>4539</v>
      </c>
      <c r="C555" s="88" t="s">
        <v>4353</v>
      </c>
      <c r="D555" s="88" t="s">
        <v>31</v>
      </c>
      <c r="E555" s="88" t="s">
        <v>32</v>
      </c>
      <c r="F555" s="88" t="s">
        <v>32</v>
      </c>
      <c r="G555" s="88" t="s">
        <v>61</v>
      </c>
      <c r="H555" s="88" t="s">
        <v>66</v>
      </c>
      <c r="I555" s="88" t="s">
        <v>2917</v>
      </c>
      <c r="J555" s="88" t="s">
        <v>62</v>
      </c>
      <c r="K555" s="88" t="s">
        <v>781</v>
      </c>
      <c r="L555" s="88" t="s">
        <v>3523</v>
      </c>
      <c r="M555" s="88" t="s">
        <v>667</v>
      </c>
      <c r="N555" s="88" t="s">
        <v>4215</v>
      </c>
      <c r="O555" s="88" t="s">
        <v>587</v>
      </c>
      <c r="P555" s="88" t="s">
        <v>107</v>
      </c>
      <c r="Q555" s="88" t="s">
        <v>2374</v>
      </c>
      <c r="R555" s="89" t="s">
        <v>4216</v>
      </c>
      <c r="S555" s="90">
        <v>0.42</v>
      </c>
      <c r="T555" s="88" t="s">
        <v>4353</v>
      </c>
      <c r="U555" s="88"/>
      <c r="V555" s="88"/>
      <c r="W555" s="88"/>
      <c r="X555" s="89"/>
      <c r="Y555" s="89"/>
      <c r="Z555" s="88"/>
      <c r="AA555" s="88">
        <v>38</v>
      </c>
      <c r="AB555" s="88"/>
      <c r="AC555" s="88"/>
      <c r="AD555" s="88">
        <v>24</v>
      </c>
      <c r="AE555" s="91">
        <v>16.75</v>
      </c>
      <c r="AF555" s="88" t="s">
        <v>2993</v>
      </c>
      <c r="AG555" s="88" t="s">
        <v>2999</v>
      </c>
      <c r="AH555" s="88" t="s">
        <v>2998</v>
      </c>
      <c r="AI555" s="89">
        <v>1</v>
      </c>
      <c r="AJ555" s="89"/>
      <c r="AK555" s="89"/>
      <c r="AL555" s="88"/>
      <c r="AM555" s="88"/>
      <c r="AN555" s="88"/>
      <c r="AO555" s="88"/>
      <c r="AP555" s="88" t="s">
        <v>61</v>
      </c>
      <c r="AQ555" s="88" t="s">
        <v>44</v>
      </c>
      <c r="AR555" s="88" t="s">
        <v>45</v>
      </c>
      <c r="AS555" s="88" t="s">
        <v>44</v>
      </c>
      <c r="AT555" s="88" t="s">
        <v>61</v>
      </c>
      <c r="AU555" s="88" t="s">
        <v>3921</v>
      </c>
      <c r="AV555" s="88"/>
      <c r="AW555" s="88"/>
      <c r="AX555" s="88"/>
      <c r="AY555" s="88">
        <v>53.404045000000004</v>
      </c>
      <c r="AZ555" s="89">
        <v>150</v>
      </c>
      <c r="BA555" s="92">
        <v>3.6269430051813469E-2</v>
      </c>
      <c r="BB555" s="93">
        <v>144</v>
      </c>
      <c r="BC555" s="94">
        <v>0.2</v>
      </c>
      <c r="BD555" s="89">
        <v>465</v>
      </c>
      <c r="BE555" s="89">
        <v>315</v>
      </c>
      <c r="BF555" s="98" t="s">
        <v>2524</v>
      </c>
      <c r="BG555" s="88" t="s">
        <v>68</v>
      </c>
      <c r="BH555" s="88" t="s">
        <v>3523</v>
      </c>
    </row>
    <row r="556" spans="1:60" s="87" customFormat="1" ht="30.75" customHeight="1" x14ac:dyDescent="0.2">
      <c r="A556" s="87" t="s">
        <v>4354</v>
      </c>
      <c r="B556" s="88" t="s">
        <v>4540</v>
      </c>
      <c r="C556" s="88" t="s">
        <v>4354</v>
      </c>
      <c r="D556" s="88" t="s">
        <v>31</v>
      </c>
      <c r="E556" s="88" t="s">
        <v>32</v>
      </c>
      <c r="F556" s="88" t="s">
        <v>32</v>
      </c>
      <c r="G556" s="88" t="s">
        <v>61</v>
      </c>
      <c r="H556" s="88" t="s">
        <v>66</v>
      </c>
      <c r="I556" s="88" t="s">
        <v>2917</v>
      </c>
      <c r="J556" s="88" t="s">
        <v>62</v>
      </c>
      <c r="K556" s="88" t="s">
        <v>781</v>
      </c>
      <c r="L556" s="88" t="s">
        <v>3523</v>
      </c>
      <c r="M556" s="88" t="s">
        <v>667</v>
      </c>
      <c r="N556" s="88" t="s">
        <v>4238</v>
      </c>
      <c r="O556" s="88" t="s">
        <v>587</v>
      </c>
      <c r="P556" s="88" t="s">
        <v>175</v>
      </c>
      <c r="Q556" s="88" t="s">
        <v>2374</v>
      </c>
      <c r="R556" s="89" t="s">
        <v>4239</v>
      </c>
      <c r="S556" s="90">
        <v>0.4</v>
      </c>
      <c r="T556" s="88" t="s">
        <v>4354</v>
      </c>
      <c r="U556" s="88"/>
      <c r="V556" s="88"/>
      <c r="W556" s="88"/>
      <c r="X556" s="89"/>
      <c r="Y556" s="89"/>
      <c r="Z556" s="88"/>
      <c r="AA556" s="88">
        <v>38</v>
      </c>
      <c r="AB556" s="88"/>
      <c r="AC556" s="88"/>
      <c r="AD556" s="88">
        <v>24</v>
      </c>
      <c r="AE556" s="91">
        <v>16.75</v>
      </c>
      <c r="AF556" s="88" t="s">
        <v>2993</v>
      </c>
      <c r="AG556" s="88" t="s">
        <v>2999</v>
      </c>
      <c r="AH556" s="88" t="s">
        <v>2998</v>
      </c>
      <c r="AI556" s="89">
        <v>1</v>
      </c>
      <c r="AJ556" s="89"/>
      <c r="AK556" s="89"/>
      <c r="AL556" s="88"/>
      <c r="AM556" s="88"/>
      <c r="AN556" s="88"/>
      <c r="AO556" s="88"/>
      <c r="AP556" s="88" t="s">
        <v>61</v>
      </c>
      <c r="AQ556" s="88" t="s">
        <v>44</v>
      </c>
      <c r="AR556" s="88" t="s">
        <v>45</v>
      </c>
      <c r="AS556" s="88" t="s">
        <v>44</v>
      </c>
      <c r="AT556" s="88" t="s">
        <v>61</v>
      </c>
      <c r="AU556" s="88" t="s">
        <v>3921</v>
      </c>
      <c r="AV556" s="88"/>
      <c r="AW556" s="88"/>
      <c r="AX556" s="88"/>
      <c r="AY556" s="88">
        <v>53.404045000000004</v>
      </c>
      <c r="AZ556" s="89">
        <v>150</v>
      </c>
      <c r="BA556" s="92">
        <v>0.34715025906735753</v>
      </c>
      <c r="BB556" s="93">
        <v>144</v>
      </c>
      <c r="BC556" s="94">
        <v>0.2</v>
      </c>
      <c r="BD556" s="89">
        <v>465</v>
      </c>
      <c r="BE556" s="89">
        <v>315</v>
      </c>
      <c r="BF556" s="98" t="s">
        <v>2524</v>
      </c>
      <c r="BG556" s="88" t="s">
        <v>68</v>
      </c>
      <c r="BH556" s="88" t="s">
        <v>3523</v>
      </c>
    </row>
    <row r="557" spans="1:60" s="87" customFormat="1" ht="30.75" customHeight="1" x14ac:dyDescent="0.2">
      <c r="A557" s="87" t="s">
        <v>4355</v>
      </c>
      <c r="B557" s="88" t="s">
        <v>4540</v>
      </c>
      <c r="C557" s="88" t="s">
        <v>4355</v>
      </c>
      <c r="D557" s="88" t="s">
        <v>31</v>
      </c>
      <c r="E557" s="88" t="s">
        <v>32</v>
      </c>
      <c r="F557" s="88" t="s">
        <v>32</v>
      </c>
      <c r="G557" s="88" t="s">
        <v>61</v>
      </c>
      <c r="H557" s="88" t="s">
        <v>66</v>
      </c>
      <c r="I557" s="88" t="s">
        <v>2917</v>
      </c>
      <c r="J557" s="88" t="s">
        <v>62</v>
      </c>
      <c r="K557" s="88" t="s">
        <v>781</v>
      </c>
      <c r="L557" s="88" t="s">
        <v>3523</v>
      </c>
      <c r="M557" s="88" t="s">
        <v>667</v>
      </c>
      <c r="N557" s="88" t="s">
        <v>4238</v>
      </c>
      <c r="O557" s="88" t="s">
        <v>587</v>
      </c>
      <c r="P557" s="88" t="s">
        <v>176</v>
      </c>
      <c r="Q557" s="88" t="s">
        <v>2374</v>
      </c>
      <c r="R557" s="89" t="s">
        <v>4239</v>
      </c>
      <c r="S557" s="90">
        <v>0.36</v>
      </c>
      <c r="T557" s="88" t="s">
        <v>4355</v>
      </c>
      <c r="U557" s="88"/>
      <c r="V557" s="88"/>
      <c r="W557" s="88"/>
      <c r="X557" s="89"/>
      <c r="Y557" s="89"/>
      <c r="Z557" s="88"/>
      <c r="AA557" s="88">
        <v>38</v>
      </c>
      <c r="AB557" s="88"/>
      <c r="AC557" s="88"/>
      <c r="AD557" s="88">
        <v>24</v>
      </c>
      <c r="AE557" s="91">
        <v>16.75</v>
      </c>
      <c r="AF557" s="88" t="s">
        <v>2993</v>
      </c>
      <c r="AG557" s="88" t="s">
        <v>2999</v>
      </c>
      <c r="AH557" s="88" t="s">
        <v>2998</v>
      </c>
      <c r="AI557" s="89">
        <v>1</v>
      </c>
      <c r="AJ557" s="89"/>
      <c r="AK557" s="89"/>
      <c r="AL557" s="88"/>
      <c r="AM557" s="88"/>
      <c r="AN557" s="88"/>
      <c r="AO557" s="88"/>
      <c r="AP557" s="88" t="s">
        <v>61</v>
      </c>
      <c r="AQ557" s="88" t="s">
        <v>44</v>
      </c>
      <c r="AR557" s="88" t="s">
        <v>45</v>
      </c>
      <c r="AS557" s="88" t="s">
        <v>44</v>
      </c>
      <c r="AT557" s="88" t="s">
        <v>61</v>
      </c>
      <c r="AU557" s="88" t="s">
        <v>3921</v>
      </c>
      <c r="AV557" s="88"/>
      <c r="AW557" s="88"/>
      <c r="AX557" s="88"/>
      <c r="AY557" s="88">
        <v>56.795169000000001</v>
      </c>
      <c r="AZ557" s="89">
        <v>150</v>
      </c>
      <c r="BA557" s="92">
        <v>0.55440414507772018</v>
      </c>
      <c r="BB557" s="93">
        <v>216</v>
      </c>
      <c r="BC557" s="94">
        <v>0.2</v>
      </c>
      <c r="BD557" s="89">
        <v>465</v>
      </c>
      <c r="BE557" s="89">
        <v>315</v>
      </c>
      <c r="BF557" s="98" t="s">
        <v>2524</v>
      </c>
      <c r="BG557" s="88" t="s">
        <v>68</v>
      </c>
      <c r="BH557" s="88" t="s">
        <v>3523</v>
      </c>
    </row>
    <row r="558" spans="1:60" s="87" customFormat="1" ht="30.75" customHeight="1" x14ac:dyDescent="0.2">
      <c r="A558" s="87" t="s">
        <v>4356</v>
      </c>
      <c r="B558" s="88" t="s">
        <v>4540</v>
      </c>
      <c r="C558" s="88" t="s">
        <v>4356</v>
      </c>
      <c r="D558" s="88" t="s">
        <v>31</v>
      </c>
      <c r="E558" s="88" t="s">
        <v>32</v>
      </c>
      <c r="F558" s="88" t="s">
        <v>32</v>
      </c>
      <c r="G558" s="88" t="s">
        <v>61</v>
      </c>
      <c r="H558" s="88" t="s">
        <v>66</v>
      </c>
      <c r="I558" s="88" t="s">
        <v>2917</v>
      </c>
      <c r="J558" s="88" t="s">
        <v>62</v>
      </c>
      <c r="K558" s="88" t="s">
        <v>781</v>
      </c>
      <c r="L558" s="88" t="s">
        <v>3523</v>
      </c>
      <c r="M558" s="88" t="s">
        <v>667</v>
      </c>
      <c r="N558" s="88" t="s">
        <v>4238</v>
      </c>
      <c r="O558" s="88" t="s">
        <v>587</v>
      </c>
      <c r="P558" s="88" t="s">
        <v>98</v>
      </c>
      <c r="Q558" s="88" t="s">
        <v>2374</v>
      </c>
      <c r="R558" s="89" t="s">
        <v>4239</v>
      </c>
      <c r="S558" s="90">
        <v>0.33500000000000002</v>
      </c>
      <c r="T558" s="88" t="s">
        <v>4356</v>
      </c>
      <c r="U558" s="88"/>
      <c r="V558" s="88"/>
      <c r="W558" s="88"/>
      <c r="X558" s="89"/>
      <c r="Y558" s="89"/>
      <c r="Z558" s="88"/>
      <c r="AA558" s="88">
        <v>38</v>
      </c>
      <c r="AB558" s="88"/>
      <c r="AC558" s="88"/>
      <c r="AD558" s="88">
        <v>24</v>
      </c>
      <c r="AE558" s="91">
        <v>16.75</v>
      </c>
      <c r="AF558" s="88" t="s">
        <v>2993</v>
      </c>
      <c r="AG558" s="88" t="s">
        <v>2999</v>
      </c>
      <c r="AH558" s="88" t="s">
        <v>2998</v>
      </c>
      <c r="AI558" s="89">
        <v>1</v>
      </c>
      <c r="AJ558" s="89"/>
      <c r="AK558" s="89"/>
      <c r="AL558" s="88"/>
      <c r="AM558" s="88"/>
      <c r="AN558" s="88"/>
      <c r="AO558" s="88"/>
      <c r="AP558" s="88" t="s">
        <v>61</v>
      </c>
      <c r="AQ558" s="88" t="s">
        <v>44</v>
      </c>
      <c r="AR558" s="88" t="s">
        <v>45</v>
      </c>
      <c r="AS558" s="88" t="s">
        <v>44</v>
      </c>
      <c r="AT558" s="88" t="s">
        <v>61</v>
      </c>
      <c r="AU558" s="88" t="s">
        <v>3921</v>
      </c>
      <c r="AV558" s="88"/>
      <c r="AW558" s="88"/>
      <c r="AX558" s="88"/>
      <c r="AY558" s="88">
        <v>57.925542999999998</v>
      </c>
      <c r="AZ558" s="89">
        <v>150</v>
      </c>
      <c r="BA558" s="92">
        <v>0.56994818652849744</v>
      </c>
      <c r="BB558" s="93">
        <v>216</v>
      </c>
      <c r="BC558" s="94">
        <v>0.2</v>
      </c>
      <c r="BD558" s="89">
        <v>465</v>
      </c>
      <c r="BE558" s="89">
        <v>315</v>
      </c>
      <c r="BF558" s="98" t="s">
        <v>2524</v>
      </c>
      <c r="BG558" s="88" t="s">
        <v>68</v>
      </c>
      <c r="BH558" s="88" t="s">
        <v>3523</v>
      </c>
    </row>
    <row r="559" spans="1:60" s="87" customFormat="1" ht="30.75" customHeight="1" x14ac:dyDescent="0.2">
      <c r="A559" s="87" t="s">
        <v>4357</v>
      </c>
      <c r="B559" s="88" t="s">
        <v>4540</v>
      </c>
      <c r="C559" s="88" t="s">
        <v>4357</v>
      </c>
      <c r="D559" s="88" t="s">
        <v>31</v>
      </c>
      <c r="E559" s="88" t="s">
        <v>32</v>
      </c>
      <c r="F559" s="88" t="s">
        <v>32</v>
      </c>
      <c r="G559" s="88" t="s">
        <v>61</v>
      </c>
      <c r="H559" s="88" t="s">
        <v>66</v>
      </c>
      <c r="I559" s="88" t="s">
        <v>2917</v>
      </c>
      <c r="J559" s="88" t="s">
        <v>62</v>
      </c>
      <c r="K559" s="88" t="s">
        <v>781</v>
      </c>
      <c r="L559" s="88" t="s">
        <v>3523</v>
      </c>
      <c r="M559" s="88" t="s">
        <v>667</v>
      </c>
      <c r="N559" s="88" t="s">
        <v>4238</v>
      </c>
      <c r="O559" s="88" t="s">
        <v>587</v>
      </c>
      <c r="P559" s="88" t="s">
        <v>100</v>
      </c>
      <c r="Q559" s="88" t="s">
        <v>2374</v>
      </c>
      <c r="R559" s="89" t="s">
        <v>4239</v>
      </c>
      <c r="S559" s="90">
        <v>0.33500000000000002</v>
      </c>
      <c r="T559" s="88" t="s">
        <v>4357</v>
      </c>
      <c r="U559" s="88"/>
      <c r="V559" s="88"/>
      <c r="W559" s="88"/>
      <c r="X559" s="89"/>
      <c r="Y559" s="89"/>
      <c r="Z559" s="88"/>
      <c r="AA559" s="88">
        <v>38</v>
      </c>
      <c r="AB559" s="88"/>
      <c r="AC559" s="88"/>
      <c r="AD559" s="88">
        <v>24</v>
      </c>
      <c r="AE559" s="91">
        <v>16.75</v>
      </c>
      <c r="AF559" s="88" t="s">
        <v>2993</v>
      </c>
      <c r="AG559" s="88" t="s">
        <v>2999</v>
      </c>
      <c r="AH559" s="88" t="s">
        <v>2998</v>
      </c>
      <c r="AI559" s="89">
        <v>1</v>
      </c>
      <c r="AJ559" s="89"/>
      <c r="AK559" s="89"/>
      <c r="AL559" s="88"/>
      <c r="AM559" s="88"/>
      <c r="AN559" s="88"/>
      <c r="AO559" s="88"/>
      <c r="AP559" s="88" t="s">
        <v>61</v>
      </c>
      <c r="AQ559" s="88" t="s">
        <v>44</v>
      </c>
      <c r="AR559" s="88" t="s">
        <v>45</v>
      </c>
      <c r="AS559" s="88" t="s">
        <v>44</v>
      </c>
      <c r="AT559" s="88" t="s">
        <v>61</v>
      </c>
      <c r="AU559" s="88" t="s">
        <v>3921</v>
      </c>
      <c r="AV559" s="88"/>
      <c r="AW559" s="88"/>
      <c r="AX559" s="88"/>
      <c r="AY559" s="88">
        <v>56.162256999999997</v>
      </c>
      <c r="AZ559" s="89">
        <v>150</v>
      </c>
      <c r="BA559" s="92">
        <v>0.35751295336787564</v>
      </c>
      <c r="BB559" s="93">
        <v>216</v>
      </c>
      <c r="BC559" s="94">
        <v>0.2</v>
      </c>
      <c r="BD559" s="89">
        <v>465</v>
      </c>
      <c r="BE559" s="89">
        <v>315</v>
      </c>
      <c r="BF559" s="98" t="s">
        <v>2524</v>
      </c>
      <c r="BG559" s="88" t="s">
        <v>68</v>
      </c>
      <c r="BH559" s="88" t="s">
        <v>3523</v>
      </c>
    </row>
    <row r="560" spans="1:60" s="87" customFormat="1" ht="30.75" customHeight="1" x14ac:dyDescent="0.2">
      <c r="A560" s="87" t="s">
        <v>4358</v>
      </c>
      <c r="B560" s="88" t="s">
        <v>4540</v>
      </c>
      <c r="C560" s="88" t="s">
        <v>4358</v>
      </c>
      <c r="D560" s="88" t="s">
        <v>31</v>
      </c>
      <c r="E560" s="88" t="s">
        <v>32</v>
      </c>
      <c r="F560" s="88" t="s">
        <v>32</v>
      </c>
      <c r="G560" s="88" t="s">
        <v>61</v>
      </c>
      <c r="H560" s="88" t="s">
        <v>66</v>
      </c>
      <c r="I560" s="88" t="s">
        <v>2917</v>
      </c>
      <c r="J560" s="88" t="s">
        <v>62</v>
      </c>
      <c r="K560" s="88" t="s">
        <v>781</v>
      </c>
      <c r="L560" s="88" t="s">
        <v>3523</v>
      </c>
      <c r="M560" s="88" t="s">
        <v>667</v>
      </c>
      <c r="N560" s="88" t="s">
        <v>4238</v>
      </c>
      <c r="O560" s="88" t="s">
        <v>587</v>
      </c>
      <c r="P560" s="88" t="s">
        <v>104</v>
      </c>
      <c r="Q560" s="88" t="s">
        <v>2374</v>
      </c>
      <c r="R560" s="89" t="s">
        <v>4239</v>
      </c>
      <c r="S560" s="90">
        <v>0.41499999999999998</v>
      </c>
      <c r="T560" s="88" t="s">
        <v>4358</v>
      </c>
      <c r="U560" s="88"/>
      <c r="V560" s="88"/>
      <c r="W560" s="88"/>
      <c r="X560" s="89"/>
      <c r="Y560" s="89"/>
      <c r="Z560" s="88"/>
      <c r="AA560" s="88">
        <v>38</v>
      </c>
      <c r="AB560" s="88"/>
      <c r="AC560" s="88"/>
      <c r="AD560" s="88">
        <v>24</v>
      </c>
      <c r="AE560" s="91">
        <v>16.75</v>
      </c>
      <c r="AF560" s="88" t="s">
        <v>2993</v>
      </c>
      <c r="AG560" s="88" t="s">
        <v>2999</v>
      </c>
      <c r="AH560" s="88" t="s">
        <v>2998</v>
      </c>
      <c r="AI560" s="89">
        <v>1</v>
      </c>
      <c r="AJ560" s="89"/>
      <c r="AK560" s="89"/>
      <c r="AL560" s="88"/>
      <c r="AM560" s="88"/>
      <c r="AN560" s="88"/>
      <c r="AO560" s="88"/>
      <c r="AP560" s="88" t="s">
        <v>61</v>
      </c>
      <c r="AQ560" s="88" t="s">
        <v>44</v>
      </c>
      <c r="AR560" s="88" t="s">
        <v>45</v>
      </c>
      <c r="AS560" s="88" t="s">
        <v>44</v>
      </c>
      <c r="AT560" s="88" t="s">
        <v>61</v>
      </c>
      <c r="AU560" s="88" t="s">
        <v>3921</v>
      </c>
      <c r="AV560" s="88"/>
      <c r="AW560" s="88"/>
      <c r="AX560" s="88"/>
      <c r="AY560" s="88">
        <v>53.404045000000004</v>
      </c>
      <c r="AZ560" s="89">
        <v>150</v>
      </c>
      <c r="BA560" s="92">
        <v>7.2538860103626937E-2</v>
      </c>
      <c r="BB560" s="93">
        <v>144</v>
      </c>
      <c r="BC560" s="94">
        <v>0.2</v>
      </c>
      <c r="BD560" s="89">
        <v>465</v>
      </c>
      <c r="BE560" s="89">
        <v>315</v>
      </c>
      <c r="BF560" s="98" t="s">
        <v>2524</v>
      </c>
      <c r="BG560" s="88" t="s">
        <v>68</v>
      </c>
      <c r="BH560" s="88" t="s">
        <v>3523</v>
      </c>
    </row>
    <row r="561" spans="1:60" s="87" customFormat="1" ht="30.75" customHeight="1" x14ac:dyDescent="0.2">
      <c r="A561" s="87" t="s">
        <v>4359</v>
      </c>
      <c r="B561" s="88" t="s">
        <v>4540</v>
      </c>
      <c r="C561" s="88" t="s">
        <v>4359</v>
      </c>
      <c r="D561" s="88" t="s">
        <v>31</v>
      </c>
      <c r="E561" s="88" t="s">
        <v>32</v>
      </c>
      <c r="F561" s="88" t="s">
        <v>32</v>
      </c>
      <c r="G561" s="88" t="s">
        <v>61</v>
      </c>
      <c r="H561" s="88" t="s">
        <v>66</v>
      </c>
      <c r="I561" s="88" t="s">
        <v>2917</v>
      </c>
      <c r="J561" s="88" t="s">
        <v>62</v>
      </c>
      <c r="K561" s="88" t="s">
        <v>781</v>
      </c>
      <c r="L561" s="88" t="s">
        <v>3523</v>
      </c>
      <c r="M561" s="88" t="s">
        <v>667</v>
      </c>
      <c r="N561" s="88" t="s">
        <v>4238</v>
      </c>
      <c r="O561" s="88" t="s">
        <v>587</v>
      </c>
      <c r="P561" s="88" t="s">
        <v>107</v>
      </c>
      <c r="Q561" s="88" t="s">
        <v>2374</v>
      </c>
      <c r="R561" s="89" t="s">
        <v>4239</v>
      </c>
      <c r="S561" s="90">
        <v>0.42</v>
      </c>
      <c r="T561" s="88" t="s">
        <v>4359</v>
      </c>
      <c r="U561" s="88"/>
      <c r="V561" s="88"/>
      <c r="W561" s="88"/>
      <c r="X561" s="89"/>
      <c r="Y561" s="89"/>
      <c r="Z561" s="88"/>
      <c r="AA561" s="88">
        <v>38</v>
      </c>
      <c r="AB561" s="88"/>
      <c r="AC561" s="88"/>
      <c r="AD561" s="88">
        <v>24</v>
      </c>
      <c r="AE561" s="91">
        <v>16.75</v>
      </c>
      <c r="AF561" s="88" t="s">
        <v>2993</v>
      </c>
      <c r="AG561" s="88" t="s">
        <v>2999</v>
      </c>
      <c r="AH561" s="88" t="s">
        <v>2998</v>
      </c>
      <c r="AI561" s="89">
        <v>1</v>
      </c>
      <c r="AJ561" s="89"/>
      <c r="AK561" s="89"/>
      <c r="AL561" s="88"/>
      <c r="AM561" s="88"/>
      <c r="AN561" s="88"/>
      <c r="AO561" s="88"/>
      <c r="AP561" s="88" t="s">
        <v>61</v>
      </c>
      <c r="AQ561" s="88" t="s">
        <v>44</v>
      </c>
      <c r="AR561" s="88" t="s">
        <v>45</v>
      </c>
      <c r="AS561" s="88" t="s">
        <v>44</v>
      </c>
      <c r="AT561" s="88" t="s">
        <v>61</v>
      </c>
      <c r="AU561" s="88" t="s">
        <v>3921</v>
      </c>
      <c r="AV561" s="88"/>
      <c r="AW561" s="88"/>
      <c r="AX561" s="88"/>
      <c r="AY561" s="88">
        <v>53.404045000000004</v>
      </c>
      <c r="AZ561" s="89">
        <v>150</v>
      </c>
      <c r="BA561" s="92">
        <v>3.6269430051813469E-2</v>
      </c>
      <c r="BB561" s="93">
        <v>144</v>
      </c>
      <c r="BC561" s="94">
        <v>0.2</v>
      </c>
      <c r="BD561" s="89">
        <v>465</v>
      </c>
      <c r="BE561" s="89">
        <v>315</v>
      </c>
      <c r="BF561" s="98" t="s">
        <v>2524</v>
      </c>
      <c r="BG561" s="88" t="s">
        <v>68</v>
      </c>
      <c r="BH561" s="88" t="s">
        <v>3523</v>
      </c>
    </row>
    <row r="562" spans="1:60" s="87" customFormat="1" ht="30.75" customHeight="1" x14ac:dyDescent="0.2">
      <c r="A562" s="87" t="s">
        <v>2089</v>
      </c>
      <c r="B562" s="88" t="s">
        <v>1817</v>
      </c>
      <c r="C562" s="88" t="s">
        <v>2089</v>
      </c>
      <c r="D562" s="88" t="s">
        <v>31</v>
      </c>
      <c r="E562" s="88" t="s">
        <v>32</v>
      </c>
      <c r="F562" s="88" t="s">
        <v>32</v>
      </c>
      <c r="G562" s="88" t="s">
        <v>61</v>
      </c>
      <c r="H562" s="88" t="s">
        <v>66</v>
      </c>
      <c r="I562" s="88" t="s">
        <v>2918</v>
      </c>
      <c r="J562" s="88" t="s">
        <v>62</v>
      </c>
      <c r="K562" s="88" t="s">
        <v>888</v>
      </c>
      <c r="L562" s="88" t="s">
        <v>3523</v>
      </c>
      <c r="M562" s="88" t="s">
        <v>887</v>
      </c>
      <c r="N562" s="88" t="s">
        <v>156</v>
      </c>
      <c r="O562" s="88" t="s">
        <v>587</v>
      </c>
      <c r="P562" s="88" t="s">
        <v>175</v>
      </c>
      <c r="Q562" s="88" t="s">
        <v>2374</v>
      </c>
      <c r="R562" s="89" t="s">
        <v>3615</v>
      </c>
      <c r="S562" s="90">
        <v>0.47</v>
      </c>
      <c r="T562" s="88" t="s">
        <v>827</v>
      </c>
      <c r="U562" s="88"/>
      <c r="V562" s="88"/>
      <c r="W562" s="88"/>
      <c r="X562" s="89"/>
      <c r="Y562" s="89"/>
      <c r="Z562" s="88"/>
      <c r="AA562" s="88">
        <v>60</v>
      </c>
      <c r="AB562" s="88"/>
      <c r="AC562" s="88"/>
      <c r="AD562" s="88">
        <v>24</v>
      </c>
      <c r="AE562" s="91">
        <v>28.1</v>
      </c>
      <c r="AF562" s="88" t="s">
        <v>2992</v>
      </c>
      <c r="AG562" s="88" t="s">
        <v>2999</v>
      </c>
      <c r="AH562" s="99" t="s">
        <v>2997</v>
      </c>
      <c r="AI562" s="89">
        <v>3</v>
      </c>
      <c r="AJ562" s="89">
        <v>0</v>
      </c>
      <c r="AK562" s="89" t="s">
        <v>3072</v>
      </c>
      <c r="AL562" s="88"/>
      <c r="AM562" s="88"/>
      <c r="AN562" s="88"/>
      <c r="AO562" s="88"/>
      <c r="AP562" s="88" t="s">
        <v>61</v>
      </c>
      <c r="AQ562" s="88" t="s">
        <v>44</v>
      </c>
      <c r="AR562" s="88" t="s">
        <v>45</v>
      </c>
      <c r="AS562" s="88" t="s">
        <v>44</v>
      </c>
      <c r="AT562" s="88" t="s">
        <v>61</v>
      </c>
      <c r="AU562" s="88"/>
      <c r="AV562" s="88"/>
      <c r="AW562" s="88"/>
      <c r="AX562" s="88" t="s">
        <v>3923</v>
      </c>
      <c r="AY562" s="88">
        <v>62.799798000000003</v>
      </c>
      <c r="AZ562" s="89">
        <v>150</v>
      </c>
      <c r="BA562" s="92">
        <v>0.48186528497409326</v>
      </c>
      <c r="BB562" s="93">
        <v>144</v>
      </c>
      <c r="BC562" s="94">
        <v>0.2</v>
      </c>
      <c r="BD562" s="89">
        <v>505</v>
      </c>
      <c r="BE562" s="89">
        <v>350</v>
      </c>
      <c r="BF562" s="98" t="s">
        <v>2521</v>
      </c>
      <c r="BG562" s="88" t="s">
        <v>68</v>
      </c>
      <c r="BH562" s="88" t="s">
        <v>3523</v>
      </c>
    </row>
    <row r="563" spans="1:60" s="87" customFormat="1" ht="30.75" customHeight="1" x14ac:dyDescent="0.2">
      <c r="A563" s="87" t="s">
        <v>2090</v>
      </c>
      <c r="B563" s="88" t="s">
        <v>1817</v>
      </c>
      <c r="C563" s="88" t="s">
        <v>2090</v>
      </c>
      <c r="D563" s="88" t="s">
        <v>31</v>
      </c>
      <c r="E563" s="88" t="s">
        <v>32</v>
      </c>
      <c r="F563" s="88" t="s">
        <v>32</v>
      </c>
      <c r="G563" s="88" t="s">
        <v>61</v>
      </c>
      <c r="H563" s="88" t="s">
        <v>66</v>
      </c>
      <c r="I563" s="88" t="s">
        <v>2918</v>
      </c>
      <c r="J563" s="88" t="s">
        <v>62</v>
      </c>
      <c r="K563" s="88" t="s">
        <v>888</v>
      </c>
      <c r="L563" s="88" t="s">
        <v>3523</v>
      </c>
      <c r="M563" s="88" t="s">
        <v>887</v>
      </c>
      <c r="N563" s="88" t="s">
        <v>156</v>
      </c>
      <c r="O563" s="88" t="s">
        <v>587</v>
      </c>
      <c r="P563" s="88" t="s">
        <v>176</v>
      </c>
      <c r="Q563" s="88" t="s">
        <v>2374</v>
      </c>
      <c r="R563" s="89" t="s">
        <v>3615</v>
      </c>
      <c r="S563" s="90">
        <v>0.43</v>
      </c>
      <c r="T563" s="88" t="s">
        <v>828</v>
      </c>
      <c r="U563" s="88"/>
      <c r="V563" s="88"/>
      <c r="W563" s="88"/>
      <c r="X563" s="89"/>
      <c r="Y563" s="89"/>
      <c r="Z563" s="88"/>
      <c r="AA563" s="88">
        <v>60</v>
      </c>
      <c r="AB563" s="88"/>
      <c r="AC563" s="88"/>
      <c r="AD563" s="88">
        <v>24</v>
      </c>
      <c r="AE563" s="91">
        <v>28.1</v>
      </c>
      <c r="AF563" s="88" t="s">
        <v>2992</v>
      </c>
      <c r="AG563" s="88" t="s">
        <v>2999</v>
      </c>
      <c r="AH563" s="99" t="s">
        <v>2997</v>
      </c>
      <c r="AI563" s="89">
        <v>3</v>
      </c>
      <c r="AJ563" s="89">
        <v>0</v>
      </c>
      <c r="AK563" s="89" t="s">
        <v>3072</v>
      </c>
      <c r="AL563" s="88"/>
      <c r="AM563" s="88"/>
      <c r="AN563" s="88"/>
      <c r="AO563" s="88"/>
      <c r="AP563" s="88" t="s">
        <v>61</v>
      </c>
      <c r="AQ563" s="88" t="s">
        <v>44</v>
      </c>
      <c r="AR563" s="88" t="s">
        <v>45</v>
      </c>
      <c r="AS563" s="88" t="s">
        <v>44</v>
      </c>
      <c r="AT563" s="88" t="s">
        <v>61</v>
      </c>
      <c r="AU563" s="88"/>
      <c r="AV563" s="88"/>
      <c r="AW563" s="88"/>
      <c r="AX563" s="88" t="s">
        <v>3923</v>
      </c>
      <c r="AY563" s="88">
        <v>60.412624999999998</v>
      </c>
      <c r="AZ563" s="89">
        <v>150</v>
      </c>
      <c r="BA563" s="92">
        <v>0.81347150259067358</v>
      </c>
      <c r="BB563" s="93">
        <v>216</v>
      </c>
      <c r="BC563" s="94">
        <v>0.2</v>
      </c>
      <c r="BD563" s="89">
        <v>505</v>
      </c>
      <c r="BE563" s="89">
        <v>350</v>
      </c>
      <c r="BF563" s="98" t="s">
        <v>2521</v>
      </c>
      <c r="BG563" s="88" t="s">
        <v>68</v>
      </c>
      <c r="BH563" s="88" t="s">
        <v>3523</v>
      </c>
    </row>
    <row r="564" spans="1:60" s="87" customFormat="1" ht="30.75" customHeight="1" x14ac:dyDescent="0.2">
      <c r="A564" s="87" t="s">
        <v>889</v>
      </c>
      <c r="B564" s="88" t="s">
        <v>1817</v>
      </c>
      <c r="C564" s="88" t="s">
        <v>889</v>
      </c>
      <c r="D564" s="88" t="s">
        <v>31</v>
      </c>
      <c r="E564" s="88" t="s">
        <v>32</v>
      </c>
      <c r="F564" s="88" t="s">
        <v>32</v>
      </c>
      <c r="G564" s="88" t="s">
        <v>61</v>
      </c>
      <c r="H564" s="88" t="s">
        <v>66</v>
      </c>
      <c r="I564" s="88" t="s">
        <v>2918</v>
      </c>
      <c r="J564" s="88" t="s">
        <v>62</v>
      </c>
      <c r="K564" s="88" t="s">
        <v>888</v>
      </c>
      <c r="L564" s="88" t="s">
        <v>3523</v>
      </c>
      <c r="M564" s="88" t="s">
        <v>887</v>
      </c>
      <c r="N564" s="88" t="s">
        <v>156</v>
      </c>
      <c r="O564" s="88" t="s">
        <v>587</v>
      </c>
      <c r="P564" s="88" t="s">
        <v>98</v>
      </c>
      <c r="Q564" s="88" t="s">
        <v>2374</v>
      </c>
      <c r="R564" s="89" t="s">
        <v>3615</v>
      </c>
      <c r="S564" s="90">
        <v>0.41</v>
      </c>
      <c r="T564" s="88" t="s">
        <v>829</v>
      </c>
      <c r="U564" s="88"/>
      <c r="V564" s="88"/>
      <c r="W564" s="88"/>
      <c r="X564" s="89"/>
      <c r="Y564" s="89"/>
      <c r="Z564" s="88"/>
      <c r="AA564" s="88">
        <v>60</v>
      </c>
      <c r="AB564" s="88"/>
      <c r="AC564" s="88"/>
      <c r="AD564" s="88">
        <v>24</v>
      </c>
      <c r="AE564" s="91">
        <v>28.1</v>
      </c>
      <c r="AF564" s="88" t="s">
        <v>2992</v>
      </c>
      <c r="AG564" s="88" t="s">
        <v>2999</v>
      </c>
      <c r="AH564" s="99" t="s">
        <v>2997</v>
      </c>
      <c r="AI564" s="89">
        <v>3</v>
      </c>
      <c r="AJ564" s="89">
        <v>0</v>
      </c>
      <c r="AK564" s="89" t="s">
        <v>3072</v>
      </c>
      <c r="AL564" s="88"/>
      <c r="AM564" s="88"/>
      <c r="AN564" s="88"/>
      <c r="AO564" s="88"/>
      <c r="AP564" s="88" t="s">
        <v>61</v>
      </c>
      <c r="AQ564" s="88" t="s">
        <v>44</v>
      </c>
      <c r="AR564" s="88" t="s">
        <v>45</v>
      </c>
      <c r="AS564" s="88" t="s">
        <v>44</v>
      </c>
      <c r="AT564" s="88" t="s">
        <v>61</v>
      </c>
      <c r="AU564" s="88"/>
      <c r="AV564" s="88"/>
      <c r="AW564" s="88"/>
      <c r="AX564" s="88" t="s">
        <v>3923</v>
      </c>
      <c r="AY564" s="88">
        <v>60.187584999999999</v>
      </c>
      <c r="AZ564" s="89">
        <v>150</v>
      </c>
      <c r="BA564" s="92">
        <v>0.76165803108808294</v>
      </c>
      <c r="BB564" s="93">
        <v>216</v>
      </c>
      <c r="BC564" s="94">
        <v>0.2</v>
      </c>
      <c r="BD564" s="89">
        <v>505</v>
      </c>
      <c r="BE564" s="89">
        <v>350</v>
      </c>
      <c r="BF564" s="98" t="s">
        <v>2521</v>
      </c>
      <c r="BG564" s="88" t="s">
        <v>68</v>
      </c>
      <c r="BH564" s="88" t="s">
        <v>3523</v>
      </c>
    </row>
    <row r="565" spans="1:60" s="87" customFormat="1" ht="30.75" customHeight="1" x14ac:dyDescent="0.2">
      <c r="A565" s="87" t="s">
        <v>890</v>
      </c>
      <c r="B565" s="88" t="s">
        <v>1817</v>
      </c>
      <c r="C565" s="88" t="s">
        <v>890</v>
      </c>
      <c r="D565" s="88" t="s">
        <v>31</v>
      </c>
      <c r="E565" s="88" t="s">
        <v>32</v>
      </c>
      <c r="F565" s="88" t="s">
        <v>32</v>
      </c>
      <c r="G565" s="88" t="s">
        <v>61</v>
      </c>
      <c r="H565" s="88" t="s">
        <v>66</v>
      </c>
      <c r="I565" s="88" t="s">
        <v>2918</v>
      </c>
      <c r="J565" s="88" t="s">
        <v>62</v>
      </c>
      <c r="K565" s="88" t="s">
        <v>888</v>
      </c>
      <c r="L565" s="88" t="s">
        <v>3523</v>
      </c>
      <c r="M565" s="88" t="s">
        <v>887</v>
      </c>
      <c r="N565" s="88" t="s">
        <v>156</v>
      </c>
      <c r="O565" s="88" t="s">
        <v>587</v>
      </c>
      <c r="P565" s="88" t="s">
        <v>100</v>
      </c>
      <c r="Q565" s="88" t="s">
        <v>2374</v>
      </c>
      <c r="R565" s="89" t="s">
        <v>3615</v>
      </c>
      <c r="S565" s="90">
        <v>0.38500000000000001</v>
      </c>
      <c r="T565" s="88" t="s">
        <v>830</v>
      </c>
      <c r="U565" s="88"/>
      <c r="V565" s="88"/>
      <c r="W565" s="88"/>
      <c r="X565" s="89"/>
      <c r="Y565" s="89"/>
      <c r="Z565" s="88"/>
      <c r="AA565" s="88">
        <v>60</v>
      </c>
      <c r="AB565" s="88"/>
      <c r="AC565" s="88"/>
      <c r="AD565" s="88">
        <v>24</v>
      </c>
      <c r="AE565" s="91">
        <v>28.1</v>
      </c>
      <c r="AF565" s="88" t="s">
        <v>2992</v>
      </c>
      <c r="AG565" s="88" t="s">
        <v>2999</v>
      </c>
      <c r="AH565" s="99" t="s">
        <v>2997</v>
      </c>
      <c r="AI565" s="89">
        <v>3</v>
      </c>
      <c r="AJ565" s="89">
        <v>0</v>
      </c>
      <c r="AK565" s="89" t="s">
        <v>3072</v>
      </c>
      <c r="AL565" s="88"/>
      <c r="AM565" s="88"/>
      <c r="AN565" s="88"/>
      <c r="AO565" s="88"/>
      <c r="AP565" s="88" t="s">
        <v>61</v>
      </c>
      <c r="AQ565" s="88" t="s">
        <v>44</v>
      </c>
      <c r="AR565" s="88" t="s">
        <v>45</v>
      </c>
      <c r="AS565" s="88" t="s">
        <v>44</v>
      </c>
      <c r="AT565" s="88" t="s">
        <v>61</v>
      </c>
      <c r="AU565" s="88"/>
      <c r="AV565" s="88"/>
      <c r="AW565" s="88"/>
      <c r="AX565" s="88" t="s">
        <v>3923</v>
      </c>
      <c r="AY565" s="88">
        <v>60.284342000000002</v>
      </c>
      <c r="AZ565" s="89">
        <v>150</v>
      </c>
      <c r="BA565" s="92">
        <v>0.38341968911917096</v>
      </c>
      <c r="BB565" s="93">
        <v>216</v>
      </c>
      <c r="BC565" s="94">
        <v>0.2</v>
      </c>
      <c r="BD565" s="89">
        <v>505</v>
      </c>
      <c r="BE565" s="89">
        <v>350</v>
      </c>
      <c r="BF565" s="98" t="s">
        <v>2521</v>
      </c>
      <c r="BG565" s="88" t="s">
        <v>68</v>
      </c>
      <c r="BH565" s="88" t="s">
        <v>3523</v>
      </c>
    </row>
    <row r="566" spans="1:60" s="87" customFormat="1" ht="30.75" customHeight="1" x14ac:dyDescent="0.2">
      <c r="A566" s="87" t="s">
        <v>891</v>
      </c>
      <c r="B566" s="88" t="s">
        <v>1817</v>
      </c>
      <c r="C566" s="88" t="s">
        <v>891</v>
      </c>
      <c r="D566" s="88" t="s">
        <v>31</v>
      </c>
      <c r="E566" s="88" t="s">
        <v>32</v>
      </c>
      <c r="F566" s="88" t="s">
        <v>32</v>
      </c>
      <c r="G566" s="88" t="s">
        <v>61</v>
      </c>
      <c r="H566" s="88" t="s">
        <v>66</v>
      </c>
      <c r="I566" s="88" t="s">
        <v>2918</v>
      </c>
      <c r="J566" s="88" t="s">
        <v>62</v>
      </c>
      <c r="K566" s="88" t="s">
        <v>888</v>
      </c>
      <c r="L566" s="88" t="s">
        <v>3523</v>
      </c>
      <c r="M566" s="88" t="s">
        <v>887</v>
      </c>
      <c r="N566" s="88" t="s">
        <v>156</v>
      </c>
      <c r="O566" s="88" t="s">
        <v>587</v>
      </c>
      <c r="P566" s="88" t="s">
        <v>104</v>
      </c>
      <c r="Q566" s="88" t="s">
        <v>2374</v>
      </c>
      <c r="R566" s="89" t="s">
        <v>3615</v>
      </c>
      <c r="S566" s="90">
        <v>0.49</v>
      </c>
      <c r="T566" s="88" t="s">
        <v>831</v>
      </c>
      <c r="U566" s="88"/>
      <c r="V566" s="88"/>
      <c r="W566" s="88"/>
      <c r="X566" s="89"/>
      <c r="Y566" s="89"/>
      <c r="Z566" s="88"/>
      <c r="AA566" s="88">
        <v>60</v>
      </c>
      <c r="AB566" s="88"/>
      <c r="AC566" s="88"/>
      <c r="AD566" s="88">
        <v>24</v>
      </c>
      <c r="AE566" s="91">
        <v>28.1</v>
      </c>
      <c r="AF566" s="88" t="s">
        <v>2992</v>
      </c>
      <c r="AG566" s="88" t="s">
        <v>2999</v>
      </c>
      <c r="AH566" s="99" t="s">
        <v>2997</v>
      </c>
      <c r="AI566" s="89">
        <v>3</v>
      </c>
      <c r="AJ566" s="89">
        <v>0</v>
      </c>
      <c r="AK566" s="89" t="s">
        <v>3072</v>
      </c>
      <c r="AL566" s="88"/>
      <c r="AM566" s="88"/>
      <c r="AN566" s="88"/>
      <c r="AO566" s="88"/>
      <c r="AP566" s="88" t="s">
        <v>61</v>
      </c>
      <c r="AQ566" s="88" t="s">
        <v>44</v>
      </c>
      <c r="AR566" s="88" t="s">
        <v>45</v>
      </c>
      <c r="AS566" s="88" t="s">
        <v>44</v>
      </c>
      <c r="AT566" s="88" t="s">
        <v>61</v>
      </c>
      <c r="AU566" s="88"/>
      <c r="AV566" s="88"/>
      <c r="AW566" s="88"/>
      <c r="AX566" s="88" t="s">
        <v>3923</v>
      </c>
      <c r="AY566" s="88">
        <v>66.943503000000007</v>
      </c>
      <c r="AZ566" s="89">
        <v>150</v>
      </c>
      <c r="BA566" s="92">
        <v>0.16580310880829016</v>
      </c>
      <c r="BB566" s="93">
        <v>144</v>
      </c>
      <c r="BC566" s="94">
        <v>0.2</v>
      </c>
      <c r="BD566" s="89">
        <v>505</v>
      </c>
      <c r="BE566" s="89">
        <v>350</v>
      </c>
      <c r="BF566" s="98" t="s">
        <v>2521</v>
      </c>
      <c r="BG566" s="88" t="s">
        <v>68</v>
      </c>
      <c r="BH566" s="88" t="s">
        <v>3523</v>
      </c>
    </row>
    <row r="567" spans="1:60" s="87" customFormat="1" ht="30.75" customHeight="1" x14ac:dyDescent="0.2">
      <c r="A567" s="87" t="s">
        <v>2091</v>
      </c>
      <c r="B567" s="88" t="s">
        <v>1818</v>
      </c>
      <c r="C567" s="88" t="s">
        <v>2091</v>
      </c>
      <c r="D567" s="88" t="s">
        <v>31</v>
      </c>
      <c r="E567" s="88" t="s">
        <v>32</v>
      </c>
      <c r="F567" s="88" t="s">
        <v>32</v>
      </c>
      <c r="G567" s="88" t="s">
        <v>61</v>
      </c>
      <c r="H567" s="88" t="s">
        <v>66</v>
      </c>
      <c r="I567" s="88" t="s">
        <v>2918</v>
      </c>
      <c r="J567" s="88" t="s">
        <v>62</v>
      </c>
      <c r="K567" s="88" t="s">
        <v>888</v>
      </c>
      <c r="L567" s="88" t="s">
        <v>3523</v>
      </c>
      <c r="M567" s="88" t="s">
        <v>887</v>
      </c>
      <c r="N567" s="88" t="s">
        <v>1735</v>
      </c>
      <c r="O567" s="88" t="s">
        <v>587</v>
      </c>
      <c r="P567" s="88" t="s">
        <v>175</v>
      </c>
      <c r="Q567" s="88" t="s">
        <v>2374</v>
      </c>
      <c r="R567" s="89" t="s">
        <v>3620</v>
      </c>
      <c r="S567" s="90">
        <v>0.4</v>
      </c>
      <c r="T567" s="88" t="s">
        <v>832</v>
      </c>
      <c r="U567" s="88"/>
      <c r="V567" s="88"/>
      <c r="W567" s="88"/>
      <c r="X567" s="89"/>
      <c r="Y567" s="89"/>
      <c r="Z567" s="88"/>
      <c r="AA567" s="88">
        <v>60</v>
      </c>
      <c r="AB567" s="88"/>
      <c r="AC567" s="88"/>
      <c r="AD567" s="88">
        <v>24</v>
      </c>
      <c r="AE567" s="91">
        <v>28.1</v>
      </c>
      <c r="AF567" s="88" t="s">
        <v>2992</v>
      </c>
      <c r="AG567" s="88" t="s">
        <v>3002</v>
      </c>
      <c r="AH567" s="99" t="s">
        <v>2997</v>
      </c>
      <c r="AI567" s="89">
        <v>3</v>
      </c>
      <c r="AJ567" s="89">
        <v>0</v>
      </c>
      <c r="AK567" s="89" t="s">
        <v>3072</v>
      </c>
      <c r="AL567" s="88"/>
      <c r="AM567" s="88"/>
      <c r="AN567" s="88"/>
      <c r="AO567" s="88"/>
      <c r="AP567" s="88" t="s">
        <v>61</v>
      </c>
      <c r="AQ567" s="88" t="s">
        <v>44</v>
      </c>
      <c r="AR567" s="88" t="s">
        <v>45</v>
      </c>
      <c r="AS567" s="88" t="s">
        <v>44</v>
      </c>
      <c r="AT567" s="88" t="s">
        <v>61</v>
      </c>
      <c r="AU567" s="88"/>
      <c r="AV567" s="88"/>
      <c r="AW567" s="88"/>
      <c r="AX567" s="88" t="s">
        <v>3923</v>
      </c>
      <c r="AY567" s="88" t="e">
        <v>#N/A</v>
      </c>
      <c r="AZ567" s="89">
        <v>150</v>
      </c>
      <c r="BA567" s="92"/>
      <c r="BB567" s="93">
        <v>144</v>
      </c>
      <c r="BC567" s="94">
        <v>0.2</v>
      </c>
      <c r="BD567" s="89">
        <v>505</v>
      </c>
      <c r="BE567" s="89">
        <v>350</v>
      </c>
      <c r="BF567" s="96" t="s">
        <v>61</v>
      </c>
      <c r="BG567" s="88" t="s">
        <v>68</v>
      </c>
      <c r="BH567" s="88" t="s">
        <v>3523</v>
      </c>
    </row>
    <row r="568" spans="1:60" s="87" customFormat="1" ht="30.75" customHeight="1" x14ac:dyDescent="0.2">
      <c r="A568" s="87" t="s">
        <v>2092</v>
      </c>
      <c r="B568" s="88" t="s">
        <v>1818</v>
      </c>
      <c r="C568" s="88" t="s">
        <v>2092</v>
      </c>
      <c r="D568" s="88" t="s">
        <v>31</v>
      </c>
      <c r="E568" s="88" t="s">
        <v>32</v>
      </c>
      <c r="F568" s="88" t="s">
        <v>32</v>
      </c>
      <c r="G568" s="88" t="s">
        <v>61</v>
      </c>
      <c r="H568" s="88" t="s">
        <v>66</v>
      </c>
      <c r="I568" s="88" t="s">
        <v>2918</v>
      </c>
      <c r="J568" s="88" t="s">
        <v>62</v>
      </c>
      <c r="K568" s="88" t="s">
        <v>888</v>
      </c>
      <c r="L568" s="88" t="s">
        <v>3523</v>
      </c>
      <c r="M568" s="88" t="s">
        <v>887</v>
      </c>
      <c r="N568" s="88" t="s">
        <v>1735</v>
      </c>
      <c r="O568" s="88" t="s">
        <v>587</v>
      </c>
      <c r="P568" s="88" t="s">
        <v>176</v>
      </c>
      <c r="Q568" s="88" t="s">
        <v>2374</v>
      </c>
      <c r="R568" s="89" t="s">
        <v>3620</v>
      </c>
      <c r="S568" s="90">
        <v>0.375</v>
      </c>
      <c r="T568" s="88" t="s">
        <v>833</v>
      </c>
      <c r="U568" s="88"/>
      <c r="V568" s="88"/>
      <c r="W568" s="88"/>
      <c r="X568" s="89"/>
      <c r="Y568" s="89"/>
      <c r="Z568" s="88"/>
      <c r="AA568" s="88">
        <v>60</v>
      </c>
      <c r="AB568" s="88"/>
      <c r="AC568" s="88"/>
      <c r="AD568" s="88">
        <v>24</v>
      </c>
      <c r="AE568" s="91">
        <v>28.1</v>
      </c>
      <c r="AF568" s="88" t="s">
        <v>2992</v>
      </c>
      <c r="AG568" s="88" t="s">
        <v>3002</v>
      </c>
      <c r="AH568" s="99" t="s">
        <v>2997</v>
      </c>
      <c r="AI568" s="89">
        <v>3</v>
      </c>
      <c r="AJ568" s="89">
        <v>0</v>
      </c>
      <c r="AK568" s="89" t="s">
        <v>3072</v>
      </c>
      <c r="AL568" s="88"/>
      <c r="AM568" s="88"/>
      <c r="AN568" s="88"/>
      <c r="AO568" s="88"/>
      <c r="AP568" s="88" t="s">
        <v>61</v>
      </c>
      <c r="AQ568" s="88" t="s">
        <v>44</v>
      </c>
      <c r="AR568" s="88" t="s">
        <v>45</v>
      </c>
      <c r="AS568" s="88" t="s">
        <v>44</v>
      </c>
      <c r="AT568" s="88" t="s">
        <v>61</v>
      </c>
      <c r="AU568" s="88"/>
      <c r="AV568" s="88"/>
      <c r="AW568" s="88"/>
      <c r="AX568" s="88" t="s">
        <v>3923</v>
      </c>
      <c r="AY568" s="88" t="e">
        <v>#N/A</v>
      </c>
      <c r="AZ568" s="89">
        <v>150</v>
      </c>
      <c r="BA568" s="92"/>
      <c r="BB568" s="93">
        <v>216</v>
      </c>
      <c r="BC568" s="94">
        <v>0.2</v>
      </c>
      <c r="BD568" s="89">
        <v>505</v>
      </c>
      <c r="BE568" s="89">
        <v>350</v>
      </c>
      <c r="BF568" s="96" t="s">
        <v>61</v>
      </c>
      <c r="BG568" s="88" t="s">
        <v>68</v>
      </c>
      <c r="BH568" s="88" t="s">
        <v>3523</v>
      </c>
    </row>
    <row r="569" spans="1:60" s="87" customFormat="1" ht="30.75" customHeight="1" x14ac:dyDescent="0.2">
      <c r="A569" s="87" t="s">
        <v>892</v>
      </c>
      <c r="B569" s="88" t="s">
        <v>1818</v>
      </c>
      <c r="C569" s="88" t="s">
        <v>892</v>
      </c>
      <c r="D569" s="88" t="s">
        <v>31</v>
      </c>
      <c r="E569" s="88" t="s">
        <v>32</v>
      </c>
      <c r="F569" s="88" t="s">
        <v>32</v>
      </c>
      <c r="G569" s="88" t="s">
        <v>61</v>
      </c>
      <c r="H569" s="88" t="s">
        <v>66</v>
      </c>
      <c r="I569" s="88" t="s">
        <v>2918</v>
      </c>
      <c r="J569" s="88" t="s">
        <v>62</v>
      </c>
      <c r="K569" s="88" t="s">
        <v>888</v>
      </c>
      <c r="L569" s="88" t="s">
        <v>3523</v>
      </c>
      <c r="M569" s="88" t="s">
        <v>887</v>
      </c>
      <c r="N569" s="88" t="s">
        <v>1735</v>
      </c>
      <c r="O569" s="88" t="s">
        <v>587</v>
      </c>
      <c r="P569" s="88" t="s">
        <v>98</v>
      </c>
      <c r="Q569" s="88" t="s">
        <v>2374</v>
      </c>
      <c r="R569" s="89" t="s">
        <v>3620</v>
      </c>
      <c r="S569" s="90">
        <v>0.36</v>
      </c>
      <c r="T569" s="88" t="s">
        <v>834</v>
      </c>
      <c r="U569" s="88"/>
      <c r="V569" s="88"/>
      <c r="W569" s="88"/>
      <c r="X569" s="89"/>
      <c r="Y569" s="89"/>
      <c r="Z569" s="88"/>
      <c r="AA569" s="88">
        <v>60</v>
      </c>
      <c r="AB569" s="88"/>
      <c r="AC569" s="88"/>
      <c r="AD569" s="88">
        <v>24</v>
      </c>
      <c r="AE569" s="91">
        <v>28.1</v>
      </c>
      <c r="AF569" s="88" t="s">
        <v>2992</v>
      </c>
      <c r="AG569" s="88" t="s">
        <v>3002</v>
      </c>
      <c r="AH569" s="99" t="s">
        <v>2997</v>
      </c>
      <c r="AI569" s="89">
        <v>3</v>
      </c>
      <c r="AJ569" s="89">
        <v>0</v>
      </c>
      <c r="AK569" s="89" t="s">
        <v>3072</v>
      </c>
      <c r="AL569" s="88"/>
      <c r="AM569" s="88"/>
      <c r="AN569" s="88"/>
      <c r="AO569" s="88"/>
      <c r="AP569" s="88" t="s">
        <v>61</v>
      </c>
      <c r="AQ569" s="88" t="s">
        <v>44</v>
      </c>
      <c r="AR569" s="88" t="s">
        <v>45</v>
      </c>
      <c r="AS569" s="88" t="s">
        <v>44</v>
      </c>
      <c r="AT569" s="88" t="s">
        <v>61</v>
      </c>
      <c r="AU569" s="88"/>
      <c r="AV569" s="88"/>
      <c r="AW569" s="88"/>
      <c r="AX569" s="88" t="s">
        <v>3923</v>
      </c>
      <c r="AY569" s="88" t="e">
        <v>#N/A</v>
      </c>
      <c r="AZ569" s="89">
        <v>150</v>
      </c>
      <c r="BA569" s="92"/>
      <c r="BB569" s="93">
        <v>216</v>
      </c>
      <c r="BC569" s="94">
        <v>0.2</v>
      </c>
      <c r="BD569" s="89">
        <v>505</v>
      </c>
      <c r="BE569" s="89">
        <v>350</v>
      </c>
      <c r="BF569" s="96" t="s">
        <v>61</v>
      </c>
      <c r="BG569" s="88" t="s">
        <v>68</v>
      </c>
      <c r="BH569" s="88" t="s">
        <v>3523</v>
      </c>
    </row>
    <row r="570" spans="1:60" s="87" customFormat="1" ht="30.75" customHeight="1" x14ac:dyDescent="0.2">
      <c r="A570" s="87" t="s">
        <v>893</v>
      </c>
      <c r="B570" s="88" t="s">
        <v>1818</v>
      </c>
      <c r="C570" s="88" t="s">
        <v>893</v>
      </c>
      <c r="D570" s="88" t="s">
        <v>31</v>
      </c>
      <c r="E570" s="88" t="s">
        <v>32</v>
      </c>
      <c r="F570" s="88" t="s">
        <v>32</v>
      </c>
      <c r="G570" s="88" t="s">
        <v>61</v>
      </c>
      <c r="H570" s="88" t="s">
        <v>66</v>
      </c>
      <c r="I570" s="88" t="s">
        <v>2918</v>
      </c>
      <c r="J570" s="88" t="s">
        <v>62</v>
      </c>
      <c r="K570" s="88" t="s">
        <v>888</v>
      </c>
      <c r="L570" s="88" t="s">
        <v>3523</v>
      </c>
      <c r="M570" s="88" t="s">
        <v>887</v>
      </c>
      <c r="N570" s="88" t="s">
        <v>1735</v>
      </c>
      <c r="O570" s="88" t="s">
        <v>587</v>
      </c>
      <c r="P570" s="88" t="s">
        <v>100</v>
      </c>
      <c r="Q570" s="88" t="s">
        <v>2374</v>
      </c>
      <c r="R570" s="89" t="s">
        <v>3620</v>
      </c>
      <c r="S570" s="90">
        <v>0.34</v>
      </c>
      <c r="T570" s="88" t="s">
        <v>835</v>
      </c>
      <c r="U570" s="88"/>
      <c r="V570" s="88"/>
      <c r="W570" s="88"/>
      <c r="X570" s="89"/>
      <c r="Y570" s="89"/>
      <c r="Z570" s="88"/>
      <c r="AA570" s="88">
        <v>60</v>
      </c>
      <c r="AB570" s="88"/>
      <c r="AC570" s="88"/>
      <c r="AD570" s="88">
        <v>24</v>
      </c>
      <c r="AE570" s="91">
        <v>28.1</v>
      </c>
      <c r="AF570" s="88" t="s">
        <v>2992</v>
      </c>
      <c r="AG570" s="88" t="s">
        <v>3002</v>
      </c>
      <c r="AH570" s="99" t="s">
        <v>2997</v>
      </c>
      <c r="AI570" s="89">
        <v>3</v>
      </c>
      <c r="AJ570" s="89">
        <v>0</v>
      </c>
      <c r="AK570" s="89" t="s">
        <v>3072</v>
      </c>
      <c r="AL570" s="88"/>
      <c r="AM570" s="88"/>
      <c r="AN570" s="88"/>
      <c r="AO570" s="88"/>
      <c r="AP570" s="88" t="s">
        <v>61</v>
      </c>
      <c r="AQ570" s="88" t="s">
        <v>44</v>
      </c>
      <c r="AR570" s="88" t="s">
        <v>45</v>
      </c>
      <c r="AS570" s="88" t="s">
        <v>44</v>
      </c>
      <c r="AT570" s="88" t="s">
        <v>61</v>
      </c>
      <c r="AU570" s="88"/>
      <c r="AV570" s="88"/>
      <c r="AW570" s="88"/>
      <c r="AX570" s="88" t="s">
        <v>3923</v>
      </c>
      <c r="AY570" s="88" t="e">
        <v>#N/A</v>
      </c>
      <c r="AZ570" s="89">
        <v>150</v>
      </c>
      <c r="BA570" s="92"/>
      <c r="BB570" s="93">
        <v>216</v>
      </c>
      <c r="BC570" s="94">
        <v>0.2</v>
      </c>
      <c r="BD570" s="89">
        <v>505</v>
      </c>
      <c r="BE570" s="89">
        <v>350</v>
      </c>
      <c r="BF570" s="96" t="s">
        <v>61</v>
      </c>
      <c r="BG570" s="88" t="s">
        <v>68</v>
      </c>
      <c r="BH570" s="88" t="s">
        <v>3523</v>
      </c>
    </row>
    <row r="571" spans="1:60" s="87" customFormat="1" ht="30.75" customHeight="1" x14ac:dyDescent="0.2">
      <c r="A571" s="87" t="s">
        <v>894</v>
      </c>
      <c r="B571" s="88" t="s">
        <v>1818</v>
      </c>
      <c r="C571" s="88" t="s">
        <v>894</v>
      </c>
      <c r="D571" s="88" t="s">
        <v>31</v>
      </c>
      <c r="E571" s="88" t="s">
        <v>32</v>
      </c>
      <c r="F571" s="88" t="s">
        <v>32</v>
      </c>
      <c r="G571" s="88" t="s">
        <v>61</v>
      </c>
      <c r="H571" s="88" t="s">
        <v>66</v>
      </c>
      <c r="I571" s="88" t="s">
        <v>2918</v>
      </c>
      <c r="J571" s="88" t="s">
        <v>62</v>
      </c>
      <c r="K571" s="88" t="s">
        <v>888</v>
      </c>
      <c r="L571" s="88" t="s">
        <v>3523</v>
      </c>
      <c r="M571" s="88" t="s">
        <v>887</v>
      </c>
      <c r="N571" s="88" t="s">
        <v>1735</v>
      </c>
      <c r="O571" s="88" t="s">
        <v>587</v>
      </c>
      <c r="P571" s="88" t="s">
        <v>104</v>
      </c>
      <c r="Q571" s="88" t="s">
        <v>2374</v>
      </c>
      <c r="R571" s="89" t="s">
        <v>3620</v>
      </c>
      <c r="S571" s="90">
        <v>0.43</v>
      </c>
      <c r="T571" s="88" t="s">
        <v>836</v>
      </c>
      <c r="U571" s="88"/>
      <c r="V571" s="88"/>
      <c r="W571" s="88"/>
      <c r="X571" s="89"/>
      <c r="Y571" s="89"/>
      <c r="Z571" s="88"/>
      <c r="AA571" s="88">
        <v>60</v>
      </c>
      <c r="AB571" s="88"/>
      <c r="AC571" s="88"/>
      <c r="AD571" s="88">
        <v>24</v>
      </c>
      <c r="AE571" s="91">
        <v>28.1</v>
      </c>
      <c r="AF571" s="88" t="s">
        <v>2992</v>
      </c>
      <c r="AG571" s="88" t="s">
        <v>3002</v>
      </c>
      <c r="AH571" s="99" t="s">
        <v>2997</v>
      </c>
      <c r="AI571" s="89">
        <v>3</v>
      </c>
      <c r="AJ571" s="89">
        <v>0</v>
      </c>
      <c r="AK571" s="89" t="s">
        <v>3072</v>
      </c>
      <c r="AL571" s="88"/>
      <c r="AM571" s="88"/>
      <c r="AN571" s="88"/>
      <c r="AO571" s="88"/>
      <c r="AP571" s="88" t="s">
        <v>61</v>
      </c>
      <c r="AQ571" s="88" t="s">
        <v>44</v>
      </c>
      <c r="AR571" s="88" t="s">
        <v>45</v>
      </c>
      <c r="AS571" s="88" t="s">
        <v>44</v>
      </c>
      <c r="AT571" s="88" t="s">
        <v>61</v>
      </c>
      <c r="AU571" s="88"/>
      <c r="AV571" s="88"/>
      <c r="AW571" s="88"/>
      <c r="AX571" s="88" t="s">
        <v>3923</v>
      </c>
      <c r="AY571" s="88" t="e">
        <v>#N/A</v>
      </c>
      <c r="AZ571" s="89">
        <v>150</v>
      </c>
      <c r="BA571" s="92"/>
      <c r="BB571" s="93">
        <v>144</v>
      </c>
      <c r="BC571" s="94">
        <v>0.2</v>
      </c>
      <c r="BD571" s="89">
        <v>505</v>
      </c>
      <c r="BE571" s="89">
        <v>350</v>
      </c>
      <c r="BF571" s="96" t="s">
        <v>61</v>
      </c>
      <c r="BG571" s="88" t="s">
        <v>68</v>
      </c>
      <c r="BH571" s="88" t="s">
        <v>3523</v>
      </c>
    </row>
    <row r="572" spans="1:60" s="87" customFormat="1" ht="30.75" customHeight="1" x14ac:dyDescent="0.2">
      <c r="A572" s="87" t="s">
        <v>2093</v>
      </c>
      <c r="B572" s="88" t="s">
        <v>1819</v>
      </c>
      <c r="C572" s="88" t="s">
        <v>2093</v>
      </c>
      <c r="D572" s="88" t="s">
        <v>31</v>
      </c>
      <c r="E572" s="88" t="s">
        <v>32</v>
      </c>
      <c r="F572" s="88" t="s">
        <v>32</v>
      </c>
      <c r="G572" s="88" t="s">
        <v>61</v>
      </c>
      <c r="H572" s="88" t="s">
        <v>66</v>
      </c>
      <c r="I572" s="88" t="s">
        <v>2918</v>
      </c>
      <c r="J572" s="88" t="s">
        <v>62</v>
      </c>
      <c r="K572" s="88" t="s">
        <v>888</v>
      </c>
      <c r="L572" s="88" t="s">
        <v>3523</v>
      </c>
      <c r="M572" s="88" t="s">
        <v>887</v>
      </c>
      <c r="N572" s="88" t="s">
        <v>1726</v>
      </c>
      <c r="O572" s="88" t="s">
        <v>587</v>
      </c>
      <c r="P572" s="88" t="s">
        <v>175</v>
      </c>
      <c r="Q572" s="88" t="s">
        <v>2374</v>
      </c>
      <c r="R572" s="89" t="s">
        <v>3644</v>
      </c>
      <c r="S572" s="90">
        <v>0.4</v>
      </c>
      <c r="T572" s="88" t="s">
        <v>837</v>
      </c>
      <c r="U572" s="88"/>
      <c r="V572" s="88"/>
      <c r="W572" s="88"/>
      <c r="X572" s="89"/>
      <c r="Y572" s="89"/>
      <c r="Z572" s="88"/>
      <c r="AA572" s="88">
        <v>60</v>
      </c>
      <c r="AB572" s="88"/>
      <c r="AC572" s="88"/>
      <c r="AD572" s="88">
        <v>24</v>
      </c>
      <c r="AE572" s="91">
        <v>28.1</v>
      </c>
      <c r="AF572" s="88" t="s">
        <v>2992</v>
      </c>
      <c r="AG572" s="88" t="s">
        <v>2999</v>
      </c>
      <c r="AH572" s="99" t="s">
        <v>2997</v>
      </c>
      <c r="AI572" s="89">
        <v>3</v>
      </c>
      <c r="AJ572" s="89">
        <v>0</v>
      </c>
      <c r="AK572" s="89" t="s">
        <v>3072</v>
      </c>
      <c r="AL572" s="88"/>
      <c r="AM572" s="88"/>
      <c r="AN572" s="88"/>
      <c r="AO572" s="88"/>
      <c r="AP572" s="88" t="s">
        <v>61</v>
      </c>
      <c r="AQ572" s="88" t="s">
        <v>44</v>
      </c>
      <c r="AR572" s="88" t="s">
        <v>45</v>
      </c>
      <c r="AS572" s="88" t="s">
        <v>44</v>
      </c>
      <c r="AT572" s="88" t="s">
        <v>61</v>
      </c>
      <c r="AU572" s="88"/>
      <c r="AV572" s="88"/>
      <c r="AW572" s="88"/>
      <c r="AX572" s="88" t="s">
        <v>3923</v>
      </c>
      <c r="AY572" s="88">
        <v>66.530073000000002</v>
      </c>
      <c r="AZ572" s="89">
        <v>150</v>
      </c>
      <c r="BA572" s="92">
        <v>0.61658031088082899</v>
      </c>
      <c r="BB572" s="93">
        <v>144</v>
      </c>
      <c r="BC572" s="94">
        <v>0.2</v>
      </c>
      <c r="BD572" s="89">
        <v>505</v>
      </c>
      <c r="BE572" s="89">
        <v>350</v>
      </c>
      <c r="BF572" s="96" t="s">
        <v>2521</v>
      </c>
      <c r="BG572" s="88" t="s">
        <v>68</v>
      </c>
      <c r="BH572" s="88" t="s">
        <v>3523</v>
      </c>
    </row>
    <row r="573" spans="1:60" s="87" customFormat="1" ht="30.75" customHeight="1" x14ac:dyDescent="0.2">
      <c r="A573" s="87" t="s">
        <v>2094</v>
      </c>
      <c r="B573" s="88" t="s">
        <v>1819</v>
      </c>
      <c r="C573" s="88" t="s">
        <v>2094</v>
      </c>
      <c r="D573" s="88" t="s">
        <v>31</v>
      </c>
      <c r="E573" s="88" t="s">
        <v>32</v>
      </c>
      <c r="F573" s="88" t="s">
        <v>32</v>
      </c>
      <c r="G573" s="88" t="s">
        <v>61</v>
      </c>
      <c r="H573" s="88" t="s">
        <v>66</v>
      </c>
      <c r="I573" s="88" t="s">
        <v>2918</v>
      </c>
      <c r="J573" s="88" t="s">
        <v>62</v>
      </c>
      <c r="K573" s="88" t="s">
        <v>888</v>
      </c>
      <c r="L573" s="88" t="s">
        <v>3523</v>
      </c>
      <c r="M573" s="88" t="s">
        <v>887</v>
      </c>
      <c r="N573" s="88" t="s">
        <v>1726</v>
      </c>
      <c r="O573" s="88" t="s">
        <v>587</v>
      </c>
      <c r="P573" s="88" t="s">
        <v>176</v>
      </c>
      <c r="Q573" s="88" t="s">
        <v>2374</v>
      </c>
      <c r="R573" s="89" t="s">
        <v>3644</v>
      </c>
      <c r="S573" s="90">
        <v>0.375</v>
      </c>
      <c r="T573" s="88" t="s">
        <v>838</v>
      </c>
      <c r="U573" s="88"/>
      <c r="V573" s="88"/>
      <c r="W573" s="88"/>
      <c r="X573" s="89"/>
      <c r="Y573" s="89"/>
      <c r="Z573" s="88"/>
      <c r="AA573" s="88">
        <v>60</v>
      </c>
      <c r="AB573" s="88"/>
      <c r="AC573" s="88"/>
      <c r="AD573" s="88">
        <v>24</v>
      </c>
      <c r="AE573" s="91">
        <v>28.1</v>
      </c>
      <c r="AF573" s="88" t="s">
        <v>2992</v>
      </c>
      <c r="AG573" s="88" t="s">
        <v>2999</v>
      </c>
      <c r="AH573" s="99" t="s">
        <v>2997</v>
      </c>
      <c r="AI573" s="89">
        <v>3</v>
      </c>
      <c r="AJ573" s="89">
        <v>0</v>
      </c>
      <c r="AK573" s="89" t="s">
        <v>3072</v>
      </c>
      <c r="AL573" s="88"/>
      <c r="AM573" s="88"/>
      <c r="AN573" s="88"/>
      <c r="AO573" s="88"/>
      <c r="AP573" s="88" t="s">
        <v>61</v>
      </c>
      <c r="AQ573" s="88" t="s">
        <v>44</v>
      </c>
      <c r="AR573" s="88" t="s">
        <v>45</v>
      </c>
      <c r="AS573" s="88" t="s">
        <v>44</v>
      </c>
      <c r="AT573" s="88" t="s">
        <v>61</v>
      </c>
      <c r="AU573" s="88"/>
      <c r="AV573" s="88"/>
      <c r="AW573" s="88"/>
      <c r="AX573" s="88" t="s">
        <v>3923</v>
      </c>
      <c r="AY573" s="88">
        <v>69.001272</v>
      </c>
      <c r="AZ573" s="89">
        <v>150</v>
      </c>
      <c r="BA573" s="92">
        <v>0.9015544041450777</v>
      </c>
      <c r="BB573" s="93">
        <v>216</v>
      </c>
      <c r="BC573" s="94">
        <v>0.2</v>
      </c>
      <c r="BD573" s="89">
        <v>505</v>
      </c>
      <c r="BE573" s="89">
        <v>350</v>
      </c>
      <c r="BF573" s="96" t="s">
        <v>2521</v>
      </c>
      <c r="BG573" s="88" t="s">
        <v>68</v>
      </c>
      <c r="BH573" s="88" t="s">
        <v>3523</v>
      </c>
    </row>
    <row r="574" spans="1:60" s="87" customFormat="1" ht="30.75" customHeight="1" x14ac:dyDescent="0.2">
      <c r="A574" s="87" t="s">
        <v>895</v>
      </c>
      <c r="B574" s="88" t="s">
        <v>1819</v>
      </c>
      <c r="C574" s="88" t="s">
        <v>895</v>
      </c>
      <c r="D574" s="88" t="s">
        <v>31</v>
      </c>
      <c r="E574" s="88" t="s">
        <v>32</v>
      </c>
      <c r="F574" s="88" t="s">
        <v>32</v>
      </c>
      <c r="G574" s="88" t="s">
        <v>61</v>
      </c>
      <c r="H574" s="88" t="s">
        <v>66</v>
      </c>
      <c r="I574" s="88" t="s">
        <v>2918</v>
      </c>
      <c r="J574" s="88" t="s">
        <v>62</v>
      </c>
      <c r="K574" s="88" t="s">
        <v>888</v>
      </c>
      <c r="L574" s="88" t="s">
        <v>3523</v>
      </c>
      <c r="M574" s="88" t="s">
        <v>887</v>
      </c>
      <c r="N574" s="88" t="s">
        <v>1726</v>
      </c>
      <c r="O574" s="88" t="s">
        <v>587</v>
      </c>
      <c r="P574" s="88" t="s">
        <v>98</v>
      </c>
      <c r="Q574" s="88" t="s">
        <v>2374</v>
      </c>
      <c r="R574" s="89" t="s">
        <v>3644</v>
      </c>
      <c r="S574" s="90">
        <v>0.36</v>
      </c>
      <c r="T574" s="88" t="s">
        <v>839</v>
      </c>
      <c r="U574" s="88"/>
      <c r="V574" s="88"/>
      <c r="W574" s="88"/>
      <c r="X574" s="89"/>
      <c r="Y574" s="89"/>
      <c r="Z574" s="88"/>
      <c r="AA574" s="88">
        <v>60</v>
      </c>
      <c r="AB574" s="88"/>
      <c r="AC574" s="88"/>
      <c r="AD574" s="88">
        <v>24</v>
      </c>
      <c r="AE574" s="91">
        <v>28.1</v>
      </c>
      <c r="AF574" s="88" t="s">
        <v>2992</v>
      </c>
      <c r="AG574" s="88" t="s">
        <v>2999</v>
      </c>
      <c r="AH574" s="99" t="s">
        <v>2997</v>
      </c>
      <c r="AI574" s="89">
        <v>3</v>
      </c>
      <c r="AJ574" s="89">
        <v>0</v>
      </c>
      <c r="AK574" s="89" t="s">
        <v>3072</v>
      </c>
      <c r="AL574" s="88"/>
      <c r="AM574" s="88"/>
      <c r="AN574" s="88"/>
      <c r="AO574" s="88"/>
      <c r="AP574" s="88" t="s">
        <v>61</v>
      </c>
      <c r="AQ574" s="88" t="s">
        <v>44</v>
      </c>
      <c r="AR574" s="88" t="s">
        <v>45</v>
      </c>
      <c r="AS574" s="88" t="s">
        <v>44</v>
      </c>
      <c r="AT574" s="88" t="s">
        <v>61</v>
      </c>
      <c r="AU574" s="88"/>
      <c r="AV574" s="88"/>
      <c r="AW574" s="88"/>
      <c r="AX574" s="88" t="s">
        <v>3923</v>
      </c>
      <c r="AY574" s="88">
        <v>63.725532999999999</v>
      </c>
      <c r="AZ574" s="89">
        <v>150</v>
      </c>
      <c r="BA574" s="92">
        <v>0.86528497409326421</v>
      </c>
      <c r="BB574" s="93">
        <v>216</v>
      </c>
      <c r="BC574" s="94">
        <v>0.2</v>
      </c>
      <c r="BD574" s="89">
        <v>505</v>
      </c>
      <c r="BE574" s="89">
        <v>350</v>
      </c>
      <c r="BF574" s="96" t="s">
        <v>2521</v>
      </c>
      <c r="BG574" s="88" t="s">
        <v>68</v>
      </c>
      <c r="BH574" s="88" t="s">
        <v>3523</v>
      </c>
    </row>
    <row r="575" spans="1:60" s="87" customFormat="1" ht="30.75" customHeight="1" x14ac:dyDescent="0.2">
      <c r="A575" s="87" t="s">
        <v>896</v>
      </c>
      <c r="B575" s="88" t="s">
        <v>1819</v>
      </c>
      <c r="C575" s="88" t="s">
        <v>896</v>
      </c>
      <c r="D575" s="88" t="s">
        <v>31</v>
      </c>
      <c r="E575" s="88" t="s">
        <v>32</v>
      </c>
      <c r="F575" s="88" t="s">
        <v>32</v>
      </c>
      <c r="G575" s="88" t="s">
        <v>61</v>
      </c>
      <c r="H575" s="88" t="s">
        <v>66</v>
      </c>
      <c r="I575" s="88" t="s">
        <v>2918</v>
      </c>
      <c r="J575" s="88" t="s">
        <v>62</v>
      </c>
      <c r="K575" s="88" t="s">
        <v>888</v>
      </c>
      <c r="L575" s="88" t="s">
        <v>3523</v>
      </c>
      <c r="M575" s="88" t="s">
        <v>887</v>
      </c>
      <c r="N575" s="88" t="s">
        <v>1726</v>
      </c>
      <c r="O575" s="88" t="s">
        <v>587</v>
      </c>
      <c r="P575" s="88" t="s">
        <v>100</v>
      </c>
      <c r="Q575" s="88" t="s">
        <v>2374</v>
      </c>
      <c r="R575" s="89" t="s">
        <v>3644</v>
      </c>
      <c r="S575" s="90">
        <v>0.34</v>
      </c>
      <c r="T575" s="88" t="s">
        <v>840</v>
      </c>
      <c r="U575" s="88"/>
      <c r="V575" s="88"/>
      <c r="W575" s="88"/>
      <c r="X575" s="89"/>
      <c r="Y575" s="89"/>
      <c r="Z575" s="88"/>
      <c r="AA575" s="88">
        <v>60</v>
      </c>
      <c r="AB575" s="88"/>
      <c r="AC575" s="88"/>
      <c r="AD575" s="88">
        <v>24</v>
      </c>
      <c r="AE575" s="91">
        <v>28.1</v>
      </c>
      <c r="AF575" s="88" t="s">
        <v>2992</v>
      </c>
      <c r="AG575" s="88" t="s">
        <v>2999</v>
      </c>
      <c r="AH575" s="99" t="s">
        <v>2997</v>
      </c>
      <c r="AI575" s="89">
        <v>3</v>
      </c>
      <c r="AJ575" s="89">
        <v>0</v>
      </c>
      <c r="AK575" s="89" t="s">
        <v>3072</v>
      </c>
      <c r="AL575" s="88"/>
      <c r="AM575" s="88"/>
      <c r="AN575" s="88"/>
      <c r="AO575" s="88"/>
      <c r="AP575" s="88" t="s">
        <v>61</v>
      </c>
      <c r="AQ575" s="88" t="s">
        <v>44</v>
      </c>
      <c r="AR575" s="88" t="s">
        <v>45</v>
      </c>
      <c r="AS575" s="88" t="s">
        <v>44</v>
      </c>
      <c r="AT575" s="88" t="s">
        <v>61</v>
      </c>
      <c r="AU575" s="88"/>
      <c r="AV575" s="88"/>
      <c r="AW575" s="88"/>
      <c r="AX575" s="88" t="s">
        <v>3923</v>
      </c>
      <c r="AY575" s="88">
        <v>60.291184999999999</v>
      </c>
      <c r="AZ575" s="89">
        <v>150</v>
      </c>
      <c r="BA575" s="92">
        <v>0.43005181347150256</v>
      </c>
      <c r="BB575" s="93">
        <v>216</v>
      </c>
      <c r="BC575" s="94">
        <v>0.2</v>
      </c>
      <c r="BD575" s="89">
        <v>505</v>
      </c>
      <c r="BE575" s="89">
        <v>350</v>
      </c>
      <c r="BF575" s="96" t="s">
        <v>2521</v>
      </c>
      <c r="BG575" s="88" t="s">
        <v>68</v>
      </c>
      <c r="BH575" s="88" t="s">
        <v>3523</v>
      </c>
    </row>
    <row r="576" spans="1:60" s="87" customFormat="1" ht="30.75" customHeight="1" x14ac:dyDescent="0.2">
      <c r="A576" s="87" t="s">
        <v>897</v>
      </c>
      <c r="B576" s="88" t="s">
        <v>1819</v>
      </c>
      <c r="C576" s="88" t="s">
        <v>897</v>
      </c>
      <c r="D576" s="88" t="s">
        <v>31</v>
      </c>
      <c r="E576" s="88" t="s">
        <v>32</v>
      </c>
      <c r="F576" s="88" t="s">
        <v>32</v>
      </c>
      <c r="G576" s="88" t="s">
        <v>61</v>
      </c>
      <c r="H576" s="88" t="s">
        <v>66</v>
      </c>
      <c r="I576" s="88" t="s">
        <v>2918</v>
      </c>
      <c r="J576" s="88" t="s">
        <v>62</v>
      </c>
      <c r="K576" s="88" t="s">
        <v>888</v>
      </c>
      <c r="L576" s="88" t="s">
        <v>3523</v>
      </c>
      <c r="M576" s="88" t="s">
        <v>887</v>
      </c>
      <c r="N576" s="88" t="s">
        <v>1726</v>
      </c>
      <c r="O576" s="88" t="s">
        <v>587</v>
      </c>
      <c r="P576" s="88" t="s">
        <v>104</v>
      </c>
      <c r="Q576" s="88" t="s">
        <v>2374</v>
      </c>
      <c r="R576" s="89" t="s">
        <v>3644</v>
      </c>
      <c r="S576" s="90">
        <v>0.43</v>
      </c>
      <c r="T576" s="88" t="s">
        <v>841</v>
      </c>
      <c r="U576" s="88"/>
      <c r="V576" s="88"/>
      <c r="W576" s="88"/>
      <c r="X576" s="89"/>
      <c r="Y576" s="89"/>
      <c r="Z576" s="88"/>
      <c r="AA576" s="88">
        <v>60</v>
      </c>
      <c r="AB576" s="88"/>
      <c r="AC576" s="88"/>
      <c r="AD576" s="88">
        <v>24</v>
      </c>
      <c r="AE576" s="91">
        <v>28.1</v>
      </c>
      <c r="AF576" s="88" t="s">
        <v>2992</v>
      </c>
      <c r="AG576" s="88" t="s">
        <v>2999</v>
      </c>
      <c r="AH576" s="99" t="s">
        <v>2997</v>
      </c>
      <c r="AI576" s="89">
        <v>3</v>
      </c>
      <c r="AJ576" s="89">
        <v>0</v>
      </c>
      <c r="AK576" s="89" t="s">
        <v>3072</v>
      </c>
      <c r="AL576" s="88"/>
      <c r="AM576" s="88"/>
      <c r="AN576" s="88"/>
      <c r="AO576" s="88"/>
      <c r="AP576" s="88" t="s">
        <v>61</v>
      </c>
      <c r="AQ576" s="88" t="s">
        <v>44</v>
      </c>
      <c r="AR576" s="88" t="s">
        <v>45</v>
      </c>
      <c r="AS576" s="88" t="s">
        <v>44</v>
      </c>
      <c r="AT576" s="88" t="s">
        <v>61</v>
      </c>
      <c r="AU576" s="88"/>
      <c r="AV576" s="88"/>
      <c r="AW576" s="88"/>
      <c r="AX576" s="88" t="s">
        <v>3923</v>
      </c>
      <c r="AY576" s="88">
        <v>68.780972000000006</v>
      </c>
      <c r="AZ576" s="89">
        <v>150</v>
      </c>
      <c r="BA576" s="92">
        <v>0.18652849740932642</v>
      </c>
      <c r="BB576" s="93">
        <v>144</v>
      </c>
      <c r="BC576" s="94">
        <v>0.2</v>
      </c>
      <c r="BD576" s="89">
        <v>505</v>
      </c>
      <c r="BE576" s="89">
        <v>350</v>
      </c>
      <c r="BF576" s="96" t="s">
        <v>2521</v>
      </c>
      <c r="BG576" s="88" t="s">
        <v>68</v>
      </c>
      <c r="BH576" s="88" t="s">
        <v>3523</v>
      </c>
    </row>
    <row r="577" spans="1:60" s="87" customFormat="1" ht="30.75" customHeight="1" x14ac:dyDescent="0.2">
      <c r="A577" s="87" t="s">
        <v>2095</v>
      </c>
      <c r="B577" s="88" t="s">
        <v>1820</v>
      </c>
      <c r="C577" s="88" t="s">
        <v>2095</v>
      </c>
      <c r="D577" s="88" t="s">
        <v>31</v>
      </c>
      <c r="E577" s="88" t="s">
        <v>32</v>
      </c>
      <c r="F577" s="88" t="s">
        <v>32</v>
      </c>
      <c r="G577" s="88" t="s">
        <v>61</v>
      </c>
      <c r="H577" s="88" t="s">
        <v>66</v>
      </c>
      <c r="I577" s="88" t="s">
        <v>2916</v>
      </c>
      <c r="J577" s="88" t="s">
        <v>62</v>
      </c>
      <c r="K577" s="88" t="s">
        <v>888</v>
      </c>
      <c r="L577" s="88" t="s">
        <v>3523</v>
      </c>
      <c r="M577" s="88" t="s">
        <v>887</v>
      </c>
      <c r="N577" s="88" t="s">
        <v>1727</v>
      </c>
      <c r="O577" s="88" t="s">
        <v>587</v>
      </c>
      <c r="P577" s="88" t="s">
        <v>175</v>
      </c>
      <c r="Q577" s="88" t="s">
        <v>2374</v>
      </c>
      <c r="R577" s="89" t="s">
        <v>3612</v>
      </c>
      <c r="S577" s="90">
        <v>0.4</v>
      </c>
      <c r="T577" s="88" t="s">
        <v>842</v>
      </c>
      <c r="U577" s="88"/>
      <c r="V577" s="88"/>
      <c r="W577" s="88"/>
      <c r="X577" s="89"/>
      <c r="Y577" s="89"/>
      <c r="Z577" s="88"/>
      <c r="AA577" s="88">
        <v>60</v>
      </c>
      <c r="AB577" s="88"/>
      <c r="AC577" s="88"/>
      <c r="AD577" s="88">
        <v>24</v>
      </c>
      <c r="AE577" s="91">
        <v>28.1</v>
      </c>
      <c r="AF577" s="88" t="s">
        <v>2993</v>
      </c>
      <c r="AG577" s="88"/>
      <c r="AH577" s="99" t="s">
        <v>2997</v>
      </c>
      <c r="AI577" s="89">
        <v>3</v>
      </c>
      <c r="AJ577" s="89">
        <v>0</v>
      </c>
      <c r="AK577" s="89" t="s">
        <v>3072</v>
      </c>
      <c r="AL577" s="88"/>
      <c r="AM577" s="88"/>
      <c r="AN577" s="88"/>
      <c r="AO577" s="88"/>
      <c r="AP577" s="88" t="s">
        <v>61</v>
      </c>
      <c r="AQ577" s="88" t="s">
        <v>44</v>
      </c>
      <c r="AR577" s="88" t="s">
        <v>45</v>
      </c>
      <c r="AS577" s="88" t="s">
        <v>44</v>
      </c>
      <c r="AT577" s="88" t="s">
        <v>61</v>
      </c>
      <c r="AU577" s="88" t="s">
        <v>3921</v>
      </c>
      <c r="AV577" s="88"/>
      <c r="AW577" s="88"/>
      <c r="AX577" s="88"/>
      <c r="AY577" s="88">
        <v>54.481465999999998</v>
      </c>
      <c r="AZ577" s="89">
        <v>150</v>
      </c>
      <c r="BA577" s="92">
        <v>1.5544041450777202E-2</v>
      </c>
      <c r="BB577" s="93">
        <v>72</v>
      </c>
      <c r="BC577" s="94">
        <v>0.2</v>
      </c>
      <c r="BD577" s="89">
        <v>505</v>
      </c>
      <c r="BE577" s="89">
        <v>350</v>
      </c>
      <c r="BF577" s="96" t="s">
        <v>2522</v>
      </c>
      <c r="BG577" s="88" t="s">
        <v>68</v>
      </c>
      <c r="BH577" s="88" t="s">
        <v>3523</v>
      </c>
    </row>
    <row r="578" spans="1:60" s="87" customFormat="1" ht="30.75" customHeight="1" x14ac:dyDescent="0.2">
      <c r="A578" s="87" t="s">
        <v>2096</v>
      </c>
      <c r="B578" s="88" t="s">
        <v>1820</v>
      </c>
      <c r="C578" s="88" t="s">
        <v>2096</v>
      </c>
      <c r="D578" s="88" t="s">
        <v>31</v>
      </c>
      <c r="E578" s="88" t="s">
        <v>32</v>
      </c>
      <c r="F578" s="88" t="s">
        <v>32</v>
      </c>
      <c r="G578" s="88" t="s">
        <v>61</v>
      </c>
      <c r="H578" s="88" t="s">
        <v>66</v>
      </c>
      <c r="I578" s="88" t="s">
        <v>2916</v>
      </c>
      <c r="J578" s="88" t="s">
        <v>62</v>
      </c>
      <c r="K578" s="88" t="s">
        <v>888</v>
      </c>
      <c r="L578" s="88" t="s">
        <v>3523</v>
      </c>
      <c r="M578" s="88" t="s">
        <v>887</v>
      </c>
      <c r="N578" s="88" t="s">
        <v>1727</v>
      </c>
      <c r="O578" s="88" t="s">
        <v>587</v>
      </c>
      <c r="P578" s="88" t="s">
        <v>176</v>
      </c>
      <c r="Q578" s="88" t="s">
        <v>2374</v>
      </c>
      <c r="R578" s="89" t="s">
        <v>3612</v>
      </c>
      <c r="S578" s="90">
        <v>0.375</v>
      </c>
      <c r="T578" s="88" t="s">
        <v>843</v>
      </c>
      <c r="U578" s="88"/>
      <c r="V578" s="88"/>
      <c r="W578" s="88"/>
      <c r="X578" s="89"/>
      <c r="Y578" s="89"/>
      <c r="Z578" s="88"/>
      <c r="AA578" s="88">
        <v>60</v>
      </c>
      <c r="AB578" s="88"/>
      <c r="AC578" s="88"/>
      <c r="AD578" s="88">
        <v>24</v>
      </c>
      <c r="AE578" s="91">
        <v>28.1</v>
      </c>
      <c r="AF578" s="88" t="s">
        <v>2993</v>
      </c>
      <c r="AG578" s="88"/>
      <c r="AH578" s="99" t="s">
        <v>2997</v>
      </c>
      <c r="AI578" s="89">
        <v>3</v>
      </c>
      <c r="AJ578" s="89">
        <v>0</v>
      </c>
      <c r="AK578" s="89" t="s">
        <v>3072</v>
      </c>
      <c r="AL578" s="88"/>
      <c r="AM578" s="88"/>
      <c r="AN578" s="88"/>
      <c r="AO578" s="88"/>
      <c r="AP578" s="88" t="s">
        <v>61</v>
      </c>
      <c r="AQ578" s="88" t="s">
        <v>44</v>
      </c>
      <c r="AR578" s="88" t="s">
        <v>45</v>
      </c>
      <c r="AS578" s="88" t="s">
        <v>44</v>
      </c>
      <c r="AT578" s="88" t="s">
        <v>61</v>
      </c>
      <c r="AU578" s="88" t="s">
        <v>3921</v>
      </c>
      <c r="AV578" s="88"/>
      <c r="AW578" s="88"/>
      <c r="AX578" s="88"/>
      <c r="AY578" s="88">
        <v>58.661194999999999</v>
      </c>
      <c r="AZ578" s="89">
        <v>150</v>
      </c>
      <c r="BA578" s="92">
        <v>0.22797927461139897</v>
      </c>
      <c r="BB578" s="93">
        <v>108</v>
      </c>
      <c r="BC578" s="94">
        <v>0.2</v>
      </c>
      <c r="BD578" s="89">
        <v>505</v>
      </c>
      <c r="BE578" s="89">
        <v>350</v>
      </c>
      <c r="BF578" s="96" t="s">
        <v>2522</v>
      </c>
      <c r="BG578" s="88" t="s">
        <v>68</v>
      </c>
      <c r="BH578" s="88" t="s">
        <v>3523</v>
      </c>
    </row>
    <row r="579" spans="1:60" s="87" customFormat="1" ht="30.75" customHeight="1" x14ac:dyDescent="0.2">
      <c r="A579" s="87" t="s">
        <v>898</v>
      </c>
      <c r="B579" s="88" t="s">
        <v>1820</v>
      </c>
      <c r="C579" s="88" t="s">
        <v>898</v>
      </c>
      <c r="D579" s="88" t="s">
        <v>31</v>
      </c>
      <c r="E579" s="88" t="s">
        <v>32</v>
      </c>
      <c r="F579" s="88" t="s">
        <v>32</v>
      </c>
      <c r="G579" s="88" t="s">
        <v>61</v>
      </c>
      <c r="H579" s="88" t="s">
        <v>66</v>
      </c>
      <c r="I579" s="88" t="s">
        <v>2916</v>
      </c>
      <c r="J579" s="88" t="s">
        <v>62</v>
      </c>
      <c r="K579" s="88" t="s">
        <v>888</v>
      </c>
      <c r="L579" s="88" t="s">
        <v>3523</v>
      </c>
      <c r="M579" s="88" t="s">
        <v>887</v>
      </c>
      <c r="N579" s="88" t="s">
        <v>1727</v>
      </c>
      <c r="O579" s="88" t="s">
        <v>587</v>
      </c>
      <c r="P579" s="88" t="s">
        <v>98</v>
      </c>
      <c r="Q579" s="88" t="s">
        <v>2374</v>
      </c>
      <c r="R579" s="89" t="s">
        <v>3612</v>
      </c>
      <c r="S579" s="90">
        <v>0.36</v>
      </c>
      <c r="T579" s="88" t="s">
        <v>844</v>
      </c>
      <c r="U579" s="88"/>
      <c r="V579" s="88"/>
      <c r="W579" s="88"/>
      <c r="X579" s="89"/>
      <c r="Y579" s="89"/>
      <c r="Z579" s="88"/>
      <c r="AA579" s="88">
        <v>60</v>
      </c>
      <c r="AB579" s="88"/>
      <c r="AC579" s="88"/>
      <c r="AD579" s="88">
        <v>24</v>
      </c>
      <c r="AE579" s="91">
        <v>28.1</v>
      </c>
      <c r="AF579" s="88" t="s">
        <v>2993</v>
      </c>
      <c r="AG579" s="88"/>
      <c r="AH579" s="99" t="s">
        <v>2997</v>
      </c>
      <c r="AI579" s="89">
        <v>3</v>
      </c>
      <c r="AJ579" s="89">
        <v>0</v>
      </c>
      <c r="AK579" s="89" t="s">
        <v>3072</v>
      </c>
      <c r="AL579" s="88"/>
      <c r="AM579" s="88"/>
      <c r="AN579" s="88"/>
      <c r="AO579" s="88"/>
      <c r="AP579" s="88" t="s">
        <v>61</v>
      </c>
      <c r="AQ579" s="88" t="s">
        <v>44</v>
      </c>
      <c r="AR579" s="88" t="s">
        <v>45</v>
      </c>
      <c r="AS579" s="88" t="s">
        <v>44</v>
      </c>
      <c r="AT579" s="88" t="s">
        <v>61</v>
      </c>
      <c r="AU579" s="88" t="s">
        <v>3921</v>
      </c>
      <c r="AV579" s="88"/>
      <c r="AW579" s="88"/>
      <c r="AX579" s="88"/>
      <c r="AY579" s="88">
        <v>57.908065000000001</v>
      </c>
      <c r="AZ579" s="89">
        <v>150</v>
      </c>
      <c r="BA579" s="92">
        <v>0.17098445595854922</v>
      </c>
      <c r="BB579" s="93">
        <v>108</v>
      </c>
      <c r="BC579" s="94">
        <v>0.2</v>
      </c>
      <c r="BD579" s="89">
        <v>505</v>
      </c>
      <c r="BE579" s="89">
        <v>350</v>
      </c>
      <c r="BF579" s="96" t="s">
        <v>2522</v>
      </c>
      <c r="BG579" s="88" t="s">
        <v>68</v>
      </c>
      <c r="BH579" s="88" t="s">
        <v>3523</v>
      </c>
    </row>
    <row r="580" spans="1:60" s="87" customFormat="1" ht="30.75" customHeight="1" x14ac:dyDescent="0.2">
      <c r="A580" s="87" t="s">
        <v>899</v>
      </c>
      <c r="B580" s="88" t="s">
        <v>1820</v>
      </c>
      <c r="C580" s="88" t="s">
        <v>899</v>
      </c>
      <c r="D580" s="88" t="s">
        <v>31</v>
      </c>
      <c r="E580" s="88" t="s">
        <v>32</v>
      </c>
      <c r="F580" s="88" t="s">
        <v>32</v>
      </c>
      <c r="G580" s="88" t="s">
        <v>61</v>
      </c>
      <c r="H580" s="88" t="s">
        <v>66</v>
      </c>
      <c r="I580" s="88" t="s">
        <v>2916</v>
      </c>
      <c r="J580" s="88" t="s">
        <v>62</v>
      </c>
      <c r="K580" s="88" t="s">
        <v>888</v>
      </c>
      <c r="L580" s="88" t="s">
        <v>3523</v>
      </c>
      <c r="M580" s="88" t="s">
        <v>887</v>
      </c>
      <c r="N580" s="88" t="s">
        <v>1727</v>
      </c>
      <c r="O580" s="88" t="s">
        <v>587</v>
      </c>
      <c r="P580" s="88" t="s">
        <v>100</v>
      </c>
      <c r="Q580" s="88" t="s">
        <v>2374</v>
      </c>
      <c r="R580" s="89" t="s">
        <v>3612</v>
      </c>
      <c r="S580" s="90">
        <v>0.34</v>
      </c>
      <c r="T580" s="88" t="s">
        <v>845</v>
      </c>
      <c r="U580" s="88"/>
      <c r="V580" s="88"/>
      <c r="W580" s="88"/>
      <c r="X580" s="89"/>
      <c r="Y580" s="89"/>
      <c r="Z580" s="88"/>
      <c r="AA580" s="88">
        <v>60</v>
      </c>
      <c r="AB580" s="88"/>
      <c r="AC580" s="88"/>
      <c r="AD580" s="88">
        <v>24</v>
      </c>
      <c r="AE580" s="91">
        <v>28.1</v>
      </c>
      <c r="AF580" s="88" t="s">
        <v>2993</v>
      </c>
      <c r="AG580" s="88"/>
      <c r="AH580" s="99" t="s">
        <v>2997</v>
      </c>
      <c r="AI580" s="89">
        <v>3</v>
      </c>
      <c r="AJ580" s="89">
        <v>0</v>
      </c>
      <c r="AK580" s="89" t="s">
        <v>3072</v>
      </c>
      <c r="AL580" s="88"/>
      <c r="AM580" s="88"/>
      <c r="AN580" s="88"/>
      <c r="AO580" s="88"/>
      <c r="AP580" s="88" t="s">
        <v>61</v>
      </c>
      <c r="AQ580" s="88" t="s">
        <v>44</v>
      </c>
      <c r="AR580" s="88" t="s">
        <v>45</v>
      </c>
      <c r="AS580" s="88" t="s">
        <v>44</v>
      </c>
      <c r="AT580" s="88" t="s">
        <v>61</v>
      </c>
      <c r="AU580" s="88" t="s">
        <v>3921</v>
      </c>
      <c r="AV580" s="88"/>
      <c r="AW580" s="88"/>
      <c r="AX580" s="88"/>
      <c r="AY580" s="88">
        <v>55.864148999999998</v>
      </c>
      <c r="AZ580" s="89">
        <v>150</v>
      </c>
      <c r="BA580" s="92">
        <v>8.2901554404145081E-2</v>
      </c>
      <c r="BB580" s="93">
        <v>108</v>
      </c>
      <c r="BC580" s="94">
        <v>0.2</v>
      </c>
      <c r="BD580" s="89">
        <v>505</v>
      </c>
      <c r="BE580" s="89">
        <v>350</v>
      </c>
      <c r="BF580" s="96" t="s">
        <v>2522</v>
      </c>
      <c r="BG580" s="88" t="s">
        <v>68</v>
      </c>
      <c r="BH580" s="88" t="s">
        <v>3523</v>
      </c>
    </row>
    <row r="581" spans="1:60" s="87" customFormat="1" ht="30.75" customHeight="1" x14ac:dyDescent="0.2">
      <c r="A581" s="87" t="s">
        <v>900</v>
      </c>
      <c r="B581" s="88" t="s">
        <v>1820</v>
      </c>
      <c r="C581" s="88" t="s">
        <v>900</v>
      </c>
      <c r="D581" s="88" t="s">
        <v>31</v>
      </c>
      <c r="E581" s="88" t="s">
        <v>32</v>
      </c>
      <c r="F581" s="88" t="s">
        <v>32</v>
      </c>
      <c r="G581" s="88" t="s">
        <v>61</v>
      </c>
      <c r="H581" s="88" t="s">
        <v>66</v>
      </c>
      <c r="I581" s="88" t="s">
        <v>2916</v>
      </c>
      <c r="J581" s="88" t="s">
        <v>62</v>
      </c>
      <c r="K581" s="88" t="s">
        <v>888</v>
      </c>
      <c r="L581" s="88" t="s">
        <v>3523</v>
      </c>
      <c r="M581" s="88" t="s">
        <v>887</v>
      </c>
      <c r="N581" s="88" t="s">
        <v>1727</v>
      </c>
      <c r="O581" s="88" t="s">
        <v>587</v>
      </c>
      <c r="P581" s="88" t="s">
        <v>104</v>
      </c>
      <c r="Q581" s="88" t="s">
        <v>2374</v>
      </c>
      <c r="R581" s="89" t="s">
        <v>3612</v>
      </c>
      <c r="S581" s="90">
        <v>0.43</v>
      </c>
      <c r="T581" s="88" t="s">
        <v>846</v>
      </c>
      <c r="U581" s="88"/>
      <c r="V581" s="88"/>
      <c r="W581" s="88"/>
      <c r="X581" s="89"/>
      <c r="Y581" s="89"/>
      <c r="Z581" s="88"/>
      <c r="AA581" s="88">
        <v>60</v>
      </c>
      <c r="AB581" s="88"/>
      <c r="AC581" s="88"/>
      <c r="AD581" s="88">
        <v>24</v>
      </c>
      <c r="AE581" s="91">
        <v>28.1</v>
      </c>
      <c r="AF581" s="88" t="s">
        <v>2993</v>
      </c>
      <c r="AG581" s="88"/>
      <c r="AH581" s="99" t="s">
        <v>2997</v>
      </c>
      <c r="AI581" s="89">
        <v>3</v>
      </c>
      <c r="AJ581" s="89">
        <v>0</v>
      </c>
      <c r="AK581" s="89" t="s">
        <v>3072</v>
      </c>
      <c r="AL581" s="88"/>
      <c r="AM581" s="88"/>
      <c r="AN581" s="88"/>
      <c r="AO581" s="88"/>
      <c r="AP581" s="88" t="s">
        <v>61</v>
      </c>
      <c r="AQ581" s="88" t="s">
        <v>44</v>
      </c>
      <c r="AR581" s="88" t="s">
        <v>45</v>
      </c>
      <c r="AS581" s="88" t="s">
        <v>44</v>
      </c>
      <c r="AT581" s="88" t="s">
        <v>61</v>
      </c>
      <c r="AU581" s="88" t="s">
        <v>3921</v>
      </c>
      <c r="AV581" s="88"/>
      <c r="AW581" s="88"/>
      <c r="AX581" s="88"/>
      <c r="AY581" s="88">
        <v>51.92501</v>
      </c>
      <c r="AZ581" s="89">
        <v>150</v>
      </c>
      <c r="BA581" s="92">
        <v>1.0362694300518135E-2</v>
      </c>
      <c r="BB581" s="93">
        <v>72</v>
      </c>
      <c r="BC581" s="94">
        <v>0.2</v>
      </c>
      <c r="BD581" s="89">
        <v>505</v>
      </c>
      <c r="BE581" s="89">
        <v>350</v>
      </c>
      <c r="BF581" s="96" t="s">
        <v>2522</v>
      </c>
      <c r="BG581" s="88" t="s">
        <v>68</v>
      </c>
      <c r="BH581" s="88" t="s">
        <v>3523</v>
      </c>
    </row>
    <row r="582" spans="1:60" s="87" customFormat="1" ht="30.75" customHeight="1" x14ac:dyDescent="0.2">
      <c r="A582" s="87" t="s">
        <v>901</v>
      </c>
      <c r="B582" s="88" t="s">
        <v>1820</v>
      </c>
      <c r="C582" s="88" t="s">
        <v>901</v>
      </c>
      <c r="D582" s="88" t="s">
        <v>31</v>
      </c>
      <c r="E582" s="88" t="s">
        <v>32</v>
      </c>
      <c r="F582" s="88" t="s">
        <v>32</v>
      </c>
      <c r="G582" s="88" t="s">
        <v>61</v>
      </c>
      <c r="H582" s="88" t="s">
        <v>66</v>
      </c>
      <c r="I582" s="88" t="s">
        <v>2916</v>
      </c>
      <c r="J582" s="88" t="s">
        <v>62</v>
      </c>
      <c r="K582" s="88" t="s">
        <v>888</v>
      </c>
      <c r="L582" s="88" t="s">
        <v>3523</v>
      </c>
      <c r="M582" s="88" t="s">
        <v>887</v>
      </c>
      <c r="N582" s="88" t="s">
        <v>1727</v>
      </c>
      <c r="O582" s="88" t="s">
        <v>587</v>
      </c>
      <c r="P582" s="88" t="s">
        <v>107</v>
      </c>
      <c r="Q582" s="88" t="s">
        <v>2374</v>
      </c>
      <c r="R582" s="89" t="s">
        <v>3612</v>
      </c>
      <c r="S582" s="90">
        <v>0.45</v>
      </c>
      <c r="T582" s="88" t="s">
        <v>847</v>
      </c>
      <c r="U582" s="88"/>
      <c r="V582" s="88"/>
      <c r="W582" s="88"/>
      <c r="X582" s="89"/>
      <c r="Y582" s="89"/>
      <c r="Z582" s="88"/>
      <c r="AA582" s="88">
        <v>60</v>
      </c>
      <c r="AB582" s="88"/>
      <c r="AC582" s="88"/>
      <c r="AD582" s="88">
        <v>24</v>
      </c>
      <c r="AE582" s="91">
        <v>28.1</v>
      </c>
      <c r="AF582" s="88" t="s">
        <v>2993</v>
      </c>
      <c r="AG582" s="88"/>
      <c r="AH582" s="99" t="s">
        <v>2997</v>
      </c>
      <c r="AI582" s="89">
        <v>3</v>
      </c>
      <c r="AJ582" s="89">
        <v>0</v>
      </c>
      <c r="AK582" s="89" t="s">
        <v>3072</v>
      </c>
      <c r="AL582" s="88"/>
      <c r="AM582" s="88"/>
      <c r="AN582" s="88"/>
      <c r="AO582" s="88"/>
      <c r="AP582" s="88" t="s">
        <v>61</v>
      </c>
      <c r="AQ582" s="88" t="s">
        <v>44</v>
      </c>
      <c r="AR582" s="88" t="s">
        <v>45</v>
      </c>
      <c r="AS582" s="88" t="s">
        <v>44</v>
      </c>
      <c r="AT582" s="88" t="s">
        <v>61</v>
      </c>
      <c r="AU582" s="88" t="s">
        <v>3921</v>
      </c>
      <c r="AV582" s="88"/>
      <c r="AW582" s="88"/>
      <c r="AX582" s="88"/>
      <c r="AY582" s="88">
        <v>55.864148999999998</v>
      </c>
      <c r="AZ582" s="89">
        <v>150</v>
      </c>
      <c r="BA582" s="92">
        <v>1.5544041450777202E-2</v>
      </c>
      <c r="BB582" s="93">
        <v>72</v>
      </c>
      <c r="BC582" s="94">
        <v>0.2</v>
      </c>
      <c r="BD582" s="89">
        <v>505</v>
      </c>
      <c r="BE582" s="89">
        <v>350</v>
      </c>
      <c r="BF582" s="96" t="s">
        <v>2522</v>
      </c>
      <c r="BG582" s="88" t="s">
        <v>68</v>
      </c>
      <c r="BH582" s="88" t="s">
        <v>3523</v>
      </c>
    </row>
    <row r="583" spans="1:60" s="87" customFormat="1" ht="30.75" customHeight="1" x14ac:dyDescent="0.2">
      <c r="A583" s="87" t="s">
        <v>2097</v>
      </c>
      <c r="B583" s="88" t="s">
        <v>1821</v>
      </c>
      <c r="C583" s="88" t="s">
        <v>2097</v>
      </c>
      <c r="D583" s="88" t="s">
        <v>31</v>
      </c>
      <c r="E583" s="88" t="s">
        <v>32</v>
      </c>
      <c r="F583" s="88" t="s">
        <v>32</v>
      </c>
      <c r="G583" s="88" t="s">
        <v>61</v>
      </c>
      <c r="H583" s="88" t="s">
        <v>66</v>
      </c>
      <c r="I583" s="88" t="s">
        <v>2918</v>
      </c>
      <c r="J583" s="88" t="s">
        <v>62</v>
      </c>
      <c r="K583" s="88" t="s">
        <v>888</v>
      </c>
      <c r="L583" s="88" t="s">
        <v>3523</v>
      </c>
      <c r="M583" s="88" t="s">
        <v>887</v>
      </c>
      <c r="N583" s="88" t="s">
        <v>1729</v>
      </c>
      <c r="O583" s="88" t="s">
        <v>587</v>
      </c>
      <c r="P583" s="88" t="s">
        <v>175</v>
      </c>
      <c r="Q583" s="88" t="s">
        <v>2374</v>
      </c>
      <c r="R583" s="89" t="s">
        <v>3613</v>
      </c>
      <c r="S583" s="90">
        <v>0.4</v>
      </c>
      <c r="T583" s="88" t="s">
        <v>848</v>
      </c>
      <c r="U583" s="88"/>
      <c r="V583" s="88"/>
      <c r="W583" s="88"/>
      <c r="X583" s="89"/>
      <c r="Y583" s="89"/>
      <c r="Z583" s="88"/>
      <c r="AA583" s="88">
        <v>60</v>
      </c>
      <c r="AB583" s="88"/>
      <c r="AC583" s="88"/>
      <c r="AD583" s="88">
        <v>24</v>
      </c>
      <c r="AE583" s="91">
        <v>28.1</v>
      </c>
      <c r="AF583" s="88" t="s">
        <v>2992</v>
      </c>
      <c r="AG583" s="88" t="s">
        <v>2999</v>
      </c>
      <c r="AH583" s="99" t="s">
        <v>2997</v>
      </c>
      <c r="AI583" s="89">
        <v>3</v>
      </c>
      <c r="AJ583" s="89">
        <v>0</v>
      </c>
      <c r="AK583" s="89" t="s">
        <v>3072</v>
      </c>
      <c r="AL583" s="88"/>
      <c r="AM583" s="88"/>
      <c r="AN583" s="88"/>
      <c r="AO583" s="88"/>
      <c r="AP583" s="88" t="s">
        <v>61</v>
      </c>
      <c r="AQ583" s="88" t="s">
        <v>44</v>
      </c>
      <c r="AR583" s="88" t="s">
        <v>45</v>
      </c>
      <c r="AS583" s="88" t="s">
        <v>44</v>
      </c>
      <c r="AT583" s="88" t="s">
        <v>61</v>
      </c>
      <c r="AU583" s="88"/>
      <c r="AV583" s="88"/>
      <c r="AW583" s="88"/>
      <c r="AX583" s="88" t="s">
        <v>3923</v>
      </c>
      <c r="AY583" s="88">
        <v>64.041898000000003</v>
      </c>
      <c r="AZ583" s="89">
        <v>150</v>
      </c>
      <c r="BA583" s="92">
        <v>0.33678756476683935</v>
      </c>
      <c r="BB583" s="93">
        <v>144</v>
      </c>
      <c r="BC583" s="94">
        <v>0.2</v>
      </c>
      <c r="BD583" s="89">
        <v>505</v>
      </c>
      <c r="BE583" s="89">
        <v>350</v>
      </c>
      <c r="BF583" s="96" t="s">
        <v>2521</v>
      </c>
      <c r="BG583" s="88" t="s">
        <v>68</v>
      </c>
      <c r="BH583" s="88" t="s">
        <v>3523</v>
      </c>
    </row>
    <row r="584" spans="1:60" s="87" customFormat="1" ht="30.75" customHeight="1" x14ac:dyDescent="0.2">
      <c r="A584" s="87" t="s">
        <v>2098</v>
      </c>
      <c r="B584" s="88" t="s">
        <v>1821</v>
      </c>
      <c r="C584" s="88" t="s">
        <v>2098</v>
      </c>
      <c r="D584" s="88" t="s">
        <v>31</v>
      </c>
      <c r="E584" s="88" t="s">
        <v>32</v>
      </c>
      <c r="F584" s="88" t="s">
        <v>32</v>
      </c>
      <c r="G584" s="88" t="s">
        <v>61</v>
      </c>
      <c r="H584" s="88" t="s">
        <v>66</v>
      </c>
      <c r="I584" s="88" t="s">
        <v>2918</v>
      </c>
      <c r="J584" s="88" t="s">
        <v>62</v>
      </c>
      <c r="K584" s="88" t="s">
        <v>888</v>
      </c>
      <c r="L584" s="88" t="s">
        <v>3523</v>
      </c>
      <c r="M584" s="88" t="s">
        <v>887</v>
      </c>
      <c r="N584" s="88" t="s">
        <v>1729</v>
      </c>
      <c r="O584" s="88" t="s">
        <v>587</v>
      </c>
      <c r="P584" s="88" t="s">
        <v>176</v>
      </c>
      <c r="Q584" s="88" t="s">
        <v>2374</v>
      </c>
      <c r="R584" s="89" t="s">
        <v>3613</v>
      </c>
      <c r="S584" s="90">
        <v>0.375</v>
      </c>
      <c r="T584" s="88" t="s">
        <v>849</v>
      </c>
      <c r="U584" s="88"/>
      <c r="V584" s="88"/>
      <c r="W584" s="88"/>
      <c r="X584" s="89"/>
      <c r="Y584" s="89"/>
      <c r="Z584" s="88"/>
      <c r="AA584" s="88">
        <v>60</v>
      </c>
      <c r="AB584" s="88"/>
      <c r="AC584" s="88"/>
      <c r="AD584" s="88">
        <v>24</v>
      </c>
      <c r="AE584" s="91">
        <v>28.1</v>
      </c>
      <c r="AF584" s="88" t="s">
        <v>2992</v>
      </c>
      <c r="AG584" s="88" t="s">
        <v>2999</v>
      </c>
      <c r="AH584" s="99" t="s">
        <v>2997</v>
      </c>
      <c r="AI584" s="89">
        <v>3</v>
      </c>
      <c r="AJ584" s="89">
        <v>0</v>
      </c>
      <c r="AK584" s="89" t="s">
        <v>3072</v>
      </c>
      <c r="AL584" s="88"/>
      <c r="AM584" s="88"/>
      <c r="AN584" s="88"/>
      <c r="AO584" s="88"/>
      <c r="AP584" s="88" t="s">
        <v>61</v>
      </c>
      <c r="AQ584" s="88" t="s">
        <v>44</v>
      </c>
      <c r="AR584" s="88" t="s">
        <v>45</v>
      </c>
      <c r="AS584" s="88" t="s">
        <v>44</v>
      </c>
      <c r="AT584" s="88" t="s">
        <v>61</v>
      </c>
      <c r="AU584" s="88"/>
      <c r="AV584" s="88"/>
      <c r="AW584" s="88"/>
      <c r="AX584" s="88" t="s">
        <v>3923</v>
      </c>
      <c r="AY584" s="88">
        <v>64.367475999999996</v>
      </c>
      <c r="AZ584" s="89">
        <v>150</v>
      </c>
      <c r="BA584" s="92">
        <v>0.43523316062176165</v>
      </c>
      <c r="BB584" s="93">
        <v>216</v>
      </c>
      <c r="BC584" s="94">
        <v>0.2</v>
      </c>
      <c r="BD584" s="89">
        <v>505</v>
      </c>
      <c r="BE584" s="89">
        <v>350</v>
      </c>
      <c r="BF584" s="96" t="s">
        <v>2521</v>
      </c>
      <c r="BG584" s="88" t="s">
        <v>68</v>
      </c>
      <c r="BH584" s="88" t="s">
        <v>3523</v>
      </c>
    </row>
    <row r="585" spans="1:60" s="87" customFormat="1" ht="30.75" customHeight="1" x14ac:dyDescent="0.2">
      <c r="A585" s="87" t="s">
        <v>902</v>
      </c>
      <c r="B585" s="88" t="s">
        <v>1821</v>
      </c>
      <c r="C585" s="88" t="s">
        <v>902</v>
      </c>
      <c r="D585" s="88" t="s">
        <v>31</v>
      </c>
      <c r="E585" s="88" t="s">
        <v>32</v>
      </c>
      <c r="F585" s="88" t="s">
        <v>32</v>
      </c>
      <c r="G585" s="88" t="s">
        <v>61</v>
      </c>
      <c r="H585" s="88" t="s">
        <v>66</v>
      </c>
      <c r="I585" s="88" t="s">
        <v>2918</v>
      </c>
      <c r="J585" s="88" t="s">
        <v>62</v>
      </c>
      <c r="K585" s="88" t="s">
        <v>888</v>
      </c>
      <c r="L585" s="88" t="s">
        <v>3523</v>
      </c>
      <c r="M585" s="88" t="s">
        <v>887</v>
      </c>
      <c r="N585" s="88" t="s">
        <v>1729</v>
      </c>
      <c r="O585" s="88" t="s">
        <v>587</v>
      </c>
      <c r="P585" s="88" t="s">
        <v>98</v>
      </c>
      <c r="Q585" s="88" t="s">
        <v>2374</v>
      </c>
      <c r="R585" s="89" t="s">
        <v>3613</v>
      </c>
      <c r="S585" s="90">
        <v>0.36</v>
      </c>
      <c r="T585" s="88" t="s">
        <v>850</v>
      </c>
      <c r="U585" s="88"/>
      <c r="V585" s="88"/>
      <c r="W585" s="88"/>
      <c r="X585" s="89"/>
      <c r="Y585" s="89"/>
      <c r="Z585" s="88"/>
      <c r="AA585" s="88">
        <v>60</v>
      </c>
      <c r="AB585" s="88"/>
      <c r="AC585" s="88"/>
      <c r="AD585" s="88">
        <v>24</v>
      </c>
      <c r="AE585" s="91">
        <v>28.1</v>
      </c>
      <c r="AF585" s="88" t="s">
        <v>2992</v>
      </c>
      <c r="AG585" s="88" t="s">
        <v>2999</v>
      </c>
      <c r="AH585" s="99" t="s">
        <v>2997</v>
      </c>
      <c r="AI585" s="89">
        <v>3</v>
      </c>
      <c r="AJ585" s="89">
        <v>0</v>
      </c>
      <c r="AK585" s="89" t="s">
        <v>3072</v>
      </c>
      <c r="AL585" s="88"/>
      <c r="AM585" s="88"/>
      <c r="AN585" s="88"/>
      <c r="AO585" s="88"/>
      <c r="AP585" s="88" t="s">
        <v>61</v>
      </c>
      <c r="AQ585" s="88" t="s">
        <v>44</v>
      </c>
      <c r="AR585" s="88" t="s">
        <v>45</v>
      </c>
      <c r="AS585" s="88" t="s">
        <v>44</v>
      </c>
      <c r="AT585" s="88" t="s">
        <v>61</v>
      </c>
      <c r="AU585" s="88"/>
      <c r="AV585" s="88"/>
      <c r="AW585" s="88"/>
      <c r="AX585" s="88" t="s">
        <v>3923</v>
      </c>
      <c r="AY585" s="88">
        <v>63.016931999999997</v>
      </c>
      <c r="AZ585" s="89">
        <v>150</v>
      </c>
      <c r="BA585" s="92">
        <v>0.41968911917098445</v>
      </c>
      <c r="BB585" s="93">
        <v>216</v>
      </c>
      <c r="BC585" s="94">
        <v>0.2</v>
      </c>
      <c r="BD585" s="89">
        <v>505</v>
      </c>
      <c r="BE585" s="89">
        <v>350</v>
      </c>
      <c r="BF585" s="96" t="s">
        <v>2521</v>
      </c>
      <c r="BG585" s="88" t="s">
        <v>68</v>
      </c>
      <c r="BH585" s="88" t="s">
        <v>3523</v>
      </c>
    </row>
    <row r="586" spans="1:60" s="87" customFormat="1" ht="30.75" customHeight="1" x14ac:dyDescent="0.2">
      <c r="A586" s="87" t="s">
        <v>903</v>
      </c>
      <c r="B586" s="88" t="s">
        <v>1821</v>
      </c>
      <c r="C586" s="88" t="s">
        <v>903</v>
      </c>
      <c r="D586" s="88" t="s">
        <v>31</v>
      </c>
      <c r="E586" s="88" t="s">
        <v>32</v>
      </c>
      <c r="F586" s="88" t="s">
        <v>32</v>
      </c>
      <c r="G586" s="88" t="s">
        <v>61</v>
      </c>
      <c r="H586" s="88" t="s">
        <v>66</v>
      </c>
      <c r="I586" s="88" t="s">
        <v>2918</v>
      </c>
      <c r="J586" s="88" t="s">
        <v>62</v>
      </c>
      <c r="K586" s="88" t="s">
        <v>888</v>
      </c>
      <c r="L586" s="88" t="s">
        <v>3523</v>
      </c>
      <c r="M586" s="88" t="s">
        <v>887</v>
      </c>
      <c r="N586" s="88" t="s">
        <v>1729</v>
      </c>
      <c r="O586" s="88" t="s">
        <v>587</v>
      </c>
      <c r="P586" s="88" t="s">
        <v>100</v>
      </c>
      <c r="Q586" s="88" t="s">
        <v>2374</v>
      </c>
      <c r="R586" s="89" t="s">
        <v>3613</v>
      </c>
      <c r="S586" s="90">
        <v>0.34</v>
      </c>
      <c r="T586" s="88" t="s">
        <v>851</v>
      </c>
      <c r="U586" s="88"/>
      <c r="V586" s="88"/>
      <c r="W586" s="88"/>
      <c r="X586" s="89"/>
      <c r="Y586" s="89"/>
      <c r="Z586" s="88"/>
      <c r="AA586" s="88">
        <v>60</v>
      </c>
      <c r="AB586" s="88"/>
      <c r="AC586" s="88"/>
      <c r="AD586" s="88">
        <v>24</v>
      </c>
      <c r="AE586" s="91">
        <v>28.1</v>
      </c>
      <c r="AF586" s="88" t="s">
        <v>2992</v>
      </c>
      <c r="AG586" s="88" t="s">
        <v>2999</v>
      </c>
      <c r="AH586" s="99" t="s">
        <v>2997</v>
      </c>
      <c r="AI586" s="89">
        <v>3</v>
      </c>
      <c r="AJ586" s="89">
        <v>0</v>
      </c>
      <c r="AK586" s="89" t="s">
        <v>3072</v>
      </c>
      <c r="AL586" s="88"/>
      <c r="AM586" s="88"/>
      <c r="AN586" s="88"/>
      <c r="AO586" s="88"/>
      <c r="AP586" s="88" t="s">
        <v>61</v>
      </c>
      <c r="AQ586" s="88" t="s">
        <v>44</v>
      </c>
      <c r="AR586" s="88" t="s">
        <v>45</v>
      </c>
      <c r="AS586" s="88" t="s">
        <v>44</v>
      </c>
      <c r="AT586" s="88" t="s">
        <v>61</v>
      </c>
      <c r="AU586" s="88"/>
      <c r="AV586" s="88"/>
      <c r="AW586" s="88"/>
      <c r="AX586" s="88" t="s">
        <v>3923</v>
      </c>
      <c r="AY586" s="88">
        <v>60.448206999999996</v>
      </c>
      <c r="AZ586" s="89">
        <v>150</v>
      </c>
      <c r="BA586" s="92">
        <v>0.17616580310880828</v>
      </c>
      <c r="BB586" s="93">
        <v>216</v>
      </c>
      <c r="BC586" s="94">
        <v>0.2</v>
      </c>
      <c r="BD586" s="89">
        <v>505</v>
      </c>
      <c r="BE586" s="89">
        <v>350</v>
      </c>
      <c r="BF586" s="96" t="s">
        <v>2521</v>
      </c>
      <c r="BG586" s="88" t="s">
        <v>68</v>
      </c>
      <c r="BH586" s="88" t="s">
        <v>3523</v>
      </c>
    </row>
    <row r="587" spans="1:60" s="87" customFormat="1" ht="30.75" customHeight="1" x14ac:dyDescent="0.2">
      <c r="A587" s="87" t="s">
        <v>904</v>
      </c>
      <c r="B587" s="88" t="s">
        <v>1821</v>
      </c>
      <c r="C587" s="88" t="s">
        <v>904</v>
      </c>
      <c r="D587" s="88" t="s">
        <v>31</v>
      </c>
      <c r="E587" s="88" t="s">
        <v>32</v>
      </c>
      <c r="F587" s="88" t="s">
        <v>32</v>
      </c>
      <c r="G587" s="88" t="s">
        <v>61</v>
      </c>
      <c r="H587" s="88" t="s">
        <v>66</v>
      </c>
      <c r="I587" s="88" t="s">
        <v>2918</v>
      </c>
      <c r="J587" s="88" t="s">
        <v>62</v>
      </c>
      <c r="K587" s="88" t="s">
        <v>888</v>
      </c>
      <c r="L587" s="88" t="s">
        <v>3523</v>
      </c>
      <c r="M587" s="88" t="s">
        <v>887</v>
      </c>
      <c r="N587" s="88" t="s">
        <v>1729</v>
      </c>
      <c r="O587" s="88" t="s">
        <v>587</v>
      </c>
      <c r="P587" s="88" t="s">
        <v>104</v>
      </c>
      <c r="Q587" s="88" t="s">
        <v>2374</v>
      </c>
      <c r="R587" s="89" t="s">
        <v>3613</v>
      </c>
      <c r="S587" s="90">
        <v>0.43</v>
      </c>
      <c r="T587" s="88" t="s">
        <v>852</v>
      </c>
      <c r="U587" s="88"/>
      <c r="V587" s="88"/>
      <c r="W587" s="88"/>
      <c r="X587" s="89"/>
      <c r="Y587" s="89"/>
      <c r="Z587" s="88"/>
      <c r="AA587" s="88">
        <v>60</v>
      </c>
      <c r="AB587" s="88"/>
      <c r="AC587" s="88"/>
      <c r="AD587" s="88">
        <v>24</v>
      </c>
      <c r="AE587" s="91">
        <v>28.1</v>
      </c>
      <c r="AF587" s="88" t="s">
        <v>2992</v>
      </c>
      <c r="AG587" s="88" t="s">
        <v>2999</v>
      </c>
      <c r="AH587" s="99" t="s">
        <v>2997</v>
      </c>
      <c r="AI587" s="89">
        <v>3</v>
      </c>
      <c r="AJ587" s="89">
        <v>0</v>
      </c>
      <c r="AK587" s="89" t="s">
        <v>3072</v>
      </c>
      <c r="AL587" s="88"/>
      <c r="AM587" s="88"/>
      <c r="AN587" s="88"/>
      <c r="AO587" s="88"/>
      <c r="AP587" s="88" t="s">
        <v>61</v>
      </c>
      <c r="AQ587" s="88" t="s">
        <v>44</v>
      </c>
      <c r="AR587" s="88" t="s">
        <v>45</v>
      </c>
      <c r="AS587" s="88" t="s">
        <v>44</v>
      </c>
      <c r="AT587" s="88" t="s">
        <v>61</v>
      </c>
      <c r="AU587" s="88"/>
      <c r="AV587" s="88"/>
      <c r="AW587" s="88"/>
      <c r="AX587" s="88" t="s">
        <v>3923</v>
      </c>
      <c r="AY587" s="88">
        <v>67.035207</v>
      </c>
      <c r="AZ587" s="89">
        <v>150</v>
      </c>
      <c r="BA587" s="92">
        <v>8.8082901554404139E-2</v>
      </c>
      <c r="BB587" s="93">
        <v>144</v>
      </c>
      <c r="BC587" s="94">
        <v>0.2</v>
      </c>
      <c r="BD587" s="89">
        <v>505</v>
      </c>
      <c r="BE587" s="89">
        <v>350</v>
      </c>
      <c r="BF587" s="96" t="s">
        <v>2521</v>
      </c>
      <c r="BG587" s="88" t="s">
        <v>68</v>
      </c>
      <c r="BH587" s="88" t="s">
        <v>3523</v>
      </c>
    </row>
    <row r="588" spans="1:60" s="87" customFormat="1" ht="30.75" customHeight="1" x14ac:dyDescent="0.2">
      <c r="A588" s="87" t="s">
        <v>2099</v>
      </c>
      <c r="B588" s="88" t="s">
        <v>1822</v>
      </c>
      <c r="C588" s="88" t="s">
        <v>2099</v>
      </c>
      <c r="D588" s="88" t="s">
        <v>31</v>
      </c>
      <c r="E588" s="88" t="s">
        <v>32</v>
      </c>
      <c r="F588" s="88" t="s">
        <v>32</v>
      </c>
      <c r="G588" s="88" t="s">
        <v>61</v>
      </c>
      <c r="H588" s="88" t="s">
        <v>66</v>
      </c>
      <c r="I588" s="88" t="s">
        <v>2918</v>
      </c>
      <c r="J588" s="88" t="s">
        <v>62</v>
      </c>
      <c r="K588" s="88" t="s">
        <v>888</v>
      </c>
      <c r="L588" s="88" t="s">
        <v>3523</v>
      </c>
      <c r="M588" s="88" t="s">
        <v>887</v>
      </c>
      <c r="N588" s="88" t="s">
        <v>1734</v>
      </c>
      <c r="O588" s="88" t="s">
        <v>587</v>
      </c>
      <c r="P588" s="88" t="s">
        <v>175</v>
      </c>
      <c r="Q588" s="88" t="s">
        <v>2374</v>
      </c>
      <c r="R588" s="89" t="s">
        <v>3619</v>
      </c>
      <c r="S588" s="90">
        <v>0.4</v>
      </c>
      <c r="T588" s="88" t="s">
        <v>853</v>
      </c>
      <c r="U588" s="88"/>
      <c r="V588" s="88"/>
      <c r="W588" s="88"/>
      <c r="X588" s="89"/>
      <c r="Y588" s="89"/>
      <c r="Z588" s="88"/>
      <c r="AA588" s="88">
        <v>60</v>
      </c>
      <c r="AB588" s="88"/>
      <c r="AC588" s="88"/>
      <c r="AD588" s="88">
        <v>24</v>
      </c>
      <c r="AE588" s="91">
        <v>28.1</v>
      </c>
      <c r="AF588" s="88" t="s">
        <v>2992</v>
      </c>
      <c r="AG588" s="88" t="s">
        <v>2999</v>
      </c>
      <c r="AH588" s="99" t="s">
        <v>2997</v>
      </c>
      <c r="AI588" s="89">
        <v>3</v>
      </c>
      <c r="AJ588" s="89">
        <v>0</v>
      </c>
      <c r="AK588" s="89" t="s">
        <v>3072</v>
      </c>
      <c r="AL588" s="88"/>
      <c r="AM588" s="88"/>
      <c r="AN588" s="88"/>
      <c r="AO588" s="88"/>
      <c r="AP588" s="88" t="s">
        <v>61</v>
      </c>
      <c r="AQ588" s="88" t="s">
        <v>44</v>
      </c>
      <c r="AR588" s="88" t="s">
        <v>45</v>
      </c>
      <c r="AS588" s="88" t="s">
        <v>44</v>
      </c>
      <c r="AT588" s="88" t="s">
        <v>61</v>
      </c>
      <c r="AU588" s="88"/>
      <c r="AV588" s="88"/>
      <c r="AW588" s="88"/>
      <c r="AX588" s="88" t="s">
        <v>3923</v>
      </c>
      <c r="AY588" s="88">
        <v>65.109641999999994</v>
      </c>
      <c r="AZ588" s="89">
        <v>150</v>
      </c>
      <c r="BA588" s="92">
        <v>0.36787564766839376</v>
      </c>
      <c r="BB588" s="93">
        <v>144</v>
      </c>
      <c r="BC588" s="94">
        <v>0.2</v>
      </c>
      <c r="BD588" s="89">
        <v>505</v>
      </c>
      <c r="BE588" s="89">
        <v>350</v>
      </c>
      <c r="BF588" s="96" t="s">
        <v>2511</v>
      </c>
      <c r="BG588" s="88" t="s">
        <v>68</v>
      </c>
      <c r="BH588" s="88" t="s">
        <v>3523</v>
      </c>
    </row>
    <row r="589" spans="1:60" s="87" customFormat="1" ht="30.75" customHeight="1" x14ac:dyDescent="0.2">
      <c r="A589" s="87" t="s">
        <v>2100</v>
      </c>
      <c r="B589" s="88" t="s">
        <v>1822</v>
      </c>
      <c r="C589" s="88" t="s">
        <v>2100</v>
      </c>
      <c r="D589" s="88" t="s">
        <v>31</v>
      </c>
      <c r="E589" s="88" t="s">
        <v>32</v>
      </c>
      <c r="F589" s="88" t="s">
        <v>32</v>
      </c>
      <c r="G589" s="88" t="s">
        <v>61</v>
      </c>
      <c r="H589" s="88" t="s">
        <v>66</v>
      </c>
      <c r="I589" s="88" t="s">
        <v>2918</v>
      </c>
      <c r="J589" s="88" t="s">
        <v>62</v>
      </c>
      <c r="K589" s="88" t="s">
        <v>888</v>
      </c>
      <c r="L589" s="88" t="s">
        <v>3523</v>
      </c>
      <c r="M589" s="88" t="s">
        <v>887</v>
      </c>
      <c r="N589" s="88" t="s">
        <v>1734</v>
      </c>
      <c r="O589" s="88" t="s">
        <v>587</v>
      </c>
      <c r="P589" s="88" t="s">
        <v>176</v>
      </c>
      <c r="Q589" s="88" t="s">
        <v>2374</v>
      </c>
      <c r="R589" s="89" t="s">
        <v>3619</v>
      </c>
      <c r="S589" s="90">
        <v>0.375</v>
      </c>
      <c r="T589" s="88" t="s">
        <v>854</v>
      </c>
      <c r="U589" s="88"/>
      <c r="V589" s="88"/>
      <c r="W589" s="88"/>
      <c r="X589" s="89"/>
      <c r="Y589" s="89"/>
      <c r="Z589" s="88"/>
      <c r="AA589" s="88">
        <v>60</v>
      </c>
      <c r="AB589" s="88"/>
      <c r="AC589" s="88"/>
      <c r="AD589" s="88">
        <v>24</v>
      </c>
      <c r="AE589" s="91">
        <v>28.1</v>
      </c>
      <c r="AF589" s="88" t="s">
        <v>2992</v>
      </c>
      <c r="AG589" s="88" t="s">
        <v>3000</v>
      </c>
      <c r="AH589" s="99" t="s">
        <v>2997</v>
      </c>
      <c r="AI589" s="89">
        <v>3</v>
      </c>
      <c r="AJ589" s="89">
        <v>0</v>
      </c>
      <c r="AK589" s="89" t="s">
        <v>3072</v>
      </c>
      <c r="AL589" s="88"/>
      <c r="AM589" s="88"/>
      <c r="AN589" s="88"/>
      <c r="AO589" s="88"/>
      <c r="AP589" s="88" t="s">
        <v>61</v>
      </c>
      <c r="AQ589" s="88" t="s">
        <v>44</v>
      </c>
      <c r="AR589" s="88" t="s">
        <v>45</v>
      </c>
      <c r="AS589" s="88" t="s">
        <v>44</v>
      </c>
      <c r="AT589" s="88" t="s">
        <v>61</v>
      </c>
      <c r="AU589" s="88"/>
      <c r="AV589" s="88"/>
      <c r="AW589" s="88"/>
      <c r="AX589" s="88" t="s">
        <v>3923</v>
      </c>
      <c r="AY589" s="88">
        <v>66.943503000000007</v>
      </c>
      <c r="AZ589" s="89">
        <v>150</v>
      </c>
      <c r="BA589" s="92">
        <v>0.772020725388601</v>
      </c>
      <c r="BB589" s="93">
        <v>216</v>
      </c>
      <c r="BC589" s="94">
        <v>0.2</v>
      </c>
      <c r="BD589" s="89">
        <v>505</v>
      </c>
      <c r="BE589" s="89">
        <v>350</v>
      </c>
      <c r="BF589" s="96" t="s">
        <v>2511</v>
      </c>
      <c r="BG589" s="88" t="s">
        <v>68</v>
      </c>
      <c r="BH589" s="88" t="s">
        <v>3523</v>
      </c>
    </row>
    <row r="590" spans="1:60" s="87" customFormat="1" ht="30.75" customHeight="1" x14ac:dyDescent="0.2">
      <c r="A590" s="87" t="s">
        <v>905</v>
      </c>
      <c r="B590" s="88" t="s">
        <v>1822</v>
      </c>
      <c r="C590" s="88" t="s">
        <v>905</v>
      </c>
      <c r="D590" s="88" t="s">
        <v>31</v>
      </c>
      <c r="E590" s="88" t="s">
        <v>32</v>
      </c>
      <c r="F590" s="88" t="s">
        <v>32</v>
      </c>
      <c r="G590" s="88" t="s">
        <v>61</v>
      </c>
      <c r="H590" s="88" t="s">
        <v>66</v>
      </c>
      <c r="I590" s="88" t="s">
        <v>2918</v>
      </c>
      <c r="J590" s="88" t="s">
        <v>62</v>
      </c>
      <c r="K590" s="88" t="s">
        <v>888</v>
      </c>
      <c r="L590" s="88" t="s">
        <v>3523</v>
      </c>
      <c r="M590" s="88" t="s">
        <v>887</v>
      </c>
      <c r="N590" s="88" t="s">
        <v>1734</v>
      </c>
      <c r="O590" s="88" t="s">
        <v>587</v>
      </c>
      <c r="P590" s="88" t="s">
        <v>98</v>
      </c>
      <c r="Q590" s="88" t="s">
        <v>2374</v>
      </c>
      <c r="R590" s="89" t="s">
        <v>3619</v>
      </c>
      <c r="S590" s="90">
        <v>0.36</v>
      </c>
      <c r="T590" s="88" t="s">
        <v>855</v>
      </c>
      <c r="U590" s="88"/>
      <c r="V590" s="88"/>
      <c r="W590" s="88"/>
      <c r="X590" s="89"/>
      <c r="Y590" s="89"/>
      <c r="Z590" s="88"/>
      <c r="AA590" s="88">
        <v>60</v>
      </c>
      <c r="AB590" s="88"/>
      <c r="AC590" s="88"/>
      <c r="AD590" s="88">
        <v>24</v>
      </c>
      <c r="AE590" s="91">
        <v>28.1</v>
      </c>
      <c r="AF590" s="88" t="s">
        <v>2992</v>
      </c>
      <c r="AG590" s="88" t="s">
        <v>3000</v>
      </c>
      <c r="AH590" s="99" t="s">
        <v>2997</v>
      </c>
      <c r="AI590" s="89">
        <v>3</v>
      </c>
      <c r="AJ590" s="89">
        <v>0</v>
      </c>
      <c r="AK590" s="89" t="s">
        <v>3072</v>
      </c>
      <c r="AL590" s="88"/>
      <c r="AM590" s="88"/>
      <c r="AN590" s="88"/>
      <c r="AO590" s="88"/>
      <c r="AP590" s="88" t="s">
        <v>61</v>
      </c>
      <c r="AQ590" s="88" t="s">
        <v>44</v>
      </c>
      <c r="AR590" s="88" t="s">
        <v>45</v>
      </c>
      <c r="AS590" s="88" t="s">
        <v>44</v>
      </c>
      <c r="AT590" s="88" t="s">
        <v>61</v>
      </c>
      <c r="AU590" s="88"/>
      <c r="AV590" s="88"/>
      <c r="AW590" s="88"/>
      <c r="AX590" s="88" t="s">
        <v>3923</v>
      </c>
      <c r="AY590" s="88">
        <v>65.776516000000001</v>
      </c>
      <c r="AZ590" s="89">
        <v>150</v>
      </c>
      <c r="BA590" s="92">
        <v>0.69430051813471505</v>
      </c>
      <c r="BB590" s="93">
        <v>216</v>
      </c>
      <c r="BC590" s="94">
        <v>0.2</v>
      </c>
      <c r="BD590" s="89">
        <v>505</v>
      </c>
      <c r="BE590" s="89">
        <v>350</v>
      </c>
      <c r="BF590" s="96" t="s">
        <v>2511</v>
      </c>
      <c r="BG590" s="88" t="s">
        <v>68</v>
      </c>
      <c r="BH590" s="88" t="s">
        <v>3523</v>
      </c>
    </row>
    <row r="591" spans="1:60" s="87" customFormat="1" ht="30.75" customHeight="1" x14ac:dyDescent="0.2">
      <c r="A591" s="87" t="s">
        <v>906</v>
      </c>
      <c r="B591" s="88" t="s">
        <v>1822</v>
      </c>
      <c r="C591" s="88" t="s">
        <v>906</v>
      </c>
      <c r="D591" s="88" t="s">
        <v>31</v>
      </c>
      <c r="E591" s="88" t="s">
        <v>32</v>
      </c>
      <c r="F591" s="88" t="s">
        <v>32</v>
      </c>
      <c r="G591" s="88" t="s">
        <v>61</v>
      </c>
      <c r="H591" s="88" t="s">
        <v>66</v>
      </c>
      <c r="I591" s="88" t="s">
        <v>2918</v>
      </c>
      <c r="J591" s="88" t="s">
        <v>62</v>
      </c>
      <c r="K591" s="88" t="s">
        <v>888</v>
      </c>
      <c r="L591" s="88" t="s">
        <v>3523</v>
      </c>
      <c r="M591" s="88" t="s">
        <v>887</v>
      </c>
      <c r="N591" s="88" t="s">
        <v>1734</v>
      </c>
      <c r="O591" s="88" t="s">
        <v>587</v>
      </c>
      <c r="P591" s="88" t="s">
        <v>100</v>
      </c>
      <c r="Q591" s="88" t="s">
        <v>2374</v>
      </c>
      <c r="R591" s="89" t="s">
        <v>3619</v>
      </c>
      <c r="S591" s="90">
        <v>0.34</v>
      </c>
      <c r="T591" s="88" t="s">
        <v>856</v>
      </c>
      <c r="U591" s="88"/>
      <c r="V591" s="88"/>
      <c r="W591" s="88"/>
      <c r="X591" s="89"/>
      <c r="Y591" s="89"/>
      <c r="Z591" s="88"/>
      <c r="AA591" s="88">
        <v>60</v>
      </c>
      <c r="AB591" s="88"/>
      <c r="AC591" s="88"/>
      <c r="AD591" s="88">
        <v>24</v>
      </c>
      <c r="AE591" s="91">
        <v>28.1</v>
      </c>
      <c r="AF591" s="88" t="s">
        <v>2992</v>
      </c>
      <c r="AG591" s="88" t="s">
        <v>2999</v>
      </c>
      <c r="AH591" s="99" t="s">
        <v>2997</v>
      </c>
      <c r="AI591" s="89">
        <v>3</v>
      </c>
      <c r="AJ591" s="89">
        <v>0</v>
      </c>
      <c r="AK591" s="89" t="s">
        <v>3072</v>
      </c>
      <c r="AL591" s="88"/>
      <c r="AM591" s="88"/>
      <c r="AN591" s="88"/>
      <c r="AO591" s="88"/>
      <c r="AP591" s="88" t="s">
        <v>61</v>
      </c>
      <c r="AQ591" s="88" t="s">
        <v>44</v>
      </c>
      <c r="AR591" s="88" t="s">
        <v>45</v>
      </c>
      <c r="AS591" s="88" t="s">
        <v>44</v>
      </c>
      <c r="AT591" s="88" t="s">
        <v>61</v>
      </c>
      <c r="AU591" s="88"/>
      <c r="AV591" s="88"/>
      <c r="AW591" s="88"/>
      <c r="AX591" s="88" t="s">
        <v>3923</v>
      </c>
      <c r="AY591" s="88">
        <v>66.030173000000005</v>
      </c>
      <c r="AZ591" s="89">
        <v>150</v>
      </c>
      <c r="BA591" s="92">
        <v>0.36787564766839376</v>
      </c>
      <c r="BB591" s="93">
        <v>216</v>
      </c>
      <c r="BC591" s="94">
        <v>0.2</v>
      </c>
      <c r="BD591" s="89">
        <v>505</v>
      </c>
      <c r="BE591" s="89">
        <v>350</v>
      </c>
      <c r="BF591" s="96" t="s">
        <v>2511</v>
      </c>
      <c r="BG591" s="88" t="s">
        <v>68</v>
      </c>
      <c r="BH591" s="88" t="s">
        <v>3523</v>
      </c>
    </row>
    <row r="592" spans="1:60" s="87" customFormat="1" ht="30.75" customHeight="1" x14ac:dyDescent="0.2">
      <c r="A592" s="87" t="s">
        <v>907</v>
      </c>
      <c r="B592" s="88" t="s">
        <v>1822</v>
      </c>
      <c r="C592" s="88" t="s">
        <v>907</v>
      </c>
      <c r="D592" s="88" t="s">
        <v>31</v>
      </c>
      <c r="E592" s="88" t="s">
        <v>32</v>
      </c>
      <c r="F592" s="88" t="s">
        <v>32</v>
      </c>
      <c r="G592" s="88" t="s">
        <v>61</v>
      </c>
      <c r="H592" s="88" t="s">
        <v>66</v>
      </c>
      <c r="I592" s="88" t="s">
        <v>2918</v>
      </c>
      <c r="J592" s="88" t="s">
        <v>62</v>
      </c>
      <c r="K592" s="88" t="s">
        <v>888</v>
      </c>
      <c r="L592" s="88" t="s">
        <v>3523</v>
      </c>
      <c r="M592" s="88" t="s">
        <v>887</v>
      </c>
      <c r="N592" s="88" t="s">
        <v>1734</v>
      </c>
      <c r="O592" s="88" t="s">
        <v>587</v>
      </c>
      <c r="P592" s="88" t="s">
        <v>104</v>
      </c>
      <c r="Q592" s="88" t="s">
        <v>2374</v>
      </c>
      <c r="R592" s="89" t="s">
        <v>3619</v>
      </c>
      <c r="S592" s="90">
        <v>0.43</v>
      </c>
      <c r="T592" s="88" t="s">
        <v>857</v>
      </c>
      <c r="U592" s="88"/>
      <c r="V592" s="88"/>
      <c r="W592" s="88"/>
      <c r="X592" s="89"/>
      <c r="Y592" s="89"/>
      <c r="Z592" s="88"/>
      <c r="AA592" s="88">
        <v>60</v>
      </c>
      <c r="AB592" s="88"/>
      <c r="AC592" s="88"/>
      <c r="AD592" s="88">
        <v>24</v>
      </c>
      <c r="AE592" s="91">
        <v>28.1</v>
      </c>
      <c r="AF592" s="88" t="s">
        <v>2992</v>
      </c>
      <c r="AG592" s="88" t="s">
        <v>2999</v>
      </c>
      <c r="AH592" s="99" t="s">
        <v>2997</v>
      </c>
      <c r="AI592" s="89">
        <v>3</v>
      </c>
      <c r="AJ592" s="89">
        <v>0</v>
      </c>
      <c r="AK592" s="89" t="s">
        <v>3072</v>
      </c>
      <c r="AL592" s="88"/>
      <c r="AM592" s="88"/>
      <c r="AN592" s="88"/>
      <c r="AO592" s="88"/>
      <c r="AP592" s="88" t="s">
        <v>61</v>
      </c>
      <c r="AQ592" s="88" t="s">
        <v>44</v>
      </c>
      <c r="AR592" s="88" t="s">
        <v>45</v>
      </c>
      <c r="AS592" s="88" t="s">
        <v>44</v>
      </c>
      <c r="AT592" s="88" t="s">
        <v>61</v>
      </c>
      <c r="AU592" s="88"/>
      <c r="AV592" s="88"/>
      <c r="AW592" s="88"/>
      <c r="AX592" s="88" t="s">
        <v>3923</v>
      </c>
      <c r="AY592" s="88">
        <v>64.33399</v>
      </c>
      <c r="AZ592" s="89">
        <v>150</v>
      </c>
      <c r="BA592" s="92">
        <v>0.10362694300518134</v>
      </c>
      <c r="BB592" s="93">
        <v>144</v>
      </c>
      <c r="BC592" s="94">
        <v>0.2</v>
      </c>
      <c r="BD592" s="89">
        <v>505</v>
      </c>
      <c r="BE592" s="89">
        <v>350</v>
      </c>
      <c r="BF592" s="96" t="s">
        <v>2511</v>
      </c>
      <c r="BG592" s="88" t="s">
        <v>68</v>
      </c>
      <c r="BH592" s="88" t="s">
        <v>3523</v>
      </c>
    </row>
    <row r="593" spans="1:60" s="87" customFormat="1" ht="30.75" customHeight="1" x14ac:dyDescent="0.2">
      <c r="A593" s="87" t="s">
        <v>2101</v>
      </c>
      <c r="B593" s="88" t="s">
        <v>1823</v>
      </c>
      <c r="C593" s="88" t="s">
        <v>2101</v>
      </c>
      <c r="D593" s="88" t="s">
        <v>31</v>
      </c>
      <c r="E593" s="88" t="s">
        <v>32</v>
      </c>
      <c r="F593" s="88" t="s">
        <v>32</v>
      </c>
      <c r="G593" s="88" t="s">
        <v>61</v>
      </c>
      <c r="H593" s="88" t="s">
        <v>66</v>
      </c>
      <c r="I593" s="88" t="s">
        <v>2917</v>
      </c>
      <c r="J593" s="88" t="s">
        <v>62</v>
      </c>
      <c r="K593" s="88" t="s">
        <v>888</v>
      </c>
      <c r="L593" s="88" t="s">
        <v>3523</v>
      </c>
      <c r="M593" s="88" t="s">
        <v>887</v>
      </c>
      <c r="N593" s="88" t="s">
        <v>1732</v>
      </c>
      <c r="O593" s="88" t="s">
        <v>587</v>
      </c>
      <c r="P593" s="88" t="s">
        <v>175</v>
      </c>
      <c r="Q593" s="88" t="s">
        <v>2374</v>
      </c>
      <c r="R593" s="89" t="s">
        <v>3616</v>
      </c>
      <c r="S593" s="90">
        <v>0.4</v>
      </c>
      <c r="T593" s="88" t="s">
        <v>858</v>
      </c>
      <c r="U593" s="88"/>
      <c r="V593" s="88"/>
      <c r="W593" s="88"/>
      <c r="X593" s="89"/>
      <c r="Y593" s="89"/>
      <c r="Z593" s="88"/>
      <c r="AA593" s="88">
        <v>60</v>
      </c>
      <c r="AB593" s="88"/>
      <c r="AC593" s="88"/>
      <c r="AD593" s="88">
        <v>24</v>
      </c>
      <c r="AE593" s="91">
        <v>28.1</v>
      </c>
      <c r="AF593" s="88" t="s">
        <v>2993</v>
      </c>
      <c r="AG593" s="88" t="s">
        <v>2999</v>
      </c>
      <c r="AH593" s="99" t="s">
        <v>2997</v>
      </c>
      <c r="AI593" s="89">
        <v>3</v>
      </c>
      <c r="AJ593" s="89">
        <v>0</v>
      </c>
      <c r="AK593" s="89" t="s">
        <v>3072</v>
      </c>
      <c r="AL593" s="88"/>
      <c r="AM593" s="88"/>
      <c r="AN593" s="88"/>
      <c r="AO593" s="88"/>
      <c r="AP593" s="88" t="s">
        <v>61</v>
      </c>
      <c r="AQ593" s="88" t="s">
        <v>44</v>
      </c>
      <c r="AR593" s="88" t="s">
        <v>45</v>
      </c>
      <c r="AS593" s="88" t="s">
        <v>44</v>
      </c>
      <c r="AT593" s="88" t="s">
        <v>61</v>
      </c>
      <c r="AU593" s="88" t="s">
        <v>3921</v>
      </c>
      <c r="AV593" s="88"/>
      <c r="AW593" s="88"/>
      <c r="AX593" s="88"/>
      <c r="AY593" s="88">
        <v>63.501044999999998</v>
      </c>
      <c r="AZ593" s="89">
        <v>150</v>
      </c>
      <c r="BA593" s="92">
        <v>0.26943005181347152</v>
      </c>
      <c r="BB593" s="93">
        <v>144</v>
      </c>
      <c r="BC593" s="94">
        <v>0.2</v>
      </c>
      <c r="BD593" s="89">
        <v>505</v>
      </c>
      <c r="BE593" s="89">
        <v>350</v>
      </c>
      <c r="BF593" s="96" t="s">
        <v>2513</v>
      </c>
      <c r="BG593" s="88" t="s">
        <v>68</v>
      </c>
      <c r="BH593" s="88" t="s">
        <v>3523</v>
      </c>
    </row>
    <row r="594" spans="1:60" s="87" customFormat="1" ht="30.75" customHeight="1" x14ac:dyDescent="0.2">
      <c r="A594" s="87" t="s">
        <v>2102</v>
      </c>
      <c r="B594" s="88" t="s">
        <v>1823</v>
      </c>
      <c r="C594" s="88" t="s">
        <v>2102</v>
      </c>
      <c r="D594" s="88" t="s">
        <v>31</v>
      </c>
      <c r="E594" s="88" t="s">
        <v>32</v>
      </c>
      <c r="F594" s="88" t="s">
        <v>32</v>
      </c>
      <c r="G594" s="88" t="s">
        <v>61</v>
      </c>
      <c r="H594" s="88" t="s">
        <v>66</v>
      </c>
      <c r="I594" s="88" t="s">
        <v>2917</v>
      </c>
      <c r="J594" s="88" t="s">
        <v>62</v>
      </c>
      <c r="K594" s="88" t="s">
        <v>888</v>
      </c>
      <c r="L594" s="88" t="s">
        <v>3523</v>
      </c>
      <c r="M594" s="88" t="s">
        <v>887</v>
      </c>
      <c r="N594" s="88" t="s">
        <v>1732</v>
      </c>
      <c r="O594" s="88" t="s">
        <v>587</v>
      </c>
      <c r="P594" s="88" t="s">
        <v>176</v>
      </c>
      <c r="Q594" s="88" t="s">
        <v>2374</v>
      </c>
      <c r="R594" s="89" t="s">
        <v>3616</v>
      </c>
      <c r="S594" s="90">
        <v>0.375</v>
      </c>
      <c r="T594" s="88" t="s">
        <v>859</v>
      </c>
      <c r="U594" s="88"/>
      <c r="V594" s="88"/>
      <c r="W594" s="88"/>
      <c r="X594" s="89"/>
      <c r="Y594" s="89"/>
      <c r="Z594" s="88"/>
      <c r="AA594" s="88">
        <v>60</v>
      </c>
      <c r="AB594" s="88"/>
      <c r="AC594" s="88"/>
      <c r="AD594" s="88">
        <v>24</v>
      </c>
      <c r="AE594" s="91">
        <v>28.1</v>
      </c>
      <c r="AF594" s="88" t="s">
        <v>2993</v>
      </c>
      <c r="AG594" s="88" t="s">
        <v>2999</v>
      </c>
      <c r="AH594" s="99" t="s">
        <v>2997</v>
      </c>
      <c r="AI594" s="89">
        <v>3</v>
      </c>
      <c r="AJ594" s="89">
        <v>0</v>
      </c>
      <c r="AK594" s="89" t="s">
        <v>3072</v>
      </c>
      <c r="AL594" s="88"/>
      <c r="AM594" s="88"/>
      <c r="AN594" s="88"/>
      <c r="AO594" s="88"/>
      <c r="AP594" s="88" t="s">
        <v>61</v>
      </c>
      <c r="AQ594" s="88" t="s">
        <v>44</v>
      </c>
      <c r="AR594" s="88" t="s">
        <v>45</v>
      </c>
      <c r="AS594" s="88" t="s">
        <v>44</v>
      </c>
      <c r="AT594" s="88" t="s">
        <v>61</v>
      </c>
      <c r="AU594" s="88" t="s">
        <v>3921</v>
      </c>
      <c r="AV594" s="88"/>
      <c r="AW594" s="88"/>
      <c r="AX594" s="88"/>
      <c r="AY594" s="88">
        <v>63.711680000000001</v>
      </c>
      <c r="AZ594" s="89">
        <v>150</v>
      </c>
      <c r="BA594" s="92">
        <v>0.52849740932642486</v>
      </c>
      <c r="BB594" s="93">
        <v>216</v>
      </c>
      <c r="BC594" s="94">
        <v>0.2</v>
      </c>
      <c r="BD594" s="89">
        <v>505</v>
      </c>
      <c r="BE594" s="89">
        <v>350</v>
      </c>
      <c r="BF594" s="96" t="s">
        <v>2513</v>
      </c>
      <c r="BG594" s="88" t="s">
        <v>68</v>
      </c>
      <c r="BH594" s="88" t="s">
        <v>3523</v>
      </c>
    </row>
    <row r="595" spans="1:60" s="87" customFormat="1" ht="30.75" customHeight="1" x14ac:dyDescent="0.2">
      <c r="A595" s="87" t="s">
        <v>908</v>
      </c>
      <c r="B595" s="88" t="s">
        <v>1823</v>
      </c>
      <c r="C595" s="88" t="s">
        <v>908</v>
      </c>
      <c r="D595" s="88" t="s">
        <v>31</v>
      </c>
      <c r="E595" s="88" t="s">
        <v>32</v>
      </c>
      <c r="F595" s="88" t="s">
        <v>32</v>
      </c>
      <c r="G595" s="88" t="s">
        <v>61</v>
      </c>
      <c r="H595" s="88" t="s">
        <v>66</v>
      </c>
      <c r="I595" s="88" t="s">
        <v>2917</v>
      </c>
      <c r="J595" s="88" t="s">
        <v>62</v>
      </c>
      <c r="K595" s="88" t="s">
        <v>888</v>
      </c>
      <c r="L595" s="88" t="s">
        <v>3523</v>
      </c>
      <c r="M595" s="88" t="s">
        <v>887</v>
      </c>
      <c r="N595" s="88" t="s">
        <v>1732</v>
      </c>
      <c r="O595" s="88" t="s">
        <v>587</v>
      </c>
      <c r="P595" s="88" t="s">
        <v>98</v>
      </c>
      <c r="Q595" s="88" t="s">
        <v>2374</v>
      </c>
      <c r="R595" s="89" t="s">
        <v>3616</v>
      </c>
      <c r="S595" s="90">
        <v>0.36</v>
      </c>
      <c r="T595" s="88" t="s">
        <v>860</v>
      </c>
      <c r="U595" s="88"/>
      <c r="V595" s="88"/>
      <c r="W595" s="88"/>
      <c r="X595" s="89"/>
      <c r="Y595" s="89"/>
      <c r="Z595" s="88"/>
      <c r="AA595" s="88">
        <v>60</v>
      </c>
      <c r="AB595" s="88"/>
      <c r="AC595" s="88"/>
      <c r="AD595" s="88">
        <v>24</v>
      </c>
      <c r="AE595" s="91">
        <v>28.1</v>
      </c>
      <c r="AF595" s="88" t="s">
        <v>2993</v>
      </c>
      <c r="AG595" s="88" t="s">
        <v>2999</v>
      </c>
      <c r="AH595" s="99" t="s">
        <v>2997</v>
      </c>
      <c r="AI595" s="89">
        <v>3</v>
      </c>
      <c r="AJ595" s="89">
        <v>0</v>
      </c>
      <c r="AK595" s="89" t="s">
        <v>3072</v>
      </c>
      <c r="AL595" s="88"/>
      <c r="AM595" s="88"/>
      <c r="AN595" s="88"/>
      <c r="AO595" s="88"/>
      <c r="AP595" s="88" t="s">
        <v>61</v>
      </c>
      <c r="AQ595" s="88" t="s">
        <v>44</v>
      </c>
      <c r="AR595" s="88" t="s">
        <v>45</v>
      </c>
      <c r="AS595" s="88" t="s">
        <v>44</v>
      </c>
      <c r="AT595" s="88" t="s">
        <v>61</v>
      </c>
      <c r="AU595" s="88" t="s">
        <v>3921</v>
      </c>
      <c r="AV595" s="88"/>
      <c r="AW595" s="88"/>
      <c r="AX595" s="88"/>
      <c r="AY595" s="88">
        <v>63.759925000000003</v>
      </c>
      <c r="AZ595" s="89">
        <v>150</v>
      </c>
      <c r="BA595" s="92">
        <v>0.44041450777202074</v>
      </c>
      <c r="BB595" s="93">
        <v>216</v>
      </c>
      <c r="BC595" s="94">
        <v>0.2</v>
      </c>
      <c r="BD595" s="89">
        <v>505</v>
      </c>
      <c r="BE595" s="89">
        <v>350</v>
      </c>
      <c r="BF595" s="96" t="s">
        <v>2513</v>
      </c>
      <c r="BG595" s="88" t="s">
        <v>68</v>
      </c>
      <c r="BH595" s="88" t="s">
        <v>3523</v>
      </c>
    </row>
    <row r="596" spans="1:60" s="87" customFormat="1" ht="30.75" customHeight="1" x14ac:dyDescent="0.2">
      <c r="A596" s="87" t="s">
        <v>909</v>
      </c>
      <c r="B596" s="88" t="s">
        <v>1823</v>
      </c>
      <c r="C596" s="88" t="s">
        <v>909</v>
      </c>
      <c r="D596" s="88" t="s">
        <v>31</v>
      </c>
      <c r="E596" s="88" t="s">
        <v>32</v>
      </c>
      <c r="F596" s="88" t="s">
        <v>32</v>
      </c>
      <c r="G596" s="88" t="s">
        <v>61</v>
      </c>
      <c r="H596" s="88" t="s">
        <v>66</v>
      </c>
      <c r="I596" s="88" t="s">
        <v>2917</v>
      </c>
      <c r="J596" s="88" t="s">
        <v>62</v>
      </c>
      <c r="K596" s="88" t="s">
        <v>888</v>
      </c>
      <c r="L596" s="88" t="s">
        <v>3523</v>
      </c>
      <c r="M596" s="88" t="s">
        <v>887</v>
      </c>
      <c r="N596" s="88" t="s">
        <v>1732</v>
      </c>
      <c r="O596" s="88" t="s">
        <v>587</v>
      </c>
      <c r="P596" s="88" t="s">
        <v>100</v>
      </c>
      <c r="Q596" s="88" t="s">
        <v>2374</v>
      </c>
      <c r="R596" s="89" t="s">
        <v>3616</v>
      </c>
      <c r="S596" s="90">
        <v>0.34</v>
      </c>
      <c r="T596" s="88" t="s">
        <v>861</v>
      </c>
      <c r="U596" s="88"/>
      <c r="V596" s="88"/>
      <c r="W596" s="88"/>
      <c r="X596" s="89"/>
      <c r="Y596" s="89"/>
      <c r="Z596" s="88"/>
      <c r="AA596" s="88">
        <v>60</v>
      </c>
      <c r="AB596" s="88"/>
      <c r="AC596" s="88"/>
      <c r="AD596" s="88">
        <v>24</v>
      </c>
      <c r="AE596" s="91">
        <v>28.1</v>
      </c>
      <c r="AF596" s="88" t="s">
        <v>2993</v>
      </c>
      <c r="AG596" s="88" t="s">
        <v>2999</v>
      </c>
      <c r="AH596" s="99" t="s">
        <v>2997</v>
      </c>
      <c r="AI596" s="89">
        <v>3</v>
      </c>
      <c r="AJ596" s="89">
        <v>0</v>
      </c>
      <c r="AK596" s="89" t="s">
        <v>3072</v>
      </c>
      <c r="AL596" s="88"/>
      <c r="AM596" s="88"/>
      <c r="AN596" s="88"/>
      <c r="AO596" s="88"/>
      <c r="AP596" s="88" t="s">
        <v>61</v>
      </c>
      <c r="AQ596" s="88" t="s">
        <v>44</v>
      </c>
      <c r="AR596" s="88" t="s">
        <v>45</v>
      </c>
      <c r="AS596" s="88" t="s">
        <v>44</v>
      </c>
      <c r="AT596" s="88" t="s">
        <v>61</v>
      </c>
      <c r="AU596" s="88" t="s">
        <v>3921</v>
      </c>
      <c r="AV596" s="88"/>
      <c r="AW596" s="88"/>
      <c r="AX596" s="88"/>
      <c r="AY596" s="88">
        <v>63.804713</v>
      </c>
      <c r="AZ596" s="89">
        <v>150</v>
      </c>
      <c r="BA596" s="92">
        <v>0.29533678756476683</v>
      </c>
      <c r="BB596" s="93">
        <v>216</v>
      </c>
      <c r="BC596" s="94">
        <v>0.2</v>
      </c>
      <c r="BD596" s="89">
        <v>505</v>
      </c>
      <c r="BE596" s="89">
        <v>350</v>
      </c>
      <c r="BF596" s="96" t="s">
        <v>2513</v>
      </c>
      <c r="BG596" s="88" t="s">
        <v>68</v>
      </c>
      <c r="BH596" s="88" t="s">
        <v>3523</v>
      </c>
    </row>
    <row r="597" spans="1:60" s="87" customFormat="1" ht="30.75" customHeight="1" x14ac:dyDescent="0.2">
      <c r="A597" s="87" t="s">
        <v>910</v>
      </c>
      <c r="B597" s="88" t="s">
        <v>1823</v>
      </c>
      <c r="C597" s="88" t="s">
        <v>910</v>
      </c>
      <c r="D597" s="88" t="s">
        <v>31</v>
      </c>
      <c r="E597" s="88" t="s">
        <v>32</v>
      </c>
      <c r="F597" s="88" t="s">
        <v>32</v>
      </c>
      <c r="G597" s="88" t="s">
        <v>61</v>
      </c>
      <c r="H597" s="88" t="s">
        <v>66</v>
      </c>
      <c r="I597" s="88" t="s">
        <v>2917</v>
      </c>
      <c r="J597" s="88" t="s">
        <v>62</v>
      </c>
      <c r="K597" s="88" t="s">
        <v>888</v>
      </c>
      <c r="L597" s="88" t="s">
        <v>3523</v>
      </c>
      <c r="M597" s="88" t="s">
        <v>887</v>
      </c>
      <c r="N597" s="88" t="s">
        <v>1732</v>
      </c>
      <c r="O597" s="88" t="s">
        <v>587</v>
      </c>
      <c r="P597" s="88" t="s">
        <v>104</v>
      </c>
      <c r="Q597" s="88" t="s">
        <v>2374</v>
      </c>
      <c r="R597" s="89" t="s">
        <v>3616</v>
      </c>
      <c r="S597" s="90">
        <v>0.43</v>
      </c>
      <c r="T597" s="88" t="s">
        <v>862</v>
      </c>
      <c r="U597" s="88"/>
      <c r="V597" s="88"/>
      <c r="W597" s="88"/>
      <c r="X597" s="89"/>
      <c r="Y597" s="89"/>
      <c r="Z597" s="88"/>
      <c r="AA597" s="88">
        <v>60</v>
      </c>
      <c r="AB597" s="88"/>
      <c r="AC597" s="88"/>
      <c r="AD597" s="88">
        <v>24</v>
      </c>
      <c r="AE597" s="91">
        <v>28.1</v>
      </c>
      <c r="AF597" s="88" t="s">
        <v>2993</v>
      </c>
      <c r="AG597" s="88" t="s">
        <v>2999</v>
      </c>
      <c r="AH597" s="99" t="s">
        <v>2997</v>
      </c>
      <c r="AI597" s="89">
        <v>3</v>
      </c>
      <c r="AJ597" s="89">
        <v>0</v>
      </c>
      <c r="AK597" s="89" t="s">
        <v>3072</v>
      </c>
      <c r="AL597" s="88"/>
      <c r="AM597" s="88"/>
      <c r="AN597" s="88"/>
      <c r="AO597" s="88"/>
      <c r="AP597" s="88" t="s">
        <v>61</v>
      </c>
      <c r="AQ597" s="88" t="s">
        <v>44</v>
      </c>
      <c r="AR597" s="88" t="s">
        <v>45</v>
      </c>
      <c r="AS597" s="88" t="s">
        <v>44</v>
      </c>
      <c r="AT597" s="88" t="s">
        <v>61</v>
      </c>
      <c r="AU597" s="88" t="s">
        <v>3921</v>
      </c>
      <c r="AV597" s="88"/>
      <c r="AW597" s="88"/>
      <c r="AX597" s="88"/>
      <c r="AY597" s="88">
        <v>65.741221999999993</v>
      </c>
      <c r="AZ597" s="89">
        <v>150</v>
      </c>
      <c r="BA597" s="92">
        <v>8.8082901554404139E-2</v>
      </c>
      <c r="BB597" s="93">
        <v>144</v>
      </c>
      <c r="BC597" s="94">
        <v>0.2</v>
      </c>
      <c r="BD597" s="89">
        <v>505</v>
      </c>
      <c r="BE597" s="89">
        <v>350</v>
      </c>
      <c r="BF597" s="96" t="s">
        <v>2513</v>
      </c>
      <c r="BG597" s="88" t="s">
        <v>68</v>
      </c>
      <c r="BH597" s="88" t="s">
        <v>3523</v>
      </c>
    </row>
    <row r="598" spans="1:60" s="87" customFormat="1" ht="30.75" customHeight="1" x14ac:dyDescent="0.2">
      <c r="A598" s="87" t="s">
        <v>911</v>
      </c>
      <c r="B598" s="88" t="s">
        <v>1823</v>
      </c>
      <c r="C598" s="88" t="s">
        <v>911</v>
      </c>
      <c r="D598" s="88" t="s">
        <v>31</v>
      </c>
      <c r="E598" s="88" t="s">
        <v>32</v>
      </c>
      <c r="F598" s="88" t="s">
        <v>32</v>
      </c>
      <c r="G598" s="88" t="s">
        <v>61</v>
      </c>
      <c r="H598" s="88" t="s">
        <v>66</v>
      </c>
      <c r="I598" s="88" t="s">
        <v>2917</v>
      </c>
      <c r="J598" s="88" t="s">
        <v>62</v>
      </c>
      <c r="K598" s="88" t="s">
        <v>888</v>
      </c>
      <c r="L598" s="88" t="s">
        <v>3523</v>
      </c>
      <c r="M598" s="88" t="s">
        <v>887</v>
      </c>
      <c r="N598" s="88" t="s">
        <v>1732</v>
      </c>
      <c r="O598" s="88" t="s">
        <v>587</v>
      </c>
      <c r="P598" s="88" t="s">
        <v>107</v>
      </c>
      <c r="Q598" s="88" t="s">
        <v>2374</v>
      </c>
      <c r="R598" s="89" t="s">
        <v>3616</v>
      </c>
      <c r="S598" s="90">
        <v>0.45</v>
      </c>
      <c r="T598" s="88" t="s">
        <v>863</v>
      </c>
      <c r="U598" s="88"/>
      <c r="V598" s="88"/>
      <c r="W598" s="88"/>
      <c r="X598" s="89"/>
      <c r="Y598" s="89"/>
      <c r="Z598" s="88"/>
      <c r="AA598" s="88">
        <v>60</v>
      </c>
      <c r="AB598" s="88"/>
      <c r="AC598" s="88"/>
      <c r="AD598" s="88">
        <v>24</v>
      </c>
      <c r="AE598" s="91">
        <v>28.1</v>
      </c>
      <c r="AF598" s="88" t="s">
        <v>2993</v>
      </c>
      <c r="AG598" s="88" t="s">
        <v>2999</v>
      </c>
      <c r="AH598" s="99" t="s">
        <v>2997</v>
      </c>
      <c r="AI598" s="89">
        <v>3</v>
      </c>
      <c r="AJ598" s="89">
        <v>0</v>
      </c>
      <c r="AK598" s="89" t="s">
        <v>3072</v>
      </c>
      <c r="AL598" s="88"/>
      <c r="AM598" s="88"/>
      <c r="AN598" s="88"/>
      <c r="AO598" s="88"/>
      <c r="AP598" s="88" t="s">
        <v>61</v>
      </c>
      <c r="AQ598" s="88" t="s">
        <v>44</v>
      </c>
      <c r="AR598" s="88" t="s">
        <v>45</v>
      </c>
      <c r="AS598" s="88" t="s">
        <v>44</v>
      </c>
      <c r="AT598" s="88" t="s">
        <v>61</v>
      </c>
      <c r="AU598" s="88" t="s">
        <v>3921</v>
      </c>
      <c r="AV598" s="88"/>
      <c r="AW598" s="88"/>
      <c r="AX598" s="88"/>
      <c r="AY598" s="88">
        <v>63.044995999999998</v>
      </c>
      <c r="AZ598" s="89">
        <v>150</v>
      </c>
      <c r="BA598" s="92">
        <v>3.1088082901554404E-2</v>
      </c>
      <c r="BB598" s="93">
        <v>144</v>
      </c>
      <c r="BC598" s="94">
        <v>0.2</v>
      </c>
      <c r="BD598" s="89">
        <v>505</v>
      </c>
      <c r="BE598" s="89">
        <v>350</v>
      </c>
      <c r="BF598" s="96" t="s">
        <v>2513</v>
      </c>
      <c r="BG598" s="88" t="s">
        <v>68</v>
      </c>
      <c r="BH598" s="88" t="s">
        <v>3523</v>
      </c>
    </row>
    <row r="599" spans="1:60" s="87" customFormat="1" ht="30.75" customHeight="1" x14ac:dyDescent="0.2">
      <c r="A599" s="87" t="s">
        <v>2103</v>
      </c>
      <c r="B599" s="88" t="s">
        <v>1824</v>
      </c>
      <c r="C599" s="88" t="s">
        <v>2103</v>
      </c>
      <c r="D599" s="88" t="s">
        <v>31</v>
      </c>
      <c r="E599" s="88" t="s">
        <v>32</v>
      </c>
      <c r="F599" s="88" t="s">
        <v>32</v>
      </c>
      <c r="G599" s="88" t="s">
        <v>61</v>
      </c>
      <c r="H599" s="88" t="s">
        <v>66</v>
      </c>
      <c r="I599" s="88" t="s">
        <v>2918</v>
      </c>
      <c r="J599" s="88" t="s">
        <v>62</v>
      </c>
      <c r="K599" s="88" t="s">
        <v>888</v>
      </c>
      <c r="L599" s="88" t="s">
        <v>3523</v>
      </c>
      <c r="M599" s="88" t="s">
        <v>887</v>
      </c>
      <c r="N599" s="88" t="s">
        <v>1730</v>
      </c>
      <c r="O599" s="88" t="s">
        <v>587</v>
      </c>
      <c r="P599" s="88" t="s">
        <v>175</v>
      </c>
      <c r="Q599" s="88" t="s">
        <v>2374</v>
      </c>
      <c r="R599" s="89" t="s">
        <v>3618</v>
      </c>
      <c r="S599" s="90">
        <v>0.4</v>
      </c>
      <c r="T599" s="88" t="s">
        <v>864</v>
      </c>
      <c r="U599" s="88"/>
      <c r="V599" s="88"/>
      <c r="W599" s="88"/>
      <c r="X599" s="89"/>
      <c r="Y599" s="89"/>
      <c r="Z599" s="88"/>
      <c r="AA599" s="88">
        <v>60</v>
      </c>
      <c r="AB599" s="88"/>
      <c r="AC599" s="88"/>
      <c r="AD599" s="88">
        <v>24</v>
      </c>
      <c r="AE599" s="91">
        <v>28.1</v>
      </c>
      <c r="AF599" s="88" t="s">
        <v>2992</v>
      </c>
      <c r="AG599" s="88" t="s">
        <v>2999</v>
      </c>
      <c r="AH599" s="99" t="s">
        <v>2997</v>
      </c>
      <c r="AI599" s="89">
        <v>3</v>
      </c>
      <c r="AJ599" s="89">
        <v>0</v>
      </c>
      <c r="AK599" s="89" t="s">
        <v>3072</v>
      </c>
      <c r="AL599" s="88"/>
      <c r="AM599" s="88"/>
      <c r="AN599" s="88"/>
      <c r="AO599" s="88"/>
      <c r="AP599" s="88" t="s">
        <v>61</v>
      </c>
      <c r="AQ599" s="88" t="s">
        <v>44</v>
      </c>
      <c r="AR599" s="88" t="s">
        <v>45</v>
      </c>
      <c r="AS599" s="88" t="s">
        <v>44</v>
      </c>
      <c r="AT599" s="88" t="s">
        <v>61</v>
      </c>
      <c r="AU599" s="88"/>
      <c r="AV599" s="88"/>
      <c r="AW599" s="88"/>
      <c r="AX599" s="88" t="s">
        <v>3923</v>
      </c>
      <c r="AY599" s="88">
        <v>69.429806999999997</v>
      </c>
      <c r="AZ599" s="89">
        <v>150</v>
      </c>
      <c r="BA599" s="92">
        <v>0.89119170984455953</v>
      </c>
      <c r="BB599" s="93">
        <v>144</v>
      </c>
      <c r="BC599" s="94">
        <v>0.2</v>
      </c>
      <c r="BD599" s="89">
        <v>505</v>
      </c>
      <c r="BE599" s="89">
        <v>350</v>
      </c>
      <c r="BF599" s="96" t="s">
        <v>2521</v>
      </c>
      <c r="BG599" s="88" t="s">
        <v>68</v>
      </c>
      <c r="BH599" s="88" t="s">
        <v>3523</v>
      </c>
    </row>
    <row r="600" spans="1:60" s="87" customFormat="1" ht="30.75" customHeight="1" x14ac:dyDescent="0.2">
      <c r="A600" s="87" t="s">
        <v>2104</v>
      </c>
      <c r="B600" s="88" t="s">
        <v>1824</v>
      </c>
      <c r="C600" s="88" t="s">
        <v>2104</v>
      </c>
      <c r="D600" s="88" t="s">
        <v>31</v>
      </c>
      <c r="E600" s="88" t="s">
        <v>32</v>
      </c>
      <c r="F600" s="88" t="s">
        <v>32</v>
      </c>
      <c r="G600" s="88" t="s">
        <v>61</v>
      </c>
      <c r="H600" s="88" t="s">
        <v>66</v>
      </c>
      <c r="I600" s="88" t="s">
        <v>2918</v>
      </c>
      <c r="J600" s="88" t="s">
        <v>62</v>
      </c>
      <c r="K600" s="88" t="s">
        <v>888</v>
      </c>
      <c r="L600" s="88" t="s">
        <v>3523</v>
      </c>
      <c r="M600" s="88" t="s">
        <v>887</v>
      </c>
      <c r="N600" s="88" t="s">
        <v>1730</v>
      </c>
      <c r="O600" s="88" t="s">
        <v>587</v>
      </c>
      <c r="P600" s="88" t="s">
        <v>176</v>
      </c>
      <c r="Q600" s="88" t="s">
        <v>2374</v>
      </c>
      <c r="R600" s="89" t="s">
        <v>3618</v>
      </c>
      <c r="S600" s="90">
        <v>0.375</v>
      </c>
      <c r="T600" s="88" t="s">
        <v>865</v>
      </c>
      <c r="U600" s="88"/>
      <c r="V600" s="88"/>
      <c r="W600" s="88"/>
      <c r="X600" s="89"/>
      <c r="Y600" s="89"/>
      <c r="Z600" s="88"/>
      <c r="AA600" s="88">
        <v>60</v>
      </c>
      <c r="AB600" s="88"/>
      <c r="AC600" s="88"/>
      <c r="AD600" s="88">
        <v>24</v>
      </c>
      <c r="AE600" s="91">
        <v>28.1</v>
      </c>
      <c r="AF600" s="88" t="s">
        <v>2992</v>
      </c>
      <c r="AG600" s="88" t="s">
        <v>2999</v>
      </c>
      <c r="AH600" s="99" t="s">
        <v>2997</v>
      </c>
      <c r="AI600" s="89">
        <v>3</v>
      </c>
      <c r="AJ600" s="89">
        <v>0</v>
      </c>
      <c r="AK600" s="89" t="s">
        <v>3072</v>
      </c>
      <c r="AL600" s="88"/>
      <c r="AM600" s="88"/>
      <c r="AN600" s="88"/>
      <c r="AO600" s="88"/>
      <c r="AP600" s="88" t="s">
        <v>61</v>
      </c>
      <c r="AQ600" s="88" t="s">
        <v>44</v>
      </c>
      <c r="AR600" s="88" t="s">
        <v>45</v>
      </c>
      <c r="AS600" s="88" t="s">
        <v>44</v>
      </c>
      <c r="AT600" s="88" t="s">
        <v>61</v>
      </c>
      <c r="AU600" s="88"/>
      <c r="AV600" s="88"/>
      <c r="AW600" s="88"/>
      <c r="AX600" s="88" t="s">
        <v>3923</v>
      </c>
      <c r="AY600" s="88">
        <v>69.252081000000004</v>
      </c>
      <c r="AZ600" s="89">
        <v>150</v>
      </c>
      <c r="BA600" s="92">
        <v>1.1295336787564767</v>
      </c>
      <c r="BB600" s="93">
        <v>216</v>
      </c>
      <c r="BC600" s="94">
        <v>0.2</v>
      </c>
      <c r="BD600" s="89">
        <v>505</v>
      </c>
      <c r="BE600" s="89">
        <v>350</v>
      </c>
      <c r="BF600" s="96" t="s">
        <v>2521</v>
      </c>
      <c r="BG600" s="88" t="s">
        <v>68</v>
      </c>
      <c r="BH600" s="88" t="s">
        <v>3523</v>
      </c>
    </row>
    <row r="601" spans="1:60" s="87" customFormat="1" ht="30.75" customHeight="1" x14ac:dyDescent="0.2">
      <c r="A601" s="87" t="s">
        <v>912</v>
      </c>
      <c r="B601" s="88" t="s">
        <v>1824</v>
      </c>
      <c r="C601" s="88" t="s">
        <v>912</v>
      </c>
      <c r="D601" s="88" t="s">
        <v>31</v>
      </c>
      <c r="E601" s="88" t="s">
        <v>32</v>
      </c>
      <c r="F601" s="88" t="s">
        <v>32</v>
      </c>
      <c r="G601" s="88" t="s">
        <v>61</v>
      </c>
      <c r="H601" s="88" t="s">
        <v>66</v>
      </c>
      <c r="I601" s="88" t="s">
        <v>2918</v>
      </c>
      <c r="J601" s="88" t="s">
        <v>62</v>
      </c>
      <c r="K601" s="88" t="s">
        <v>888</v>
      </c>
      <c r="L601" s="88" t="s">
        <v>3523</v>
      </c>
      <c r="M601" s="88" t="s">
        <v>887</v>
      </c>
      <c r="N601" s="88" t="s">
        <v>1730</v>
      </c>
      <c r="O601" s="88" t="s">
        <v>587</v>
      </c>
      <c r="P601" s="88" t="s">
        <v>98</v>
      </c>
      <c r="Q601" s="88" t="s">
        <v>2374</v>
      </c>
      <c r="R601" s="89" t="s">
        <v>3618</v>
      </c>
      <c r="S601" s="90">
        <v>0.36</v>
      </c>
      <c r="T601" s="88" t="s">
        <v>866</v>
      </c>
      <c r="U601" s="88"/>
      <c r="V601" s="88"/>
      <c r="W601" s="88"/>
      <c r="X601" s="89"/>
      <c r="Y601" s="89"/>
      <c r="Z601" s="88"/>
      <c r="AA601" s="88">
        <v>60</v>
      </c>
      <c r="AB601" s="88"/>
      <c r="AC601" s="88"/>
      <c r="AD601" s="88">
        <v>24</v>
      </c>
      <c r="AE601" s="91">
        <v>28.1</v>
      </c>
      <c r="AF601" s="88" t="s">
        <v>2992</v>
      </c>
      <c r="AG601" s="88" t="s">
        <v>2999</v>
      </c>
      <c r="AH601" s="99" t="s">
        <v>2997</v>
      </c>
      <c r="AI601" s="89">
        <v>3</v>
      </c>
      <c r="AJ601" s="89">
        <v>0</v>
      </c>
      <c r="AK601" s="89" t="s">
        <v>3072</v>
      </c>
      <c r="AL601" s="88"/>
      <c r="AM601" s="88"/>
      <c r="AN601" s="88"/>
      <c r="AO601" s="88"/>
      <c r="AP601" s="88" t="s">
        <v>61</v>
      </c>
      <c r="AQ601" s="88" t="s">
        <v>44</v>
      </c>
      <c r="AR601" s="88" t="s">
        <v>45</v>
      </c>
      <c r="AS601" s="88" t="s">
        <v>44</v>
      </c>
      <c r="AT601" s="88" t="s">
        <v>61</v>
      </c>
      <c r="AU601" s="88"/>
      <c r="AV601" s="88"/>
      <c r="AW601" s="88"/>
      <c r="AX601" s="88" t="s">
        <v>3923</v>
      </c>
      <c r="AY601" s="88">
        <v>68.895144000000002</v>
      </c>
      <c r="AZ601" s="89">
        <v>150</v>
      </c>
      <c r="BA601" s="92">
        <v>0.83419689119170981</v>
      </c>
      <c r="BB601" s="93">
        <v>216</v>
      </c>
      <c r="BC601" s="94">
        <v>0.2</v>
      </c>
      <c r="BD601" s="89">
        <v>505</v>
      </c>
      <c r="BE601" s="89">
        <v>350</v>
      </c>
      <c r="BF601" s="96" t="s">
        <v>2521</v>
      </c>
      <c r="BG601" s="88" t="s">
        <v>68</v>
      </c>
      <c r="BH601" s="88" t="s">
        <v>3523</v>
      </c>
    </row>
    <row r="602" spans="1:60" s="87" customFormat="1" ht="30.75" customHeight="1" x14ac:dyDescent="0.2">
      <c r="A602" s="87" t="s">
        <v>913</v>
      </c>
      <c r="B602" s="88" t="s">
        <v>1824</v>
      </c>
      <c r="C602" s="88" t="s">
        <v>913</v>
      </c>
      <c r="D602" s="88" t="s">
        <v>31</v>
      </c>
      <c r="E602" s="88" t="s">
        <v>32</v>
      </c>
      <c r="F602" s="88" t="s">
        <v>32</v>
      </c>
      <c r="G602" s="88" t="s">
        <v>61</v>
      </c>
      <c r="H602" s="88" t="s">
        <v>66</v>
      </c>
      <c r="I602" s="88" t="s">
        <v>2918</v>
      </c>
      <c r="J602" s="88" t="s">
        <v>62</v>
      </c>
      <c r="K602" s="88" t="s">
        <v>888</v>
      </c>
      <c r="L602" s="88" t="s">
        <v>3523</v>
      </c>
      <c r="M602" s="88" t="s">
        <v>887</v>
      </c>
      <c r="N602" s="88" t="s">
        <v>1730</v>
      </c>
      <c r="O602" s="88" t="s">
        <v>587</v>
      </c>
      <c r="P602" s="88" t="s">
        <v>100</v>
      </c>
      <c r="Q602" s="88" t="s">
        <v>2374</v>
      </c>
      <c r="R602" s="89" t="s">
        <v>3618</v>
      </c>
      <c r="S602" s="90">
        <v>0.34</v>
      </c>
      <c r="T602" s="88" t="s">
        <v>867</v>
      </c>
      <c r="U602" s="88"/>
      <c r="V602" s="88"/>
      <c r="W602" s="88"/>
      <c r="X602" s="89"/>
      <c r="Y602" s="89"/>
      <c r="Z602" s="88"/>
      <c r="AA602" s="88">
        <v>60</v>
      </c>
      <c r="AB602" s="88"/>
      <c r="AC602" s="88"/>
      <c r="AD602" s="88">
        <v>24</v>
      </c>
      <c r="AE602" s="91">
        <v>28.1</v>
      </c>
      <c r="AF602" s="88" t="s">
        <v>2992</v>
      </c>
      <c r="AG602" s="88" t="s">
        <v>2999</v>
      </c>
      <c r="AH602" s="99" t="s">
        <v>2997</v>
      </c>
      <c r="AI602" s="89">
        <v>3</v>
      </c>
      <c r="AJ602" s="89">
        <v>0</v>
      </c>
      <c r="AK602" s="89" t="s">
        <v>3072</v>
      </c>
      <c r="AL602" s="88"/>
      <c r="AM602" s="88"/>
      <c r="AN602" s="88"/>
      <c r="AO602" s="88"/>
      <c r="AP602" s="88" t="s">
        <v>61</v>
      </c>
      <c r="AQ602" s="88" t="s">
        <v>44</v>
      </c>
      <c r="AR602" s="88" t="s">
        <v>45</v>
      </c>
      <c r="AS602" s="88" t="s">
        <v>44</v>
      </c>
      <c r="AT602" s="88" t="s">
        <v>61</v>
      </c>
      <c r="AU602" s="88"/>
      <c r="AV602" s="88"/>
      <c r="AW602" s="88"/>
      <c r="AX602" s="88" t="s">
        <v>3923</v>
      </c>
      <c r="AY602" s="88">
        <v>64.693060000000003</v>
      </c>
      <c r="AZ602" s="89">
        <v>150</v>
      </c>
      <c r="BA602" s="92">
        <v>0.72020725388601037</v>
      </c>
      <c r="BB602" s="93">
        <v>216</v>
      </c>
      <c r="BC602" s="94">
        <v>0.2</v>
      </c>
      <c r="BD602" s="89">
        <v>505</v>
      </c>
      <c r="BE602" s="89">
        <v>350</v>
      </c>
      <c r="BF602" s="96" t="s">
        <v>2521</v>
      </c>
      <c r="BG602" s="88" t="s">
        <v>68</v>
      </c>
      <c r="BH602" s="88" t="s">
        <v>3523</v>
      </c>
    </row>
    <row r="603" spans="1:60" s="87" customFormat="1" ht="30.75" customHeight="1" x14ac:dyDescent="0.2">
      <c r="A603" s="87" t="s">
        <v>914</v>
      </c>
      <c r="B603" s="88" t="s">
        <v>1824</v>
      </c>
      <c r="C603" s="88" t="s">
        <v>914</v>
      </c>
      <c r="D603" s="88" t="s">
        <v>31</v>
      </c>
      <c r="E603" s="88" t="s">
        <v>32</v>
      </c>
      <c r="F603" s="88" t="s">
        <v>32</v>
      </c>
      <c r="G603" s="88" t="s">
        <v>61</v>
      </c>
      <c r="H603" s="88" t="s">
        <v>66</v>
      </c>
      <c r="I603" s="88" t="s">
        <v>2918</v>
      </c>
      <c r="J603" s="88" t="s">
        <v>62</v>
      </c>
      <c r="K603" s="88" t="s">
        <v>888</v>
      </c>
      <c r="L603" s="88" t="s">
        <v>3523</v>
      </c>
      <c r="M603" s="88" t="s">
        <v>887</v>
      </c>
      <c r="N603" s="88" t="s">
        <v>1730</v>
      </c>
      <c r="O603" s="88" t="s">
        <v>587</v>
      </c>
      <c r="P603" s="88" t="s">
        <v>104</v>
      </c>
      <c r="Q603" s="88" t="s">
        <v>2374</v>
      </c>
      <c r="R603" s="89" t="s">
        <v>3618</v>
      </c>
      <c r="S603" s="90">
        <v>0.43</v>
      </c>
      <c r="T603" s="88" t="s">
        <v>868</v>
      </c>
      <c r="U603" s="88"/>
      <c r="V603" s="88"/>
      <c r="W603" s="88"/>
      <c r="X603" s="89"/>
      <c r="Y603" s="89"/>
      <c r="Z603" s="88"/>
      <c r="AA603" s="88">
        <v>60</v>
      </c>
      <c r="AB603" s="88"/>
      <c r="AC603" s="88"/>
      <c r="AD603" s="88">
        <v>24</v>
      </c>
      <c r="AE603" s="91">
        <v>28.1</v>
      </c>
      <c r="AF603" s="88" t="s">
        <v>2992</v>
      </c>
      <c r="AG603" s="88" t="s">
        <v>2999</v>
      </c>
      <c r="AH603" s="99" t="s">
        <v>2997</v>
      </c>
      <c r="AI603" s="89">
        <v>3</v>
      </c>
      <c r="AJ603" s="89">
        <v>0</v>
      </c>
      <c r="AK603" s="89" t="s">
        <v>3072</v>
      </c>
      <c r="AL603" s="88"/>
      <c r="AM603" s="88"/>
      <c r="AN603" s="88"/>
      <c r="AO603" s="88"/>
      <c r="AP603" s="88" t="s">
        <v>61</v>
      </c>
      <c r="AQ603" s="88" t="s">
        <v>44</v>
      </c>
      <c r="AR603" s="88" t="s">
        <v>45</v>
      </c>
      <c r="AS603" s="88" t="s">
        <v>44</v>
      </c>
      <c r="AT603" s="88" t="s">
        <v>61</v>
      </c>
      <c r="AU603" s="88"/>
      <c r="AV603" s="88"/>
      <c r="AW603" s="88"/>
      <c r="AX603" s="88" t="s">
        <v>3923</v>
      </c>
      <c r="AY603" s="88">
        <v>68.847973999999994</v>
      </c>
      <c r="AZ603" s="89">
        <v>150</v>
      </c>
      <c r="BA603" s="92">
        <v>0.16580310880829016</v>
      </c>
      <c r="BB603" s="93">
        <v>144</v>
      </c>
      <c r="BC603" s="94">
        <v>0.2</v>
      </c>
      <c r="BD603" s="89">
        <v>505</v>
      </c>
      <c r="BE603" s="89">
        <v>350</v>
      </c>
      <c r="BF603" s="96" t="s">
        <v>2521</v>
      </c>
      <c r="BG603" s="88" t="s">
        <v>68</v>
      </c>
      <c r="BH603" s="88" t="s">
        <v>3523</v>
      </c>
    </row>
    <row r="604" spans="1:60" s="87" customFormat="1" ht="30.75" customHeight="1" x14ac:dyDescent="0.2">
      <c r="A604" s="87" t="s">
        <v>2105</v>
      </c>
      <c r="B604" s="88" t="s">
        <v>1825</v>
      </c>
      <c r="C604" s="88" t="s">
        <v>2105</v>
      </c>
      <c r="D604" s="88" t="s">
        <v>31</v>
      </c>
      <c r="E604" s="88" t="s">
        <v>32</v>
      </c>
      <c r="F604" s="88" t="s">
        <v>32</v>
      </c>
      <c r="G604" s="88" t="s">
        <v>61</v>
      </c>
      <c r="H604" s="88" t="s">
        <v>66</v>
      </c>
      <c r="I604" s="88" t="s">
        <v>2917</v>
      </c>
      <c r="J604" s="88" t="s">
        <v>62</v>
      </c>
      <c r="K604" s="88" t="s">
        <v>888</v>
      </c>
      <c r="L604" s="88" t="s">
        <v>3523</v>
      </c>
      <c r="M604" s="88" t="s">
        <v>887</v>
      </c>
      <c r="N604" s="88" t="s">
        <v>1737</v>
      </c>
      <c r="O604" s="88" t="s">
        <v>587</v>
      </c>
      <c r="P604" s="88" t="s">
        <v>175</v>
      </c>
      <c r="Q604" s="88" t="s">
        <v>2374</v>
      </c>
      <c r="R604" s="89" t="s">
        <v>3639</v>
      </c>
      <c r="S604" s="90">
        <v>0.4</v>
      </c>
      <c r="T604" s="88" t="s">
        <v>869</v>
      </c>
      <c r="U604" s="88"/>
      <c r="V604" s="88"/>
      <c r="W604" s="88"/>
      <c r="X604" s="89"/>
      <c r="Y604" s="89"/>
      <c r="Z604" s="88"/>
      <c r="AA604" s="88">
        <v>60</v>
      </c>
      <c r="AB604" s="88"/>
      <c r="AC604" s="88"/>
      <c r="AD604" s="88">
        <v>24</v>
      </c>
      <c r="AE604" s="91">
        <v>28.1</v>
      </c>
      <c r="AF604" s="88" t="s">
        <v>2993</v>
      </c>
      <c r="AG604" s="88" t="s">
        <v>2999</v>
      </c>
      <c r="AH604" s="99" t="s">
        <v>2997</v>
      </c>
      <c r="AI604" s="89">
        <v>3</v>
      </c>
      <c r="AJ604" s="89">
        <v>0</v>
      </c>
      <c r="AK604" s="89" t="s">
        <v>3072</v>
      </c>
      <c r="AL604" s="88"/>
      <c r="AM604" s="88"/>
      <c r="AN604" s="88"/>
      <c r="AO604" s="88"/>
      <c r="AP604" s="88" t="s">
        <v>61</v>
      </c>
      <c r="AQ604" s="88" t="s">
        <v>44</v>
      </c>
      <c r="AR604" s="88" t="s">
        <v>45</v>
      </c>
      <c r="AS604" s="88" t="s">
        <v>44</v>
      </c>
      <c r="AT604" s="88" t="s">
        <v>61</v>
      </c>
      <c r="AU604" s="88" t="s">
        <v>3921</v>
      </c>
      <c r="AV604" s="88"/>
      <c r="AW604" s="88"/>
      <c r="AX604" s="88"/>
      <c r="AY604" s="88">
        <v>64.275571999999997</v>
      </c>
      <c r="AZ604" s="89">
        <v>150</v>
      </c>
      <c r="BA604" s="92">
        <v>0.38341968911917096</v>
      </c>
      <c r="BB604" s="93">
        <v>144</v>
      </c>
      <c r="BC604" s="94">
        <v>0.2</v>
      </c>
      <c r="BD604" s="89">
        <v>505</v>
      </c>
      <c r="BE604" s="89">
        <v>350</v>
      </c>
      <c r="BF604" s="96" t="s">
        <v>2587</v>
      </c>
      <c r="BG604" s="88" t="s">
        <v>68</v>
      </c>
      <c r="BH604" s="88" t="s">
        <v>3523</v>
      </c>
    </row>
    <row r="605" spans="1:60" s="87" customFormat="1" ht="30.75" customHeight="1" x14ac:dyDescent="0.2">
      <c r="A605" s="87" t="s">
        <v>2106</v>
      </c>
      <c r="B605" s="88" t="s">
        <v>1825</v>
      </c>
      <c r="C605" s="88" t="s">
        <v>2106</v>
      </c>
      <c r="D605" s="88" t="s">
        <v>31</v>
      </c>
      <c r="E605" s="88" t="s">
        <v>32</v>
      </c>
      <c r="F605" s="88" t="s">
        <v>32</v>
      </c>
      <c r="G605" s="88" t="s">
        <v>61</v>
      </c>
      <c r="H605" s="88" t="s">
        <v>66</v>
      </c>
      <c r="I605" s="88" t="s">
        <v>2917</v>
      </c>
      <c r="J605" s="88" t="s">
        <v>62</v>
      </c>
      <c r="K605" s="88" t="s">
        <v>888</v>
      </c>
      <c r="L605" s="88" t="s">
        <v>3523</v>
      </c>
      <c r="M605" s="88" t="s">
        <v>887</v>
      </c>
      <c r="N605" s="88" t="s">
        <v>1737</v>
      </c>
      <c r="O605" s="88" t="s">
        <v>587</v>
      </c>
      <c r="P605" s="88" t="s">
        <v>176</v>
      </c>
      <c r="Q605" s="88" t="s">
        <v>2374</v>
      </c>
      <c r="R605" s="89" t="s">
        <v>3639</v>
      </c>
      <c r="S605" s="90">
        <v>0.375</v>
      </c>
      <c r="T605" s="88" t="s">
        <v>870</v>
      </c>
      <c r="U605" s="88"/>
      <c r="V605" s="88"/>
      <c r="W605" s="88"/>
      <c r="X605" s="89"/>
      <c r="Y605" s="89"/>
      <c r="Z605" s="88"/>
      <c r="AA605" s="88">
        <v>60</v>
      </c>
      <c r="AB605" s="88"/>
      <c r="AC605" s="88"/>
      <c r="AD605" s="88">
        <v>24</v>
      </c>
      <c r="AE605" s="91">
        <v>28.1</v>
      </c>
      <c r="AF605" s="88" t="s">
        <v>2993</v>
      </c>
      <c r="AG605" s="88" t="s">
        <v>2999</v>
      </c>
      <c r="AH605" s="99" t="s">
        <v>2997</v>
      </c>
      <c r="AI605" s="89">
        <v>3</v>
      </c>
      <c r="AJ605" s="89">
        <v>0</v>
      </c>
      <c r="AK605" s="89" t="s">
        <v>3072</v>
      </c>
      <c r="AL605" s="88"/>
      <c r="AM605" s="88"/>
      <c r="AN605" s="88"/>
      <c r="AO605" s="88"/>
      <c r="AP605" s="88" t="s">
        <v>61</v>
      </c>
      <c r="AQ605" s="88" t="s">
        <v>44</v>
      </c>
      <c r="AR605" s="88" t="s">
        <v>45</v>
      </c>
      <c r="AS605" s="88" t="s">
        <v>44</v>
      </c>
      <c r="AT605" s="88" t="s">
        <v>61</v>
      </c>
      <c r="AU605" s="88" t="s">
        <v>3921</v>
      </c>
      <c r="AV605" s="88"/>
      <c r="AW605" s="88"/>
      <c r="AX605" s="88"/>
      <c r="AY605" s="88">
        <v>64.275571999999997</v>
      </c>
      <c r="AZ605" s="89">
        <v>150</v>
      </c>
      <c r="BA605" s="92">
        <v>0.80829015544041449</v>
      </c>
      <c r="BB605" s="93">
        <v>216</v>
      </c>
      <c r="BC605" s="94">
        <v>0.2</v>
      </c>
      <c r="BD605" s="89">
        <v>505</v>
      </c>
      <c r="BE605" s="89">
        <v>350</v>
      </c>
      <c r="BF605" s="96" t="s">
        <v>2587</v>
      </c>
      <c r="BG605" s="88" t="s">
        <v>68</v>
      </c>
      <c r="BH605" s="88" t="s">
        <v>3523</v>
      </c>
    </row>
    <row r="606" spans="1:60" s="87" customFormat="1" ht="30.75" customHeight="1" x14ac:dyDescent="0.2">
      <c r="A606" s="87" t="s">
        <v>915</v>
      </c>
      <c r="B606" s="88" t="s">
        <v>1825</v>
      </c>
      <c r="C606" s="88" t="s">
        <v>915</v>
      </c>
      <c r="D606" s="88" t="s">
        <v>31</v>
      </c>
      <c r="E606" s="88" t="s">
        <v>32</v>
      </c>
      <c r="F606" s="88" t="s">
        <v>32</v>
      </c>
      <c r="G606" s="88" t="s">
        <v>61</v>
      </c>
      <c r="H606" s="88" t="s">
        <v>66</v>
      </c>
      <c r="I606" s="88" t="s">
        <v>2917</v>
      </c>
      <c r="J606" s="88" t="s">
        <v>62</v>
      </c>
      <c r="K606" s="88" t="s">
        <v>888</v>
      </c>
      <c r="L606" s="88" t="s">
        <v>3523</v>
      </c>
      <c r="M606" s="88" t="s">
        <v>887</v>
      </c>
      <c r="N606" s="88" t="s">
        <v>1737</v>
      </c>
      <c r="O606" s="88" t="s">
        <v>587</v>
      </c>
      <c r="P606" s="88" t="s">
        <v>98</v>
      </c>
      <c r="Q606" s="88" t="s">
        <v>2374</v>
      </c>
      <c r="R606" s="89" t="s">
        <v>3639</v>
      </c>
      <c r="S606" s="90">
        <v>0.36</v>
      </c>
      <c r="T606" s="88" t="s">
        <v>871</v>
      </c>
      <c r="U606" s="88"/>
      <c r="V606" s="88"/>
      <c r="W606" s="88"/>
      <c r="X606" s="89"/>
      <c r="Y606" s="89"/>
      <c r="Z606" s="88"/>
      <c r="AA606" s="88">
        <v>60</v>
      </c>
      <c r="AB606" s="88"/>
      <c r="AC606" s="88"/>
      <c r="AD606" s="88">
        <v>24</v>
      </c>
      <c r="AE606" s="91">
        <v>28.1</v>
      </c>
      <c r="AF606" s="88" t="s">
        <v>2993</v>
      </c>
      <c r="AG606" s="88" t="s">
        <v>2999</v>
      </c>
      <c r="AH606" s="99" t="s">
        <v>2997</v>
      </c>
      <c r="AI606" s="89">
        <v>3</v>
      </c>
      <c r="AJ606" s="89">
        <v>0</v>
      </c>
      <c r="AK606" s="89" t="s">
        <v>3072</v>
      </c>
      <c r="AL606" s="88"/>
      <c r="AM606" s="88"/>
      <c r="AN606" s="88"/>
      <c r="AO606" s="88"/>
      <c r="AP606" s="88" t="s">
        <v>61</v>
      </c>
      <c r="AQ606" s="88" t="s">
        <v>44</v>
      </c>
      <c r="AR606" s="88" t="s">
        <v>45</v>
      </c>
      <c r="AS606" s="88" t="s">
        <v>44</v>
      </c>
      <c r="AT606" s="88" t="s">
        <v>61</v>
      </c>
      <c r="AU606" s="88" t="s">
        <v>3921</v>
      </c>
      <c r="AV606" s="88"/>
      <c r="AW606" s="88"/>
      <c r="AX606" s="88"/>
      <c r="AY606" s="88">
        <v>64.273754999999994</v>
      </c>
      <c r="AZ606" s="89">
        <v>150</v>
      </c>
      <c r="BA606" s="92">
        <v>1.0155440414507773</v>
      </c>
      <c r="BB606" s="93">
        <v>216</v>
      </c>
      <c r="BC606" s="94">
        <v>0.2</v>
      </c>
      <c r="BD606" s="89">
        <v>505</v>
      </c>
      <c r="BE606" s="89">
        <v>350</v>
      </c>
      <c r="BF606" s="96" t="s">
        <v>2587</v>
      </c>
      <c r="BG606" s="88" t="s">
        <v>68</v>
      </c>
      <c r="BH606" s="88" t="s">
        <v>3523</v>
      </c>
    </row>
    <row r="607" spans="1:60" s="87" customFormat="1" ht="30.75" customHeight="1" x14ac:dyDescent="0.2">
      <c r="A607" s="87" t="s">
        <v>916</v>
      </c>
      <c r="B607" s="88" t="s">
        <v>1825</v>
      </c>
      <c r="C607" s="88" t="s">
        <v>916</v>
      </c>
      <c r="D607" s="88" t="s">
        <v>31</v>
      </c>
      <c r="E607" s="88" t="s">
        <v>32</v>
      </c>
      <c r="F607" s="88" t="s">
        <v>32</v>
      </c>
      <c r="G607" s="88" t="s">
        <v>61</v>
      </c>
      <c r="H607" s="88" t="s">
        <v>66</v>
      </c>
      <c r="I607" s="88" t="s">
        <v>2917</v>
      </c>
      <c r="J607" s="88" t="s">
        <v>62</v>
      </c>
      <c r="K607" s="88" t="s">
        <v>888</v>
      </c>
      <c r="L607" s="88" t="s">
        <v>3523</v>
      </c>
      <c r="M607" s="88" t="s">
        <v>887</v>
      </c>
      <c r="N607" s="88" t="s">
        <v>1737</v>
      </c>
      <c r="O607" s="88" t="s">
        <v>587</v>
      </c>
      <c r="P607" s="88" t="s">
        <v>100</v>
      </c>
      <c r="Q607" s="88" t="s">
        <v>2374</v>
      </c>
      <c r="R607" s="89" t="s">
        <v>3639</v>
      </c>
      <c r="S607" s="90">
        <v>0.34</v>
      </c>
      <c r="T607" s="88" t="s">
        <v>872</v>
      </c>
      <c r="U607" s="88"/>
      <c r="V607" s="88"/>
      <c r="W607" s="88"/>
      <c r="X607" s="89"/>
      <c r="Y607" s="89"/>
      <c r="Z607" s="88"/>
      <c r="AA607" s="88">
        <v>60</v>
      </c>
      <c r="AB607" s="88"/>
      <c r="AC607" s="88"/>
      <c r="AD607" s="88">
        <v>24</v>
      </c>
      <c r="AE607" s="91">
        <v>28.1</v>
      </c>
      <c r="AF607" s="88" t="s">
        <v>2993</v>
      </c>
      <c r="AG607" s="88" t="s">
        <v>2999</v>
      </c>
      <c r="AH607" s="99" t="s">
        <v>2997</v>
      </c>
      <c r="AI607" s="89">
        <v>3</v>
      </c>
      <c r="AJ607" s="89">
        <v>0</v>
      </c>
      <c r="AK607" s="89" t="s">
        <v>3072</v>
      </c>
      <c r="AL607" s="88"/>
      <c r="AM607" s="88"/>
      <c r="AN607" s="88"/>
      <c r="AO607" s="88"/>
      <c r="AP607" s="88" t="s">
        <v>61</v>
      </c>
      <c r="AQ607" s="88" t="s">
        <v>44</v>
      </c>
      <c r="AR607" s="88" t="s">
        <v>45</v>
      </c>
      <c r="AS607" s="88" t="s">
        <v>44</v>
      </c>
      <c r="AT607" s="88" t="s">
        <v>61</v>
      </c>
      <c r="AU607" s="88" t="s">
        <v>3921</v>
      </c>
      <c r="AV607" s="88"/>
      <c r="AW607" s="88"/>
      <c r="AX607" s="88"/>
      <c r="AY607" s="88">
        <v>64.275571999999997</v>
      </c>
      <c r="AZ607" s="89">
        <v>150</v>
      </c>
      <c r="BA607" s="92">
        <v>0.5803108808290155</v>
      </c>
      <c r="BB607" s="93">
        <v>216</v>
      </c>
      <c r="BC607" s="94">
        <v>0.2</v>
      </c>
      <c r="BD607" s="89">
        <v>505</v>
      </c>
      <c r="BE607" s="89">
        <v>350</v>
      </c>
      <c r="BF607" s="96" t="s">
        <v>2587</v>
      </c>
      <c r="BG607" s="88" t="s">
        <v>68</v>
      </c>
      <c r="BH607" s="88" t="s">
        <v>3523</v>
      </c>
    </row>
    <row r="608" spans="1:60" s="87" customFormat="1" ht="30.75" customHeight="1" x14ac:dyDescent="0.2">
      <c r="A608" s="87" t="s">
        <v>917</v>
      </c>
      <c r="B608" s="88" t="s">
        <v>1825</v>
      </c>
      <c r="C608" s="88" t="s">
        <v>917</v>
      </c>
      <c r="D608" s="88" t="s">
        <v>31</v>
      </c>
      <c r="E608" s="88" t="s">
        <v>32</v>
      </c>
      <c r="F608" s="88" t="s">
        <v>32</v>
      </c>
      <c r="G608" s="88" t="s">
        <v>61</v>
      </c>
      <c r="H608" s="88" t="s">
        <v>66</v>
      </c>
      <c r="I608" s="88" t="s">
        <v>2917</v>
      </c>
      <c r="J608" s="88" t="s">
        <v>62</v>
      </c>
      <c r="K608" s="88" t="s">
        <v>888</v>
      </c>
      <c r="L608" s="88" t="s">
        <v>3523</v>
      </c>
      <c r="M608" s="88" t="s">
        <v>887</v>
      </c>
      <c r="N608" s="88" t="s">
        <v>1737</v>
      </c>
      <c r="O608" s="88" t="s">
        <v>587</v>
      </c>
      <c r="P608" s="88" t="s">
        <v>104</v>
      </c>
      <c r="Q608" s="88" t="s">
        <v>2374</v>
      </c>
      <c r="R608" s="89" t="s">
        <v>3639</v>
      </c>
      <c r="S608" s="90">
        <v>0.43</v>
      </c>
      <c r="T608" s="88" t="s">
        <v>873</v>
      </c>
      <c r="U608" s="88"/>
      <c r="V608" s="88"/>
      <c r="W608" s="88"/>
      <c r="X608" s="89"/>
      <c r="Y608" s="89"/>
      <c r="Z608" s="88"/>
      <c r="AA608" s="88">
        <v>60</v>
      </c>
      <c r="AB608" s="88"/>
      <c r="AC608" s="88"/>
      <c r="AD608" s="88">
        <v>24</v>
      </c>
      <c r="AE608" s="91">
        <v>28.1</v>
      </c>
      <c r="AF608" s="88" t="s">
        <v>2993</v>
      </c>
      <c r="AG608" s="88" t="s">
        <v>2999</v>
      </c>
      <c r="AH608" s="99" t="s">
        <v>2997</v>
      </c>
      <c r="AI608" s="89">
        <v>3</v>
      </c>
      <c r="AJ608" s="89">
        <v>0</v>
      </c>
      <c r="AK608" s="89" t="s">
        <v>3072</v>
      </c>
      <c r="AL608" s="88"/>
      <c r="AM608" s="88"/>
      <c r="AN608" s="88"/>
      <c r="AO608" s="88"/>
      <c r="AP608" s="88" t="s">
        <v>61</v>
      </c>
      <c r="AQ608" s="88" t="s">
        <v>44</v>
      </c>
      <c r="AR608" s="88" t="s">
        <v>45</v>
      </c>
      <c r="AS608" s="88" t="s">
        <v>44</v>
      </c>
      <c r="AT608" s="88" t="s">
        <v>61</v>
      </c>
      <c r="AU608" s="88" t="s">
        <v>3921</v>
      </c>
      <c r="AV608" s="88"/>
      <c r="AW608" s="88"/>
      <c r="AX608" s="88"/>
      <c r="AY608" s="88">
        <v>64.275571999999997</v>
      </c>
      <c r="AZ608" s="89">
        <v>150</v>
      </c>
      <c r="BA608" s="92">
        <v>0.13471502590673576</v>
      </c>
      <c r="BB608" s="93">
        <v>144</v>
      </c>
      <c r="BC608" s="94">
        <v>0.2</v>
      </c>
      <c r="BD608" s="89">
        <v>505</v>
      </c>
      <c r="BE608" s="89">
        <v>350</v>
      </c>
      <c r="BF608" s="96" t="s">
        <v>2587</v>
      </c>
      <c r="BG608" s="88" t="s">
        <v>68</v>
      </c>
      <c r="BH608" s="88" t="s">
        <v>3523</v>
      </c>
    </row>
    <row r="609" spans="1:60" s="87" customFormat="1" ht="30.75" customHeight="1" x14ac:dyDescent="0.2">
      <c r="A609" s="87" t="s">
        <v>918</v>
      </c>
      <c r="B609" s="88" t="s">
        <v>1825</v>
      </c>
      <c r="C609" s="88" t="s">
        <v>918</v>
      </c>
      <c r="D609" s="88" t="s">
        <v>31</v>
      </c>
      <c r="E609" s="88" t="s">
        <v>32</v>
      </c>
      <c r="F609" s="88" t="s">
        <v>32</v>
      </c>
      <c r="G609" s="88" t="s">
        <v>61</v>
      </c>
      <c r="H609" s="88" t="s">
        <v>66</v>
      </c>
      <c r="I609" s="88" t="s">
        <v>2917</v>
      </c>
      <c r="J609" s="88" t="s">
        <v>62</v>
      </c>
      <c r="K609" s="88" t="s">
        <v>888</v>
      </c>
      <c r="L609" s="88" t="s">
        <v>3523</v>
      </c>
      <c r="M609" s="88" t="s">
        <v>887</v>
      </c>
      <c r="N609" s="88" t="s">
        <v>1737</v>
      </c>
      <c r="O609" s="88" t="s">
        <v>587</v>
      </c>
      <c r="P609" s="88" t="s">
        <v>107</v>
      </c>
      <c r="Q609" s="88" t="s">
        <v>2374</v>
      </c>
      <c r="R609" s="89" t="s">
        <v>3639</v>
      </c>
      <c r="S609" s="90">
        <v>0.45</v>
      </c>
      <c r="T609" s="88" t="s">
        <v>874</v>
      </c>
      <c r="U609" s="88"/>
      <c r="V609" s="88"/>
      <c r="W609" s="88"/>
      <c r="X609" s="89"/>
      <c r="Y609" s="89"/>
      <c r="Z609" s="88"/>
      <c r="AA609" s="88">
        <v>60</v>
      </c>
      <c r="AB609" s="88"/>
      <c r="AC609" s="88"/>
      <c r="AD609" s="88">
        <v>24</v>
      </c>
      <c r="AE609" s="91">
        <v>28.1</v>
      </c>
      <c r="AF609" s="88" t="s">
        <v>2993</v>
      </c>
      <c r="AG609" s="88" t="s">
        <v>2999</v>
      </c>
      <c r="AH609" s="99" t="s">
        <v>2997</v>
      </c>
      <c r="AI609" s="89">
        <v>3</v>
      </c>
      <c r="AJ609" s="89">
        <v>0</v>
      </c>
      <c r="AK609" s="89" t="s">
        <v>3072</v>
      </c>
      <c r="AL609" s="88"/>
      <c r="AM609" s="88"/>
      <c r="AN609" s="88"/>
      <c r="AO609" s="88"/>
      <c r="AP609" s="88" t="s">
        <v>61</v>
      </c>
      <c r="AQ609" s="88" t="s">
        <v>44</v>
      </c>
      <c r="AR609" s="88" t="s">
        <v>45</v>
      </c>
      <c r="AS609" s="88" t="s">
        <v>44</v>
      </c>
      <c r="AT609" s="88" t="s">
        <v>61</v>
      </c>
      <c r="AU609" s="88" t="s">
        <v>3921</v>
      </c>
      <c r="AV609" s="88"/>
      <c r="AW609" s="88"/>
      <c r="AX609" s="88"/>
      <c r="AY609" s="88">
        <v>64.275571999999997</v>
      </c>
      <c r="AZ609" s="89">
        <v>150</v>
      </c>
      <c r="BA609" s="92">
        <v>5.1813471502590676E-3</v>
      </c>
      <c r="BB609" s="93">
        <v>144</v>
      </c>
      <c r="BC609" s="94">
        <v>0.2</v>
      </c>
      <c r="BD609" s="89">
        <v>505</v>
      </c>
      <c r="BE609" s="89">
        <v>350</v>
      </c>
      <c r="BF609" s="96" t="s">
        <v>2587</v>
      </c>
      <c r="BG609" s="88" t="s">
        <v>68</v>
      </c>
      <c r="BH609" s="88" t="s">
        <v>3523</v>
      </c>
    </row>
    <row r="610" spans="1:60" s="87" customFormat="1" ht="30.75" customHeight="1" x14ac:dyDescent="0.2">
      <c r="A610" s="87" t="s">
        <v>2107</v>
      </c>
      <c r="B610" s="88" t="s">
        <v>1826</v>
      </c>
      <c r="C610" s="88" t="s">
        <v>2107</v>
      </c>
      <c r="D610" s="88" t="s">
        <v>31</v>
      </c>
      <c r="E610" s="88" t="s">
        <v>32</v>
      </c>
      <c r="F610" s="88" t="s">
        <v>32</v>
      </c>
      <c r="G610" s="88" t="s">
        <v>61</v>
      </c>
      <c r="H610" s="88" t="s">
        <v>66</v>
      </c>
      <c r="I610" s="88" t="s">
        <v>2917</v>
      </c>
      <c r="J610" s="88" t="s">
        <v>62</v>
      </c>
      <c r="K610" s="88" t="s">
        <v>888</v>
      </c>
      <c r="L610" s="88" t="s">
        <v>3523</v>
      </c>
      <c r="M610" s="88" t="s">
        <v>887</v>
      </c>
      <c r="N610" s="88" t="s">
        <v>1731</v>
      </c>
      <c r="O610" s="88" t="s">
        <v>587</v>
      </c>
      <c r="P610" s="88" t="s">
        <v>175</v>
      </c>
      <c r="Q610" s="88" t="s">
        <v>2374</v>
      </c>
      <c r="R610" s="89" t="s">
        <v>3614</v>
      </c>
      <c r="S610" s="90">
        <v>0.4</v>
      </c>
      <c r="T610" s="88" t="s">
        <v>875</v>
      </c>
      <c r="U610" s="88"/>
      <c r="V610" s="88"/>
      <c r="W610" s="88"/>
      <c r="X610" s="89"/>
      <c r="Y610" s="89"/>
      <c r="Z610" s="88"/>
      <c r="AA610" s="88">
        <v>60</v>
      </c>
      <c r="AB610" s="88"/>
      <c r="AC610" s="88"/>
      <c r="AD610" s="88">
        <v>24</v>
      </c>
      <c r="AE610" s="91">
        <v>28.1</v>
      </c>
      <c r="AF610" s="88" t="s">
        <v>2993</v>
      </c>
      <c r="AG610" s="88" t="s">
        <v>2999</v>
      </c>
      <c r="AH610" s="99" t="s">
        <v>2997</v>
      </c>
      <c r="AI610" s="89">
        <v>3</v>
      </c>
      <c r="AJ610" s="89">
        <v>0</v>
      </c>
      <c r="AK610" s="89" t="s">
        <v>3072</v>
      </c>
      <c r="AL610" s="88"/>
      <c r="AM610" s="88"/>
      <c r="AN610" s="88"/>
      <c r="AO610" s="88"/>
      <c r="AP610" s="88" t="s">
        <v>61</v>
      </c>
      <c r="AQ610" s="88" t="s">
        <v>44</v>
      </c>
      <c r="AR610" s="88" t="s">
        <v>45</v>
      </c>
      <c r="AS610" s="88" t="s">
        <v>44</v>
      </c>
      <c r="AT610" s="88" t="s">
        <v>61</v>
      </c>
      <c r="AU610" s="88" t="s">
        <v>3921</v>
      </c>
      <c r="AV610" s="88"/>
      <c r="AW610" s="88"/>
      <c r="AX610" s="88"/>
      <c r="AY610" s="88">
        <v>64.340996000000004</v>
      </c>
      <c r="AZ610" s="89">
        <v>150</v>
      </c>
      <c r="BA610" s="92">
        <v>0.26943005181347152</v>
      </c>
      <c r="BB610" s="93">
        <v>144</v>
      </c>
      <c r="BC610" s="94">
        <v>0.2</v>
      </c>
      <c r="BD610" s="89">
        <v>505</v>
      </c>
      <c r="BE610" s="89">
        <v>350</v>
      </c>
      <c r="BF610" s="96" t="s">
        <v>2512</v>
      </c>
      <c r="BG610" s="88" t="s">
        <v>68</v>
      </c>
      <c r="BH610" s="88" t="s">
        <v>3523</v>
      </c>
    </row>
    <row r="611" spans="1:60" s="87" customFormat="1" ht="30.75" customHeight="1" x14ac:dyDescent="0.2">
      <c r="A611" s="87" t="s">
        <v>2108</v>
      </c>
      <c r="B611" s="88" t="s">
        <v>1826</v>
      </c>
      <c r="C611" s="88" t="s">
        <v>2108</v>
      </c>
      <c r="D611" s="88" t="s">
        <v>31</v>
      </c>
      <c r="E611" s="88" t="s">
        <v>32</v>
      </c>
      <c r="F611" s="88" t="s">
        <v>32</v>
      </c>
      <c r="G611" s="88" t="s">
        <v>61</v>
      </c>
      <c r="H611" s="88" t="s">
        <v>66</v>
      </c>
      <c r="I611" s="88" t="s">
        <v>2917</v>
      </c>
      <c r="J611" s="88" t="s">
        <v>62</v>
      </c>
      <c r="K611" s="88" t="s">
        <v>888</v>
      </c>
      <c r="L611" s="88" t="s">
        <v>3523</v>
      </c>
      <c r="M611" s="88" t="s">
        <v>887</v>
      </c>
      <c r="N611" s="88" t="s">
        <v>1731</v>
      </c>
      <c r="O611" s="88" t="s">
        <v>587</v>
      </c>
      <c r="P611" s="88" t="s">
        <v>176</v>
      </c>
      <c r="Q611" s="88" t="s">
        <v>2374</v>
      </c>
      <c r="R611" s="89" t="s">
        <v>3614</v>
      </c>
      <c r="S611" s="90">
        <v>0.375</v>
      </c>
      <c r="T611" s="88" t="s">
        <v>876</v>
      </c>
      <c r="U611" s="88"/>
      <c r="V611" s="88"/>
      <c r="W611" s="88"/>
      <c r="X611" s="89"/>
      <c r="Y611" s="89"/>
      <c r="Z611" s="88"/>
      <c r="AA611" s="88">
        <v>60</v>
      </c>
      <c r="AB611" s="88"/>
      <c r="AC611" s="88"/>
      <c r="AD611" s="88">
        <v>24</v>
      </c>
      <c r="AE611" s="91">
        <v>28.1</v>
      </c>
      <c r="AF611" s="88" t="s">
        <v>2993</v>
      </c>
      <c r="AG611" s="88" t="s">
        <v>2999</v>
      </c>
      <c r="AH611" s="99" t="s">
        <v>2997</v>
      </c>
      <c r="AI611" s="89">
        <v>3</v>
      </c>
      <c r="AJ611" s="89">
        <v>0</v>
      </c>
      <c r="AK611" s="89" t="s">
        <v>3072</v>
      </c>
      <c r="AL611" s="88"/>
      <c r="AM611" s="88"/>
      <c r="AN611" s="88"/>
      <c r="AO611" s="88"/>
      <c r="AP611" s="88" t="s">
        <v>61</v>
      </c>
      <c r="AQ611" s="88" t="s">
        <v>44</v>
      </c>
      <c r="AR611" s="88" t="s">
        <v>45</v>
      </c>
      <c r="AS611" s="88" t="s">
        <v>44</v>
      </c>
      <c r="AT611" s="88" t="s">
        <v>61</v>
      </c>
      <c r="AU611" s="88" t="s">
        <v>3921</v>
      </c>
      <c r="AV611" s="88"/>
      <c r="AW611" s="88"/>
      <c r="AX611" s="88"/>
      <c r="AY611" s="88">
        <v>64.710746</v>
      </c>
      <c r="AZ611" s="89">
        <v>150</v>
      </c>
      <c r="BA611" s="92">
        <v>0.49222797927461137</v>
      </c>
      <c r="BB611" s="93">
        <v>216</v>
      </c>
      <c r="BC611" s="94">
        <v>0.2</v>
      </c>
      <c r="BD611" s="89">
        <v>505</v>
      </c>
      <c r="BE611" s="89">
        <v>350</v>
      </c>
      <c r="BF611" s="96" t="s">
        <v>2512</v>
      </c>
      <c r="BG611" s="88" t="s">
        <v>68</v>
      </c>
      <c r="BH611" s="88" t="s">
        <v>3523</v>
      </c>
    </row>
    <row r="612" spans="1:60" s="87" customFormat="1" ht="30.75" customHeight="1" x14ac:dyDescent="0.2">
      <c r="A612" s="87" t="s">
        <v>919</v>
      </c>
      <c r="B612" s="88" t="s">
        <v>1826</v>
      </c>
      <c r="C612" s="88" t="s">
        <v>919</v>
      </c>
      <c r="D612" s="88" t="s">
        <v>31</v>
      </c>
      <c r="E612" s="88" t="s">
        <v>32</v>
      </c>
      <c r="F612" s="88" t="s">
        <v>32</v>
      </c>
      <c r="G612" s="88" t="s">
        <v>61</v>
      </c>
      <c r="H612" s="88" t="s">
        <v>66</v>
      </c>
      <c r="I612" s="88" t="s">
        <v>2917</v>
      </c>
      <c r="J612" s="88" t="s">
        <v>62</v>
      </c>
      <c r="K612" s="88" t="s">
        <v>888</v>
      </c>
      <c r="L612" s="88" t="s">
        <v>3523</v>
      </c>
      <c r="M612" s="88" t="s">
        <v>887</v>
      </c>
      <c r="N612" s="88" t="s">
        <v>1731</v>
      </c>
      <c r="O612" s="88" t="s">
        <v>587</v>
      </c>
      <c r="P612" s="88" t="s">
        <v>98</v>
      </c>
      <c r="Q612" s="88" t="s">
        <v>2374</v>
      </c>
      <c r="R612" s="89" t="s">
        <v>3614</v>
      </c>
      <c r="S612" s="90">
        <v>0.36</v>
      </c>
      <c r="T612" s="88" t="s">
        <v>877</v>
      </c>
      <c r="U612" s="88"/>
      <c r="V612" s="88"/>
      <c r="W612" s="88"/>
      <c r="X612" s="89"/>
      <c r="Y612" s="89"/>
      <c r="Z612" s="88"/>
      <c r="AA612" s="88">
        <v>60</v>
      </c>
      <c r="AB612" s="88"/>
      <c r="AC612" s="88"/>
      <c r="AD612" s="88">
        <v>24</v>
      </c>
      <c r="AE612" s="91">
        <v>28.1</v>
      </c>
      <c r="AF612" s="88" t="s">
        <v>2993</v>
      </c>
      <c r="AG612" s="88" t="s">
        <v>2999</v>
      </c>
      <c r="AH612" s="99" t="s">
        <v>2997</v>
      </c>
      <c r="AI612" s="89">
        <v>3</v>
      </c>
      <c r="AJ612" s="89">
        <v>0</v>
      </c>
      <c r="AK612" s="89" t="s">
        <v>3072</v>
      </c>
      <c r="AL612" s="88"/>
      <c r="AM612" s="88"/>
      <c r="AN612" s="88"/>
      <c r="AO612" s="88"/>
      <c r="AP612" s="88" t="s">
        <v>61</v>
      </c>
      <c r="AQ612" s="88" t="s">
        <v>44</v>
      </c>
      <c r="AR612" s="88" t="s">
        <v>45</v>
      </c>
      <c r="AS612" s="88" t="s">
        <v>44</v>
      </c>
      <c r="AT612" s="88" t="s">
        <v>61</v>
      </c>
      <c r="AU612" s="88" t="s">
        <v>3921</v>
      </c>
      <c r="AV612" s="88"/>
      <c r="AW612" s="88"/>
      <c r="AX612" s="88"/>
      <c r="AY612" s="88">
        <v>63.998365999999997</v>
      </c>
      <c r="AZ612" s="89">
        <v>150</v>
      </c>
      <c r="BA612" s="92">
        <v>0.49222797927461137</v>
      </c>
      <c r="BB612" s="93">
        <v>216</v>
      </c>
      <c r="BC612" s="94">
        <v>0.2</v>
      </c>
      <c r="BD612" s="89">
        <v>505</v>
      </c>
      <c r="BE612" s="89">
        <v>350</v>
      </c>
      <c r="BF612" s="96" t="s">
        <v>2512</v>
      </c>
      <c r="BG612" s="88" t="s">
        <v>68</v>
      </c>
      <c r="BH612" s="88" t="s">
        <v>3523</v>
      </c>
    </row>
    <row r="613" spans="1:60" s="87" customFormat="1" ht="30.75" customHeight="1" x14ac:dyDescent="0.2">
      <c r="A613" s="87" t="s">
        <v>920</v>
      </c>
      <c r="B613" s="88" t="s">
        <v>1826</v>
      </c>
      <c r="C613" s="88" t="s">
        <v>920</v>
      </c>
      <c r="D613" s="88" t="s">
        <v>31</v>
      </c>
      <c r="E613" s="88" t="s">
        <v>32</v>
      </c>
      <c r="F613" s="88" t="s">
        <v>32</v>
      </c>
      <c r="G613" s="88" t="s">
        <v>61</v>
      </c>
      <c r="H613" s="88" t="s">
        <v>66</v>
      </c>
      <c r="I613" s="88" t="s">
        <v>2917</v>
      </c>
      <c r="J613" s="88" t="s">
        <v>62</v>
      </c>
      <c r="K613" s="88" t="s">
        <v>888</v>
      </c>
      <c r="L613" s="88" t="s">
        <v>3523</v>
      </c>
      <c r="M613" s="88" t="s">
        <v>887</v>
      </c>
      <c r="N613" s="88" t="s">
        <v>1731</v>
      </c>
      <c r="O613" s="88" t="s">
        <v>587</v>
      </c>
      <c r="P613" s="88" t="s">
        <v>100</v>
      </c>
      <c r="Q613" s="88" t="s">
        <v>2374</v>
      </c>
      <c r="R613" s="89" t="s">
        <v>3614</v>
      </c>
      <c r="S613" s="90">
        <v>0.34</v>
      </c>
      <c r="T613" s="88" t="s">
        <v>878</v>
      </c>
      <c r="U613" s="88"/>
      <c r="V613" s="88"/>
      <c r="W613" s="88"/>
      <c r="X613" s="89"/>
      <c r="Y613" s="89"/>
      <c r="Z613" s="88"/>
      <c r="AA613" s="88">
        <v>60</v>
      </c>
      <c r="AB613" s="88"/>
      <c r="AC613" s="88"/>
      <c r="AD613" s="88">
        <v>24</v>
      </c>
      <c r="AE613" s="91">
        <v>28.1</v>
      </c>
      <c r="AF613" s="88" t="s">
        <v>2993</v>
      </c>
      <c r="AG613" s="88" t="s">
        <v>2999</v>
      </c>
      <c r="AH613" s="99" t="s">
        <v>2997</v>
      </c>
      <c r="AI613" s="89">
        <v>3</v>
      </c>
      <c r="AJ613" s="89">
        <v>0</v>
      </c>
      <c r="AK613" s="89" t="s">
        <v>3072</v>
      </c>
      <c r="AL613" s="88"/>
      <c r="AM613" s="88"/>
      <c r="AN613" s="88"/>
      <c r="AO613" s="88"/>
      <c r="AP613" s="88" t="s">
        <v>61</v>
      </c>
      <c r="AQ613" s="88" t="s">
        <v>44</v>
      </c>
      <c r="AR613" s="88" t="s">
        <v>45</v>
      </c>
      <c r="AS613" s="88" t="s">
        <v>44</v>
      </c>
      <c r="AT613" s="88" t="s">
        <v>61</v>
      </c>
      <c r="AU613" s="88" t="s">
        <v>3921</v>
      </c>
      <c r="AV613" s="88"/>
      <c r="AW613" s="88"/>
      <c r="AX613" s="88"/>
      <c r="AY613" s="88">
        <v>65.070908000000003</v>
      </c>
      <c r="AZ613" s="89">
        <v>150</v>
      </c>
      <c r="BA613" s="92">
        <v>0.28497409326424872</v>
      </c>
      <c r="BB613" s="93">
        <v>216</v>
      </c>
      <c r="BC613" s="94">
        <v>0.2</v>
      </c>
      <c r="BD613" s="89">
        <v>505</v>
      </c>
      <c r="BE613" s="89">
        <v>350</v>
      </c>
      <c r="BF613" s="96" t="s">
        <v>2512</v>
      </c>
      <c r="BG613" s="88" t="s">
        <v>68</v>
      </c>
      <c r="BH613" s="88" t="s">
        <v>3523</v>
      </c>
    </row>
    <row r="614" spans="1:60" s="87" customFormat="1" ht="30.75" customHeight="1" x14ac:dyDescent="0.2">
      <c r="A614" s="87" t="s">
        <v>921</v>
      </c>
      <c r="B614" s="88" t="s">
        <v>1826</v>
      </c>
      <c r="C614" s="88" t="s">
        <v>921</v>
      </c>
      <c r="D614" s="88" t="s">
        <v>31</v>
      </c>
      <c r="E614" s="88" t="s">
        <v>32</v>
      </c>
      <c r="F614" s="88" t="s">
        <v>32</v>
      </c>
      <c r="G614" s="88" t="s">
        <v>61</v>
      </c>
      <c r="H614" s="88" t="s">
        <v>66</v>
      </c>
      <c r="I614" s="88" t="s">
        <v>2917</v>
      </c>
      <c r="J614" s="88" t="s">
        <v>62</v>
      </c>
      <c r="K614" s="88" t="s">
        <v>888</v>
      </c>
      <c r="L614" s="88" t="s">
        <v>3523</v>
      </c>
      <c r="M614" s="88" t="s">
        <v>887</v>
      </c>
      <c r="N614" s="88" t="s">
        <v>1731</v>
      </c>
      <c r="O614" s="88" t="s">
        <v>587</v>
      </c>
      <c r="P614" s="88" t="s">
        <v>104</v>
      </c>
      <c r="Q614" s="88" t="s">
        <v>2374</v>
      </c>
      <c r="R614" s="89" t="s">
        <v>3614</v>
      </c>
      <c r="S614" s="90">
        <v>0.43</v>
      </c>
      <c r="T614" s="88" t="s">
        <v>879</v>
      </c>
      <c r="U614" s="88"/>
      <c r="V614" s="88"/>
      <c r="W614" s="88"/>
      <c r="X614" s="89"/>
      <c r="Y614" s="89"/>
      <c r="Z614" s="88"/>
      <c r="AA614" s="88">
        <v>60</v>
      </c>
      <c r="AB614" s="88"/>
      <c r="AC614" s="88"/>
      <c r="AD614" s="88">
        <v>24</v>
      </c>
      <c r="AE614" s="91">
        <v>28.1</v>
      </c>
      <c r="AF614" s="88" t="s">
        <v>2993</v>
      </c>
      <c r="AG614" s="88" t="s">
        <v>2999</v>
      </c>
      <c r="AH614" s="99" t="s">
        <v>2997</v>
      </c>
      <c r="AI614" s="89">
        <v>3</v>
      </c>
      <c r="AJ614" s="89">
        <v>0</v>
      </c>
      <c r="AK614" s="89" t="s">
        <v>3072</v>
      </c>
      <c r="AL614" s="88"/>
      <c r="AM614" s="88"/>
      <c r="AN614" s="88"/>
      <c r="AO614" s="88"/>
      <c r="AP614" s="88" t="s">
        <v>61</v>
      </c>
      <c r="AQ614" s="88" t="s">
        <v>44</v>
      </c>
      <c r="AR614" s="88" t="s">
        <v>45</v>
      </c>
      <c r="AS614" s="88" t="s">
        <v>44</v>
      </c>
      <c r="AT614" s="88" t="s">
        <v>61</v>
      </c>
      <c r="AU614" s="88" t="s">
        <v>3921</v>
      </c>
      <c r="AV614" s="88"/>
      <c r="AW614" s="88"/>
      <c r="AX614" s="88"/>
      <c r="AY614" s="88">
        <v>65.746212</v>
      </c>
      <c r="AZ614" s="89">
        <v>150</v>
      </c>
      <c r="BA614" s="92">
        <v>8.2901554404145081E-2</v>
      </c>
      <c r="BB614" s="93">
        <v>144</v>
      </c>
      <c r="BC614" s="94">
        <v>0.2</v>
      </c>
      <c r="BD614" s="89">
        <v>505</v>
      </c>
      <c r="BE614" s="89">
        <v>350</v>
      </c>
      <c r="BF614" s="96" t="s">
        <v>2512</v>
      </c>
      <c r="BG614" s="88" t="s">
        <v>68</v>
      </c>
      <c r="BH614" s="88" t="s">
        <v>3523</v>
      </c>
    </row>
    <row r="615" spans="1:60" s="87" customFormat="1" ht="30.75" customHeight="1" x14ac:dyDescent="0.2">
      <c r="A615" s="87" t="s">
        <v>922</v>
      </c>
      <c r="B615" s="88" t="s">
        <v>1826</v>
      </c>
      <c r="C615" s="88" t="s">
        <v>922</v>
      </c>
      <c r="D615" s="88" t="s">
        <v>31</v>
      </c>
      <c r="E615" s="88" t="s">
        <v>32</v>
      </c>
      <c r="F615" s="88" t="s">
        <v>32</v>
      </c>
      <c r="G615" s="88" t="s">
        <v>61</v>
      </c>
      <c r="H615" s="88" t="s">
        <v>66</v>
      </c>
      <c r="I615" s="88" t="s">
        <v>2917</v>
      </c>
      <c r="J615" s="88" t="s">
        <v>62</v>
      </c>
      <c r="K615" s="88" t="s">
        <v>888</v>
      </c>
      <c r="L615" s="88" t="s">
        <v>3523</v>
      </c>
      <c r="M615" s="88" t="s">
        <v>887</v>
      </c>
      <c r="N615" s="88" t="s">
        <v>1731</v>
      </c>
      <c r="O615" s="88" t="s">
        <v>587</v>
      </c>
      <c r="P615" s="88" t="s">
        <v>107</v>
      </c>
      <c r="Q615" s="88" t="s">
        <v>2374</v>
      </c>
      <c r="R615" s="89" t="s">
        <v>3614</v>
      </c>
      <c r="S615" s="90">
        <v>0.45</v>
      </c>
      <c r="T615" s="88" t="s">
        <v>880</v>
      </c>
      <c r="U615" s="88"/>
      <c r="V615" s="88"/>
      <c r="W615" s="88"/>
      <c r="X615" s="89"/>
      <c r="Y615" s="89"/>
      <c r="Z615" s="88"/>
      <c r="AA615" s="88">
        <v>60</v>
      </c>
      <c r="AB615" s="88"/>
      <c r="AC615" s="88"/>
      <c r="AD615" s="88">
        <v>24</v>
      </c>
      <c r="AE615" s="91">
        <v>28.1</v>
      </c>
      <c r="AF615" s="88" t="s">
        <v>2993</v>
      </c>
      <c r="AG615" s="88" t="s">
        <v>2999</v>
      </c>
      <c r="AH615" s="99" t="s">
        <v>2997</v>
      </c>
      <c r="AI615" s="89">
        <v>3</v>
      </c>
      <c r="AJ615" s="89">
        <v>0</v>
      </c>
      <c r="AK615" s="89" t="s">
        <v>3072</v>
      </c>
      <c r="AL615" s="88"/>
      <c r="AM615" s="88"/>
      <c r="AN615" s="88"/>
      <c r="AO615" s="88"/>
      <c r="AP615" s="88" t="s">
        <v>61</v>
      </c>
      <c r="AQ615" s="88" t="s">
        <v>44</v>
      </c>
      <c r="AR615" s="88" t="s">
        <v>45</v>
      </c>
      <c r="AS615" s="88" t="s">
        <v>44</v>
      </c>
      <c r="AT615" s="88" t="s">
        <v>61</v>
      </c>
      <c r="AU615" s="88" t="s">
        <v>3921</v>
      </c>
      <c r="AV615" s="88"/>
      <c r="AW615" s="88"/>
      <c r="AX615" s="88"/>
      <c r="AY615" s="88">
        <v>63.044995999999998</v>
      </c>
      <c r="AZ615" s="89">
        <v>150</v>
      </c>
      <c r="BA615" s="92">
        <v>4.145077720207254E-2</v>
      </c>
      <c r="BB615" s="93">
        <v>144</v>
      </c>
      <c r="BC615" s="94">
        <v>0.2</v>
      </c>
      <c r="BD615" s="89">
        <v>505</v>
      </c>
      <c r="BE615" s="89">
        <v>350</v>
      </c>
      <c r="BF615" s="96" t="s">
        <v>2512</v>
      </c>
      <c r="BG615" s="88" t="s">
        <v>68</v>
      </c>
      <c r="BH615" s="88" t="s">
        <v>3523</v>
      </c>
    </row>
    <row r="616" spans="1:60" s="87" customFormat="1" ht="30.75" customHeight="1" x14ac:dyDescent="0.2">
      <c r="A616" s="87" t="s">
        <v>2109</v>
      </c>
      <c r="B616" s="88" t="s">
        <v>1827</v>
      </c>
      <c r="C616" s="88" t="s">
        <v>2109</v>
      </c>
      <c r="D616" s="88" t="s">
        <v>31</v>
      </c>
      <c r="E616" s="88" t="s">
        <v>32</v>
      </c>
      <c r="F616" s="88" t="s">
        <v>32</v>
      </c>
      <c r="G616" s="88" t="s">
        <v>61</v>
      </c>
      <c r="H616" s="88" t="s">
        <v>66</v>
      </c>
      <c r="I616" s="88" t="s">
        <v>2917</v>
      </c>
      <c r="J616" s="88" t="s">
        <v>62</v>
      </c>
      <c r="K616" s="88" t="s">
        <v>888</v>
      </c>
      <c r="L616" s="88" t="s">
        <v>3523</v>
      </c>
      <c r="M616" s="88" t="s">
        <v>887</v>
      </c>
      <c r="N616" s="88" t="s">
        <v>1736</v>
      </c>
      <c r="O616" s="88" t="s">
        <v>587</v>
      </c>
      <c r="P616" s="88" t="s">
        <v>175</v>
      </c>
      <c r="Q616" s="88" t="s">
        <v>2374</v>
      </c>
      <c r="R616" s="89" t="s">
        <v>3642</v>
      </c>
      <c r="S616" s="90">
        <v>0.4</v>
      </c>
      <c r="T616" s="88" t="s">
        <v>881</v>
      </c>
      <c r="U616" s="88"/>
      <c r="V616" s="88"/>
      <c r="W616" s="88"/>
      <c r="X616" s="89"/>
      <c r="Y616" s="89"/>
      <c r="Z616" s="88"/>
      <c r="AA616" s="88">
        <v>60</v>
      </c>
      <c r="AB616" s="88"/>
      <c r="AC616" s="88"/>
      <c r="AD616" s="88">
        <v>24</v>
      </c>
      <c r="AE616" s="91">
        <v>28.1</v>
      </c>
      <c r="AF616" s="88" t="s">
        <v>2993</v>
      </c>
      <c r="AG616" s="88" t="s">
        <v>2999</v>
      </c>
      <c r="AH616" s="99" t="s">
        <v>2997</v>
      </c>
      <c r="AI616" s="89">
        <v>3</v>
      </c>
      <c r="AJ616" s="89">
        <v>0</v>
      </c>
      <c r="AK616" s="89" t="s">
        <v>3072</v>
      </c>
      <c r="AL616" s="88"/>
      <c r="AM616" s="88"/>
      <c r="AN616" s="88"/>
      <c r="AO616" s="88"/>
      <c r="AP616" s="88" t="s">
        <v>61</v>
      </c>
      <c r="AQ616" s="88" t="s">
        <v>44</v>
      </c>
      <c r="AR616" s="88" t="s">
        <v>45</v>
      </c>
      <c r="AS616" s="88" t="s">
        <v>44</v>
      </c>
      <c r="AT616" s="88" t="s">
        <v>61</v>
      </c>
      <c r="AU616" s="88" t="s">
        <v>3921</v>
      </c>
      <c r="AV616" s="88"/>
      <c r="AW616" s="88"/>
      <c r="AX616" s="88"/>
      <c r="AY616" s="88">
        <v>56.955291000000003</v>
      </c>
      <c r="AZ616" s="89">
        <v>150</v>
      </c>
      <c r="BA616" s="92"/>
      <c r="BB616" s="93">
        <v>72</v>
      </c>
      <c r="BC616" s="94">
        <v>0.2</v>
      </c>
      <c r="BD616" s="89">
        <v>505</v>
      </c>
      <c r="BE616" s="89">
        <v>350</v>
      </c>
      <c r="BF616" s="96" t="s">
        <v>2517</v>
      </c>
      <c r="BG616" s="88" t="s">
        <v>68</v>
      </c>
      <c r="BH616" s="88" t="s">
        <v>3523</v>
      </c>
    </row>
    <row r="617" spans="1:60" s="87" customFormat="1" ht="30.75" customHeight="1" x14ac:dyDescent="0.2">
      <c r="A617" s="87" t="s">
        <v>2110</v>
      </c>
      <c r="B617" s="88" t="s">
        <v>1827</v>
      </c>
      <c r="C617" s="88" t="s">
        <v>2110</v>
      </c>
      <c r="D617" s="88" t="s">
        <v>31</v>
      </c>
      <c r="E617" s="88" t="s">
        <v>32</v>
      </c>
      <c r="F617" s="88" t="s">
        <v>32</v>
      </c>
      <c r="G617" s="88" t="s">
        <v>61</v>
      </c>
      <c r="H617" s="88" t="s">
        <v>66</v>
      </c>
      <c r="I617" s="88" t="s">
        <v>2917</v>
      </c>
      <c r="J617" s="88" t="s">
        <v>62</v>
      </c>
      <c r="K617" s="88" t="s">
        <v>888</v>
      </c>
      <c r="L617" s="88" t="s">
        <v>3523</v>
      </c>
      <c r="M617" s="88" t="s">
        <v>887</v>
      </c>
      <c r="N617" s="88" t="s">
        <v>1736</v>
      </c>
      <c r="O617" s="88" t="s">
        <v>587</v>
      </c>
      <c r="P617" s="88" t="s">
        <v>176</v>
      </c>
      <c r="Q617" s="88" t="s">
        <v>2374</v>
      </c>
      <c r="R617" s="89" t="s">
        <v>3642</v>
      </c>
      <c r="S617" s="90">
        <v>0.375</v>
      </c>
      <c r="T617" s="88" t="s">
        <v>882</v>
      </c>
      <c r="U617" s="88"/>
      <c r="V617" s="88"/>
      <c r="W617" s="88"/>
      <c r="X617" s="89"/>
      <c r="Y617" s="89"/>
      <c r="Z617" s="88"/>
      <c r="AA617" s="88">
        <v>60</v>
      </c>
      <c r="AB617" s="88"/>
      <c r="AC617" s="88"/>
      <c r="AD617" s="88">
        <v>24</v>
      </c>
      <c r="AE617" s="91">
        <v>28.1</v>
      </c>
      <c r="AF617" s="88" t="s">
        <v>2993</v>
      </c>
      <c r="AG617" s="88" t="s">
        <v>2999</v>
      </c>
      <c r="AH617" s="99" t="s">
        <v>2997</v>
      </c>
      <c r="AI617" s="89">
        <v>3</v>
      </c>
      <c r="AJ617" s="89">
        <v>0</v>
      </c>
      <c r="AK617" s="89" t="s">
        <v>3072</v>
      </c>
      <c r="AL617" s="88"/>
      <c r="AM617" s="88"/>
      <c r="AN617" s="88"/>
      <c r="AO617" s="88"/>
      <c r="AP617" s="88" t="s">
        <v>61</v>
      </c>
      <c r="AQ617" s="88" t="s">
        <v>44</v>
      </c>
      <c r="AR617" s="88" t="s">
        <v>45</v>
      </c>
      <c r="AS617" s="88" t="s">
        <v>44</v>
      </c>
      <c r="AT617" s="88" t="s">
        <v>61</v>
      </c>
      <c r="AU617" s="88" t="s">
        <v>3921</v>
      </c>
      <c r="AV617" s="88"/>
      <c r="AW617" s="88"/>
      <c r="AX617" s="88"/>
      <c r="AY617" s="88">
        <v>65.469356000000005</v>
      </c>
      <c r="AZ617" s="89">
        <v>150</v>
      </c>
      <c r="BA617" s="92"/>
      <c r="BB617" s="93">
        <v>108</v>
      </c>
      <c r="BC617" s="94">
        <v>0.2</v>
      </c>
      <c r="BD617" s="89">
        <v>505</v>
      </c>
      <c r="BE617" s="89">
        <v>350</v>
      </c>
      <c r="BF617" s="96" t="s">
        <v>2517</v>
      </c>
      <c r="BG617" s="88" t="s">
        <v>68</v>
      </c>
      <c r="BH617" s="88" t="s">
        <v>3523</v>
      </c>
    </row>
    <row r="618" spans="1:60" s="87" customFormat="1" ht="30.75" customHeight="1" x14ac:dyDescent="0.2">
      <c r="A618" s="87" t="s">
        <v>923</v>
      </c>
      <c r="B618" s="88" t="s">
        <v>1827</v>
      </c>
      <c r="C618" s="88" t="s">
        <v>923</v>
      </c>
      <c r="D618" s="88" t="s">
        <v>31</v>
      </c>
      <c r="E618" s="88" t="s">
        <v>32</v>
      </c>
      <c r="F618" s="88" t="s">
        <v>32</v>
      </c>
      <c r="G618" s="88" t="s">
        <v>61</v>
      </c>
      <c r="H618" s="88" t="s">
        <v>66</v>
      </c>
      <c r="I618" s="88" t="s">
        <v>2917</v>
      </c>
      <c r="J618" s="88" t="s">
        <v>62</v>
      </c>
      <c r="K618" s="88" t="s">
        <v>888</v>
      </c>
      <c r="L618" s="88" t="s">
        <v>3523</v>
      </c>
      <c r="M618" s="88" t="s">
        <v>887</v>
      </c>
      <c r="N618" s="88" t="s">
        <v>1736</v>
      </c>
      <c r="O618" s="88" t="s">
        <v>587</v>
      </c>
      <c r="P618" s="88" t="s">
        <v>98</v>
      </c>
      <c r="Q618" s="88" t="s">
        <v>2374</v>
      </c>
      <c r="R618" s="89" t="s">
        <v>3642</v>
      </c>
      <c r="S618" s="90">
        <v>0.36</v>
      </c>
      <c r="T618" s="88" t="s">
        <v>883</v>
      </c>
      <c r="U618" s="88"/>
      <c r="V618" s="88"/>
      <c r="W618" s="88"/>
      <c r="X618" s="89"/>
      <c r="Y618" s="89"/>
      <c r="Z618" s="88"/>
      <c r="AA618" s="88">
        <v>60</v>
      </c>
      <c r="AB618" s="88"/>
      <c r="AC618" s="88"/>
      <c r="AD618" s="88">
        <v>24</v>
      </c>
      <c r="AE618" s="91">
        <v>28.1</v>
      </c>
      <c r="AF618" s="88" t="s">
        <v>2993</v>
      </c>
      <c r="AG618" s="88" t="s">
        <v>2999</v>
      </c>
      <c r="AH618" s="99" t="s">
        <v>2997</v>
      </c>
      <c r="AI618" s="89">
        <v>3</v>
      </c>
      <c r="AJ618" s="89">
        <v>0</v>
      </c>
      <c r="AK618" s="89" t="s">
        <v>3072</v>
      </c>
      <c r="AL618" s="88"/>
      <c r="AM618" s="88"/>
      <c r="AN618" s="88"/>
      <c r="AO618" s="88"/>
      <c r="AP618" s="88" t="s">
        <v>61</v>
      </c>
      <c r="AQ618" s="88" t="s">
        <v>44</v>
      </c>
      <c r="AR618" s="88" t="s">
        <v>45</v>
      </c>
      <c r="AS618" s="88" t="s">
        <v>44</v>
      </c>
      <c r="AT618" s="88" t="s">
        <v>61</v>
      </c>
      <c r="AU618" s="88" t="s">
        <v>3921</v>
      </c>
      <c r="AV618" s="88"/>
      <c r="AW618" s="88"/>
      <c r="AX618" s="88"/>
      <c r="AY618" s="88">
        <v>65.469356000000005</v>
      </c>
      <c r="AZ618" s="89">
        <v>150</v>
      </c>
      <c r="BA618" s="92"/>
      <c r="BB618" s="93">
        <v>108</v>
      </c>
      <c r="BC618" s="94">
        <v>0.2</v>
      </c>
      <c r="BD618" s="89">
        <v>505</v>
      </c>
      <c r="BE618" s="89">
        <v>350</v>
      </c>
      <c r="BF618" s="96" t="s">
        <v>2517</v>
      </c>
      <c r="BG618" s="88" t="s">
        <v>68</v>
      </c>
      <c r="BH618" s="88" t="s">
        <v>3523</v>
      </c>
    </row>
    <row r="619" spans="1:60" s="87" customFormat="1" ht="30.75" customHeight="1" x14ac:dyDescent="0.2">
      <c r="A619" s="87" t="s">
        <v>924</v>
      </c>
      <c r="B619" s="88" t="s">
        <v>1827</v>
      </c>
      <c r="C619" s="88" t="s">
        <v>924</v>
      </c>
      <c r="D619" s="88" t="s">
        <v>31</v>
      </c>
      <c r="E619" s="88" t="s">
        <v>32</v>
      </c>
      <c r="F619" s="88" t="s">
        <v>32</v>
      </c>
      <c r="G619" s="88" t="s">
        <v>61</v>
      </c>
      <c r="H619" s="88" t="s">
        <v>66</v>
      </c>
      <c r="I619" s="88" t="s">
        <v>2917</v>
      </c>
      <c r="J619" s="88" t="s">
        <v>62</v>
      </c>
      <c r="K619" s="88" t="s">
        <v>888</v>
      </c>
      <c r="L619" s="88" t="s">
        <v>3523</v>
      </c>
      <c r="M619" s="88" t="s">
        <v>887</v>
      </c>
      <c r="N619" s="88" t="s">
        <v>1736</v>
      </c>
      <c r="O619" s="88" t="s">
        <v>587</v>
      </c>
      <c r="P619" s="88" t="s">
        <v>100</v>
      </c>
      <c r="Q619" s="88" t="s">
        <v>2374</v>
      </c>
      <c r="R619" s="89" t="s">
        <v>3642</v>
      </c>
      <c r="S619" s="90">
        <v>0.34</v>
      </c>
      <c r="T619" s="88" t="s">
        <v>884</v>
      </c>
      <c r="U619" s="88"/>
      <c r="V619" s="88"/>
      <c r="W619" s="88"/>
      <c r="X619" s="89"/>
      <c r="Y619" s="89"/>
      <c r="Z619" s="88"/>
      <c r="AA619" s="88">
        <v>60</v>
      </c>
      <c r="AB619" s="88"/>
      <c r="AC619" s="88"/>
      <c r="AD619" s="88">
        <v>24</v>
      </c>
      <c r="AE619" s="91">
        <v>28.1</v>
      </c>
      <c r="AF619" s="88" t="s">
        <v>2993</v>
      </c>
      <c r="AG619" s="88" t="s">
        <v>2999</v>
      </c>
      <c r="AH619" s="99" t="s">
        <v>2997</v>
      </c>
      <c r="AI619" s="89">
        <v>3</v>
      </c>
      <c r="AJ619" s="89">
        <v>0</v>
      </c>
      <c r="AK619" s="89" t="s">
        <v>3072</v>
      </c>
      <c r="AL619" s="88"/>
      <c r="AM619" s="88"/>
      <c r="AN619" s="88"/>
      <c r="AO619" s="88"/>
      <c r="AP619" s="88" t="s">
        <v>61</v>
      </c>
      <c r="AQ619" s="88" t="s">
        <v>44</v>
      </c>
      <c r="AR619" s="88" t="s">
        <v>45</v>
      </c>
      <c r="AS619" s="88" t="s">
        <v>44</v>
      </c>
      <c r="AT619" s="88" t="s">
        <v>61</v>
      </c>
      <c r="AU619" s="88" t="s">
        <v>3921</v>
      </c>
      <c r="AV619" s="88"/>
      <c r="AW619" s="88"/>
      <c r="AX619" s="88"/>
      <c r="AY619" s="88">
        <v>65.222442999999998</v>
      </c>
      <c r="AZ619" s="89">
        <v>150</v>
      </c>
      <c r="BA619" s="92">
        <v>0.21243523316062177</v>
      </c>
      <c r="BB619" s="93">
        <v>108</v>
      </c>
      <c r="BC619" s="94">
        <v>0.2</v>
      </c>
      <c r="BD619" s="89">
        <v>505</v>
      </c>
      <c r="BE619" s="89">
        <v>350</v>
      </c>
      <c r="BF619" s="96" t="s">
        <v>2517</v>
      </c>
      <c r="BG619" s="88" t="s">
        <v>68</v>
      </c>
      <c r="BH619" s="88" t="s">
        <v>3523</v>
      </c>
    </row>
    <row r="620" spans="1:60" s="87" customFormat="1" ht="30.75" customHeight="1" x14ac:dyDescent="0.2">
      <c r="A620" s="87" t="s">
        <v>925</v>
      </c>
      <c r="B620" s="88" t="s">
        <v>1827</v>
      </c>
      <c r="C620" s="88" t="s">
        <v>925</v>
      </c>
      <c r="D620" s="88" t="s">
        <v>31</v>
      </c>
      <c r="E620" s="88" t="s">
        <v>32</v>
      </c>
      <c r="F620" s="88" t="s">
        <v>32</v>
      </c>
      <c r="G620" s="88" t="s">
        <v>61</v>
      </c>
      <c r="H620" s="88" t="s">
        <v>66</v>
      </c>
      <c r="I620" s="88" t="s">
        <v>2917</v>
      </c>
      <c r="J620" s="88" t="s">
        <v>62</v>
      </c>
      <c r="K620" s="88" t="s">
        <v>888</v>
      </c>
      <c r="L620" s="88" t="s">
        <v>3523</v>
      </c>
      <c r="M620" s="88" t="s">
        <v>887</v>
      </c>
      <c r="N620" s="88" t="s">
        <v>1736</v>
      </c>
      <c r="O620" s="88" t="s">
        <v>587</v>
      </c>
      <c r="P620" s="88" t="s">
        <v>104</v>
      </c>
      <c r="Q620" s="88" t="s">
        <v>2374</v>
      </c>
      <c r="R620" s="89" t="s">
        <v>3642</v>
      </c>
      <c r="S620" s="90">
        <v>0.43</v>
      </c>
      <c r="T620" s="88" t="s">
        <v>885</v>
      </c>
      <c r="U620" s="88"/>
      <c r="V620" s="88"/>
      <c r="W620" s="88"/>
      <c r="X620" s="89"/>
      <c r="Y620" s="89"/>
      <c r="Z620" s="88"/>
      <c r="AA620" s="88">
        <v>60</v>
      </c>
      <c r="AB620" s="88"/>
      <c r="AC620" s="88"/>
      <c r="AD620" s="88">
        <v>24</v>
      </c>
      <c r="AE620" s="91">
        <v>28.1</v>
      </c>
      <c r="AF620" s="88" t="s">
        <v>2993</v>
      </c>
      <c r="AG620" s="88" t="s">
        <v>2999</v>
      </c>
      <c r="AH620" s="99" t="s">
        <v>2997</v>
      </c>
      <c r="AI620" s="89">
        <v>3</v>
      </c>
      <c r="AJ620" s="89">
        <v>0</v>
      </c>
      <c r="AK620" s="89" t="s">
        <v>3072</v>
      </c>
      <c r="AL620" s="88"/>
      <c r="AM620" s="88"/>
      <c r="AN620" s="88"/>
      <c r="AO620" s="88"/>
      <c r="AP620" s="88" t="s">
        <v>61</v>
      </c>
      <c r="AQ620" s="88" t="s">
        <v>44</v>
      </c>
      <c r="AR620" s="88" t="s">
        <v>45</v>
      </c>
      <c r="AS620" s="88" t="s">
        <v>44</v>
      </c>
      <c r="AT620" s="88" t="s">
        <v>61</v>
      </c>
      <c r="AU620" s="88" t="s">
        <v>3921</v>
      </c>
      <c r="AV620" s="88"/>
      <c r="AW620" s="88"/>
      <c r="AX620" s="88"/>
      <c r="AY620" s="88">
        <v>56.955291000000003</v>
      </c>
      <c r="AZ620" s="89">
        <v>150</v>
      </c>
      <c r="BA620" s="92">
        <v>5.1813471502590676E-3</v>
      </c>
      <c r="BB620" s="93">
        <v>72</v>
      </c>
      <c r="BC620" s="94">
        <v>0.2</v>
      </c>
      <c r="BD620" s="89">
        <v>505</v>
      </c>
      <c r="BE620" s="89">
        <v>350</v>
      </c>
      <c r="BF620" s="96" t="s">
        <v>2517</v>
      </c>
      <c r="BG620" s="88" t="s">
        <v>68</v>
      </c>
      <c r="BH620" s="88" t="s">
        <v>3523</v>
      </c>
    </row>
    <row r="621" spans="1:60" s="87" customFormat="1" ht="30.75" customHeight="1" x14ac:dyDescent="0.2">
      <c r="A621" s="87" t="s">
        <v>926</v>
      </c>
      <c r="B621" s="88" t="s">
        <v>1827</v>
      </c>
      <c r="C621" s="88" t="s">
        <v>926</v>
      </c>
      <c r="D621" s="88" t="s">
        <v>31</v>
      </c>
      <c r="E621" s="88" t="s">
        <v>32</v>
      </c>
      <c r="F621" s="88" t="s">
        <v>32</v>
      </c>
      <c r="G621" s="88" t="s">
        <v>61</v>
      </c>
      <c r="H621" s="88" t="s">
        <v>66</v>
      </c>
      <c r="I621" s="88" t="s">
        <v>2917</v>
      </c>
      <c r="J621" s="88" t="s">
        <v>62</v>
      </c>
      <c r="K621" s="88" t="s">
        <v>888</v>
      </c>
      <c r="L621" s="88" t="s">
        <v>3523</v>
      </c>
      <c r="M621" s="88" t="s">
        <v>887</v>
      </c>
      <c r="N621" s="88" t="s">
        <v>1736</v>
      </c>
      <c r="O621" s="88" t="s">
        <v>587</v>
      </c>
      <c r="P621" s="88" t="s">
        <v>107</v>
      </c>
      <c r="Q621" s="88" t="s">
        <v>2374</v>
      </c>
      <c r="R621" s="89" t="s">
        <v>3642</v>
      </c>
      <c r="S621" s="90">
        <v>0.45</v>
      </c>
      <c r="T621" s="88" t="s">
        <v>886</v>
      </c>
      <c r="U621" s="88"/>
      <c r="V621" s="88"/>
      <c r="W621" s="88"/>
      <c r="X621" s="89"/>
      <c r="Y621" s="89"/>
      <c r="Z621" s="88"/>
      <c r="AA621" s="88">
        <v>60</v>
      </c>
      <c r="AB621" s="88"/>
      <c r="AC621" s="88"/>
      <c r="AD621" s="88">
        <v>24</v>
      </c>
      <c r="AE621" s="91">
        <v>28.1</v>
      </c>
      <c r="AF621" s="88" t="s">
        <v>2993</v>
      </c>
      <c r="AG621" s="88" t="s">
        <v>2999</v>
      </c>
      <c r="AH621" s="99" t="s">
        <v>2997</v>
      </c>
      <c r="AI621" s="89">
        <v>3</v>
      </c>
      <c r="AJ621" s="89">
        <v>0</v>
      </c>
      <c r="AK621" s="89" t="s">
        <v>3072</v>
      </c>
      <c r="AL621" s="88"/>
      <c r="AM621" s="88"/>
      <c r="AN621" s="88"/>
      <c r="AO621" s="88"/>
      <c r="AP621" s="88" t="s">
        <v>61</v>
      </c>
      <c r="AQ621" s="88" t="s">
        <v>44</v>
      </c>
      <c r="AR621" s="88" t="s">
        <v>45</v>
      </c>
      <c r="AS621" s="88" t="s">
        <v>44</v>
      </c>
      <c r="AT621" s="88" t="s">
        <v>61</v>
      </c>
      <c r="AU621" s="88" t="s">
        <v>3921</v>
      </c>
      <c r="AV621" s="88"/>
      <c r="AW621" s="88"/>
      <c r="AX621" s="88"/>
      <c r="AY621" s="88">
        <v>56.955291000000003</v>
      </c>
      <c r="AZ621" s="89">
        <v>150</v>
      </c>
      <c r="BA621" s="92">
        <v>4.145077720207254E-2</v>
      </c>
      <c r="BB621" s="93">
        <v>72</v>
      </c>
      <c r="BC621" s="94">
        <v>0.2</v>
      </c>
      <c r="BD621" s="89">
        <v>505</v>
      </c>
      <c r="BE621" s="89">
        <v>350</v>
      </c>
      <c r="BF621" s="96" t="s">
        <v>2517</v>
      </c>
      <c r="BG621" s="88" t="s">
        <v>68</v>
      </c>
      <c r="BH621" s="88" t="s">
        <v>3523</v>
      </c>
    </row>
    <row r="622" spans="1:60" s="87" customFormat="1" ht="30.75" customHeight="1" x14ac:dyDescent="0.2">
      <c r="A622" s="87" t="s">
        <v>2111</v>
      </c>
      <c r="B622" s="88" t="s">
        <v>1828</v>
      </c>
      <c r="C622" s="100" t="s">
        <v>2111</v>
      </c>
      <c r="D622" s="100" t="s">
        <v>31</v>
      </c>
      <c r="E622" s="100" t="s">
        <v>32</v>
      </c>
      <c r="F622" s="100" t="s">
        <v>32</v>
      </c>
      <c r="G622" s="100" t="s">
        <v>61</v>
      </c>
      <c r="H622" s="100" t="s">
        <v>66</v>
      </c>
      <c r="I622" s="88" t="s">
        <v>2918</v>
      </c>
      <c r="J622" s="100" t="s">
        <v>62</v>
      </c>
      <c r="K622" s="100" t="s">
        <v>888</v>
      </c>
      <c r="L622" s="88" t="s">
        <v>3523</v>
      </c>
      <c r="M622" s="100" t="s">
        <v>988</v>
      </c>
      <c r="N622" s="100" t="s">
        <v>156</v>
      </c>
      <c r="O622" s="100" t="s">
        <v>587</v>
      </c>
      <c r="P622" s="100" t="s">
        <v>175</v>
      </c>
      <c r="Q622" s="100" t="s">
        <v>2374</v>
      </c>
      <c r="R622" s="101" t="s">
        <v>3615</v>
      </c>
      <c r="S622" s="102">
        <v>0.44500000000000001</v>
      </c>
      <c r="T622" s="100" t="s">
        <v>927</v>
      </c>
      <c r="U622" s="100"/>
      <c r="V622" s="100"/>
      <c r="W622" s="100"/>
      <c r="X622" s="101"/>
      <c r="Y622" s="101"/>
      <c r="Z622" s="100"/>
      <c r="AA622" s="100">
        <v>60</v>
      </c>
      <c r="AB622" s="100"/>
      <c r="AC622" s="100"/>
      <c r="AD622" s="88">
        <v>24</v>
      </c>
      <c r="AE622" s="103">
        <v>28.1</v>
      </c>
      <c r="AF622" s="88" t="s">
        <v>2992</v>
      </c>
      <c r="AG622" s="88" t="s">
        <v>2999</v>
      </c>
      <c r="AH622" s="99" t="s">
        <v>2997</v>
      </c>
      <c r="AI622" s="89">
        <v>3</v>
      </c>
      <c r="AJ622" s="89">
        <v>0</v>
      </c>
      <c r="AK622" s="89" t="s">
        <v>3072</v>
      </c>
      <c r="AL622" s="100"/>
      <c r="AM622" s="100"/>
      <c r="AN622" s="100"/>
      <c r="AO622" s="100"/>
      <c r="AP622" s="100" t="s">
        <v>61</v>
      </c>
      <c r="AQ622" s="100" t="s">
        <v>44</v>
      </c>
      <c r="AR622" s="100" t="s">
        <v>45</v>
      </c>
      <c r="AS622" s="100" t="s">
        <v>44</v>
      </c>
      <c r="AT622" s="100" t="s">
        <v>61</v>
      </c>
      <c r="AU622" s="100"/>
      <c r="AV622" s="100"/>
      <c r="AW622" s="100"/>
      <c r="AX622" s="100" t="s">
        <v>3923</v>
      </c>
      <c r="AY622" s="100">
        <v>1657.582306</v>
      </c>
      <c r="AZ622" s="89">
        <v>150</v>
      </c>
      <c r="BA622" s="92">
        <v>0.24352331606217617</v>
      </c>
      <c r="BB622" s="93">
        <v>144</v>
      </c>
      <c r="BC622" s="94">
        <v>0.2</v>
      </c>
      <c r="BD622" s="89">
        <v>505</v>
      </c>
      <c r="BE622" s="89">
        <v>350</v>
      </c>
      <c r="BF622" s="98" t="s">
        <v>2523</v>
      </c>
      <c r="BG622" s="88" t="s">
        <v>68</v>
      </c>
      <c r="BH622" s="88" t="s">
        <v>3523</v>
      </c>
    </row>
    <row r="623" spans="1:60" s="87" customFormat="1" ht="30.75" customHeight="1" x14ac:dyDescent="0.2">
      <c r="A623" s="87" t="s">
        <v>2112</v>
      </c>
      <c r="B623" s="88" t="s">
        <v>1828</v>
      </c>
      <c r="C623" s="88" t="s">
        <v>2112</v>
      </c>
      <c r="D623" s="88" t="s">
        <v>31</v>
      </c>
      <c r="E623" s="88" t="s">
        <v>32</v>
      </c>
      <c r="F623" s="88" t="s">
        <v>32</v>
      </c>
      <c r="G623" s="88" t="s">
        <v>61</v>
      </c>
      <c r="H623" s="88" t="s">
        <v>66</v>
      </c>
      <c r="I623" s="88" t="s">
        <v>2918</v>
      </c>
      <c r="J623" s="88" t="s">
        <v>62</v>
      </c>
      <c r="K623" s="88" t="s">
        <v>888</v>
      </c>
      <c r="L623" s="88" t="s">
        <v>3523</v>
      </c>
      <c r="M623" s="88" t="s">
        <v>988</v>
      </c>
      <c r="N623" s="88" t="s">
        <v>156</v>
      </c>
      <c r="O623" s="88" t="s">
        <v>587</v>
      </c>
      <c r="P623" s="88" t="s">
        <v>176</v>
      </c>
      <c r="Q623" s="88" t="s">
        <v>2374</v>
      </c>
      <c r="R623" s="89" t="s">
        <v>3615</v>
      </c>
      <c r="S623" s="90">
        <v>0.41499999999999998</v>
      </c>
      <c r="T623" s="88" t="s">
        <v>928</v>
      </c>
      <c r="U623" s="88"/>
      <c r="V623" s="88"/>
      <c r="W623" s="88"/>
      <c r="X623" s="89"/>
      <c r="Y623" s="89"/>
      <c r="Z623" s="88"/>
      <c r="AA623" s="88">
        <v>60</v>
      </c>
      <c r="AB623" s="88"/>
      <c r="AC623" s="88"/>
      <c r="AD623" s="88">
        <v>24</v>
      </c>
      <c r="AE623" s="91">
        <v>28.1</v>
      </c>
      <c r="AF623" s="88" t="s">
        <v>2992</v>
      </c>
      <c r="AG623" s="88" t="s">
        <v>2999</v>
      </c>
      <c r="AH623" s="99" t="s">
        <v>2997</v>
      </c>
      <c r="AI623" s="89">
        <v>3</v>
      </c>
      <c r="AJ623" s="89">
        <v>0</v>
      </c>
      <c r="AK623" s="89" t="s">
        <v>3072</v>
      </c>
      <c r="AL623" s="88"/>
      <c r="AM623" s="88"/>
      <c r="AN623" s="88"/>
      <c r="AO623" s="88"/>
      <c r="AP623" s="88" t="s">
        <v>61</v>
      </c>
      <c r="AQ623" s="88" t="s">
        <v>44</v>
      </c>
      <c r="AR623" s="88" t="s">
        <v>45</v>
      </c>
      <c r="AS623" s="88" t="s">
        <v>44</v>
      </c>
      <c r="AT623" s="88" t="s">
        <v>61</v>
      </c>
      <c r="AU623" s="88"/>
      <c r="AV623" s="88"/>
      <c r="AW623" s="88"/>
      <c r="AX623" s="104" t="s">
        <v>3923</v>
      </c>
      <c r="AY623" s="88">
        <v>62.097253000000002</v>
      </c>
      <c r="AZ623" s="89">
        <v>150</v>
      </c>
      <c r="BA623" s="92">
        <v>0.30051813471502592</v>
      </c>
      <c r="BB623" s="93">
        <v>216</v>
      </c>
      <c r="BC623" s="94">
        <v>0.2</v>
      </c>
      <c r="BD623" s="89">
        <v>505</v>
      </c>
      <c r="BE623" s="89">
        <v>350</v>
      </c>
      <c r="BF623" s="98" t="s">
        <v>2523</v>
      </c>
      <c r="BG623" s="88" t="s">
        <v>68</v>
      </c>
      <c r="BH623" s="88" t="s">
        <v>3523</v>
      </c>
    </row>
    <row r="624" spans="1:60" s="87" customFormat="1" ht="30.75" customHeight="1" x14ac:dyDescent="0.2">
      <c r="A624" s="87" t="s">
        <v>989</v>
      </c>
      <c r="B624" s="88" t="s">
        <v>1828</v>
      </c>
      <c r="C624" s="88" t="s">
        <v>989</v>
      </c>
      <c r="D624" s="88" t="s">
        <v>31</v>
      </c>
      <c r="E624" s="88" t="s">
        <v>32</v>
      </c>
      <c r="F624" s="88" t="s">
        <v>32</v>
      </c>
      <c r="G624" s="88" t="s">
        <v>61</v>
      </c>
      <c r="H624" s="88" t="s">
        <v>66</v>
      </c>
      <c r="I624" s="88" t="s">
        <v>2918</v>
      </c>
      <c r="J624" s="88" t="s">
        <v>62</v>
      </c>
      <c r="K624" s="88" t="s">
        <v>888</v>
      </c>
      <c r="L624" s="88" t="s">
        <v>3523</v>
      </c>
      <c r="M624" s="88" t="s">
        <v>988</v>
      </c>
      <c r="N624" s="88" t="s">
        <v>156</v>
      </c>
      <c r="O624" s="88" t="s">
        <v>587</v>
      </c>
      <c r="P624" s="88" t="s">
        <v>98</v>
      </c>
      <c r="Q624" s="88" t="s">
        <v>2374</v>
      </c>
      <c r="R624" s="89" t="s">
        <v>3615</v>
      </c>
      <c r="S624" s="90">
        <v>0.39</v>
      </c>
      <c r="T624" s="88" t="s">
        <v>929</v>
      </c>
      <c r="U624" s="88"/>
      <c r="V624" s="88"/>
      <c r="W624" s="88"/>
      <c r="X624" s="89"/>
      <c r="Y624" s="89"/>
      <c r="Z624" s="88"/>
      <c r="AA624" s="88">
        <v>60</v>
      </c>
      <c r="AB624" s="88"/>
      <c r="AC624" s="88"/>
      <c r="AD624" s="88">
        <v>24</v>
      </c>
      <c r="AE624" s="91">
        <v>28.1</v>
      </c>
      <c r="AF624" s="88" t="s">
        <v>2992</v>
      </c>
      <c r="AG624" s="88" t="s">
        <v>2999</v>
      </c>
      <c r="AH624" s="99" t="s">
        <v>2997</v>
      </c>
      <c r="AI624" s="89">
        <v>3</v>
      </c>
      <c r="AJ624" s="89">
        <v>0</v>
      </c>
      <c r="AK624" s="89" t="s">
        <v>3072</v>
      </c>
      <c r="AL624" s="88"/>
      <c r="AM624" s="88"/>
      <c r="AN624" s="88"/>
      <c r="AO624" s="88"/>
      <c r="AP624" s="88" t="s">
        <v>61</v>
      </c>
      <c r="AQ624" s="88" t="s">
        <v>44</v>
      </c>
      <c r="AR624" s="88" t="s">
        <v>45</v>
      </c>
      <c r="AS624" s="88" t="s">
        <v>44</v>
      </c>
      <c r="AT624" s="88" t="s">
        <v>61</v>
      </c>
      <c r="AU624" s="88"/>
      <c r="AV624" s="88"/>
      <c r="AW624" s="88"/>
      <c r="AX624" s="104" t="s">
        <v>3923</v>
      </c>
      <c r="AY624" s="88">
        <v>62.294234000000003</v>
      </c>
      <c r="AZ624" s="89">
        <v>150</v>
      </c>
      <c r="BA624" s="92">
        <v>0.45077720207253885</v>
      </c>
      <c r="BB624" s="93">
        <v>216</v>
      </c>
      <c r="BC624" s="94">
        <v>0.2</v>
      </c>
      <c r="BD624" s="89">
        <v>505</v>
      </c>
      <c r="BE624" s="89">
        <v>350</v>
      </c>
      <c r="BF624" s="98" t="s">
        <v>2523</v>
      </c>
      <c r="BG624" s="88" t="s">
        <v>68</v>
      </c>
      <c r="BH624" s="88" t="s">
        <v>3523</v>
      </c>
    </row>
    <row r="625" spans="1:60" s="87" customFormat="1" ht="30.75" customHeight="1" x14ac:dyDescent="0.2">
      <c r="A625" s="87" t="s">
        <v>990</v>
      </c>
      <c r="B625" s="88" t="s">
        <v>1828</v>
      </c>
      <c r="C625" s="88" t="s">
        <v>990</v>
      </c>
      <c r="D625" s="88" t="s">
        <v>31</v>
      </c>
      <c r="E625" s="88" t="s">
        <v>32</v>
      </c>
      <c r="F625" s="88" t="s">
        <v>32</v>
      </c>
      <c r="G625" s="88" t="s">
        <v>61</v>
      </c>
      <c r="H625" s="88" t="s">
        <v>66</v>
      </c>
      <c r="I625" s="88" t="s">
        <v>2918</v>
      </c>
      <c r="J625" s="88" t="s">
        <v>62</v>
      </c>
      <c r="K625" s="88" t="s">
        <v>888</v>
      </c>
      <c r="L625" s="88" t="s">
        <v>3523</v>
      </c>
      <c r="M625" s="88" t="s">
        <v>988</v>
      </c>
      <c r="N625" s="88" t="s">
        <v>156</v>
      </c>
      <c r="O625" s="88" t="s">
        <v>587</v>
      </c>
      <c r="P625" s="88" t="s">
        <v>100</v>
      </c>
      <c r="Q625" s="88" t="s">
        <v>2374</v>
      </c>
      <c r="R625" s="89" t="s">
        <v>3615</v>
      </c>
      <c r="S625" s="90">
        <v>0.37</v>
      </c>
      <c r="T625" s="88" t="s">
        <v>930</v>
      </c>
      <c r="U625" s="88"/>
      <c r="V625" s="88"/>
      <c r="W625" s="88"/>
      <c r="X625" s="89"/>
      <c r="Y625" s="89"/>
      <c r="Z625" s="88"/>
      <c r="AA625" s="88">
        <v>60</v>
      </c>
      <c r="AB625" s="88"/>
      <c r="AC625" s="88"/>
      <c r="AD625" s="88">
        <v>24</v>
      </c>
      <c r="AE625" s="91">
        <v>28.1</v>
      </c>
      <c r="AF625" s="88" t="s">
        <v>2992</v>
      </c>
      <c r="AG625" s="88" t="s">
        <v>2999</v>
      </c>
      <c r="AH625" s="99" t="s">
        <v>2997</v>
      </c>
      <c r="AI625" s="89">
        <v>3</v>
      </c>
      <c r="AJ625" s="89">
        <v>0</v>
      </c>
      <c r="AK625" s="89" t="s">
        <v>3072</v>
      </c>
      <c r="AL625" s="88"/>
      <c r="AM625" s="88"/>
      <c r="AN625" s="88"/>
      <c r="AO625" s="88"/>
      <c r="AP625" s="88" t="s">
        <v>61</v>
      </c>
      <c r="AQ625" s="88" t="s">
        <v>44</v>
      </c>
      <c r="AR625" s="88" t="s">
        <v>45</v>
      </c>
      <c r="AS625" s="88" t="s">
        <v>44</v>
      </c>
      <c r="AT625" s="88" t="s">
        <v>61</v>
      </c>
      <c r="AU625" s="88"/>
      <c r="AV625" s="88"/>
      <c r="AW625" s="88"/>
      <c r="AX625" s="104" t="s">
        <v>3923</v>
      </c>
      <c r="AY625" s="88">
        <v>63.376980000000003</v>
      </c>
      <c r="AZ625" s="89">
        <v>150</v>
      </c>
      <c r="BA625" s="92">
        <v>0.26424870466321243</v>
      </c>
      <c r="BB625" s="93">
        <v>216</v>
      </c>
      <c r="BC625" s="94">
        <v>0.2</v>
      </c>
      <c r="BD625" s="89">
        <v>505</v>
      </c>
      <c r="BE625" s="89">
        <v>350</v>
      </c>
      <c r="BF625" s="98" t="s">
        <v>2523</v>
      </c>
      <c r="BG625" s="88" t="s">
        <v>68</v>
      </c>
      <c r="BH625" s="88" t="s">
        <v>3523</v>
      </c>
    </row>
    <row r="626" spans="1:60" s="87" customFormat="1" ht="30.75" customHeight="1" x14ac:dyDescent="0.2">
      <c r="A626" s="87" t="s">
        <v>991</v>
      </c>
      <c r="B626" s="88" t="s">
        <v>1828</v>
      </c>
      <c r="C626" s="88" t="s">
        <v>991</v>
      </c>
      <c r="D626" s="88" t="s">
        <v>31</v>
      </c>
      <c r="E626" s="88" t="s">
        <v>32</v>
      </c>
      <c r="F626" s="88" t="s">
        <v>32</v>
      </c>
      <c r="G626" s="88" t="s">
        <v>61</v>
      </c>
      <c r="H626" s="88" t="s">
        <v>66</v>
      </c>
      <c r="I626" s="88" t="s">
        <v>2918</v>
      </c>
      <c r="J626" s="88" t="s">
        <v>62</v>
      </c>
      <c r="K626" s="88" t="s">
        <v>888</v>
      </c>
      <c r="L626" s="88" t="s">
        <v>3523</v>
      </c>
      <c r="M626" s="88" t="s">
        <v>988</v>
      </c>
      <c r="N626" s="88" t="s">
        <v>156</v>
      </c>
      <c r="O626" s="88" t="s">
        <v>587</v>
      </c>
      <c r="P626" s="88" t="s">
        <v>104</v>
      </c>
      <c r="Q626" s="88" t="s">
        <v>2374</v>
      </c>
      <c r="R626" s="89" t="s">
        <v>3615</v>
      </c>
      <c r="S626" s="90">
        <v>0.47499999999999998</v>
      </c>
      <c r="T626" s="88" t="s">
        <v>931</v>
      </c>
      <c r="U626" s="88"/>
      <c r="V626" s="88"/>
      <c r="W626" s="88"/>
      <c r="X626" s="89"/>
      <c r="Y626" s="89"/>
      <c r="Z626" s="88"/>
      <c r="AA626" s="88">
        <v>60</v>
      </c>
      <c r="AB626" s="88"/>
      <c r="AC626" s="88"/>
      <c r="AD626" s="88">
        <v>24</v>
      </c>
      <c r="AE626" s="91">
        <v>28.1</v>
      </c>
      <c r="AF626" s="88" t="s">
        <v>2992</v>
      </c>
      <c r="AG626" s="88" t="s">
        <v>2999</v>
      </c>
      <c r="AH626" s="99" t="s">
        <v>2997</v>
      </c>
      <c r="AI626" s="89">
        <v>3</v>
      </c>
      <c r="AJ626" s="89">
        <v>0</v>
      </c>
      <c r="AK626" s="89" t="s">
        <v>3072</v>
      </c>
      <c r="AL626" s="88"/>
      <c r="AM626" s="88"/>
      <c r="AN626" s="88"/>
      <c r="AO626" s="88"/>
      <c r="AP626" s="88" t="s">
        <v>61</v>
      </c>
      <c r="AQ626" s="88" t="s">
        <v>44</v>
      </c>
      <c r="AR626" s="88" t="s">
        <v>45</v>
      </c>
      <c r="AS626" s="88" t="s">
        <v>44</v>
      </c>
      <c r="AT626" s="88" t="s">
        <v>61</v>
      </c>
      <c r="AU626" s="88"/>
      <c r="AV626" s="88"/>
      <c r="AW626" s="88"/>
      <c r="AX626" s="104" t="s">
        <v>3923</v>
      </c>
      <c r="AY626" s="88">
        <v>57.036496</v>
      </c>
      <c r="AZ626" s="89">
        <v>150</v>
      </c>
      <c r="BA626" s="92">
        <v>4.6632124352331605E-2</v>
      </c>
      <c r="BB626" s="93">
        <v>144</v>
      </c>
      <c r="BC626" s="94">
        <v>0.2</v>
      </c>
      <c r="BD626" s="89">
        <v>505</v>
      </c>
      <c r="BE626" s="89">
        <v>350</v>
      </c>
      <c r="BF626" s="98" t="s">
        <v>2523</v>
      </c>
      <c r="BG626" s="88" t="s">
        <v>68</v>
      </c>
      <c r="BH626" s="88" t="s">
        <v>3523</v>
      </c>
    </row>
    <row r="627" spans="1:60" s="87" customFormat="1" ht="30.75" customHeight="1" x14ac:dyDescent="0.2">
      <c r="A627" s="87" t="s">
        <v>2113</v>
      </c>
      <c r="B627" s="88" t="s">
        <v>1829</v>
      </c>
      <c r="C627" s="88" t="s">
        <v>2113</v>
      </c>
      <c r="D627" s="88" t="s">
        <v>31</v>
      </c>
      <c r="E627" s="88" t="s">
        <v>32</v>
      </c>
      <c r="F627" s="88" t="s">
        <v>32</v>
      </c>
      <c r="G627" s="88" t="s">
        <v>61</v>
      </c>
      <c r="H627" s="88" t="s">
        <v>66</v>
      </c>
      <c r="I627" s="88" t="s">
        <v>2918</v>
      </c>
      <c r="J627" s="88" t="s">
        <v>62</v>
      </c>
      <c r="K627" s="88" t="s">
        <v>888</v>
      </c>
      <c r="L627" s="88" t="s">
        <v>3523</v>
      </c>
      <c r="M627" s="88" t="s">
        <v>988</v>
      </c>
      <c r="N627" s="88" t="s">
        <v>1735</v>
      </c>
      <c r="O627" s="88" t="s">
        <v>587</v>
      </c>
      <c r="P627" s="88" t="s">
        <v>175</v>
      </c>
      <c r="Q627" s="88" t="s">
        <v>2374</v>
      </c>
      <c r="R627" s="89" t="s">
        <v>3620</v>
      </c>
      <c r="S627" s="90">
        <v>0.38500000000000001</v>
      </c>
      <c r="T627" s="88" t="s">
        <v>932</v>
      </c>
      <c r="U627" s="88"/>
      <c r="V627" s="88"/>
      <c r="W627" s="88"/>
      <c r="X627" s="89"/>
      <c r="Y627" s="89"/>
      <c r="Z627" s="88"/>
      <c r="AA627" s="88">
        <v>60</v>
      </c>
      <c r="AB627" s="88"/>
      <c r="AC627" s="88"/>
      <c r="AD627" s="88">
        <v>24</v>
      </c>
      <c r="AE627" s="91">
        <v>28.1</v>
      </c>
      <c r="AF627" s="88" t="s">
        <v>2992</v>
      </c>
      <c r="AG627" s="88" t="s">
        <v>3002</v>
      </c>
      <c r="AH627" s="99" t="s">
        <v>2997</v>
      </c>
      <c r="AI627" s="89">
        <v>3</v>
      </c>
      <c r="AJ627" s="89">
        <v>0</v>
      </c>
      <c r="AK627" s="89" t="s">
        <v>3072</v>
      </c>
      <c r="AL627" s="88"/>
      <c r="AM627" s="88"/>
      <c r="AN627" s="88"/>
      <c r="AO627" s="88"/>
      <c r="AP627" s="88" t="s">
        <v>61</v>
      </c>
      <c r="AQ627" s="88" t="s">
        <v>44</v>
      </c>
      <c r="AR627" s="88" t="s">
        <v>45</v>
      </c>
      <c r="AS627" s="88" t="s">
        <v>44</v>
      </c>
      <c r="AT627" s="88" t="s">
        <v>61</v>
      </c>
      <c r="AU627" s="88"/>
      <c r="AV627" s="88"/>
      <c r="AW627" s="88"/>
      <c r="AX627" s="104" t="s">
        <v>3923</v>
      </c>
      <c r="AY627" s="88" t="e">
        <v>#N/A</v>
      </c>
      <c r="AZ627" s="89">
        <v>150</v>
      </c>
      <c r="BA627" s="92"/>
      <c r="BB627" s="93">
        <v>144</v>
      </c>
      <c r="BC627" s="94">
        <v>0.2</v>
      </c>
      <c r="BD627" s="89">
        <v>505</v>
      </c>
      <c r="BE627" s="89">
        <v>350</v>
      </c>
      <c r="BF627" s="96" t="s">
        <v>61</v>
      </c>
      <c r="BG627" s="88" t="s">
        <v>68</v>
      </c>
      <c r="BH627" s="88" t="s">
        <v>3523</v>
      </c>
    </row>
    <row r="628" spans="1:60" s="87" customFormat="1" ht="30.75" customHeight="1" x14ac:dyDescent="0.2">
      <c r="A628" s="87" t="s">
        <v>2114</v>
      </c>
      <c r="B628" s="88" t="s">
        <v>1829</v>
      </c>
      <c r="C628" s="88" t="s">
        <v>2114</v>
      </c>
      <c r="D628" s="88" t="s">
        <v>31</v>
      </c>
      <c r="E628" s="88" t="s">
        <v>32</v>
      </c>
      <c r="F628" s="88" t="s">
        <v>32</v>
      </c>
      <c r="G628" s="88" t="s">
        <v>61</v>
      </c>
      <c r="H628" s="88" t="s">
        <v>66</v>
      </c>
      <c r="I628" s="88" t="s">
        <v>2918</v>
      </c>
      <c r="J628" s="88" t="s">
        <v>62</v>
      </c>
      <c r="K628" s="88" t="s">
        <v>888</v>
      </c>
      <c r="L628" s="88" t="s">
        <v>3523</v>
      </c>
      <c r="M628" s="88" t="s">
        <v>988</v>
      </c>
      <c r="N628" s="88" t="s">
        <v>1735</v>
      </c>
      <c r="O628" s="88" t="s">
        <v>587</v>
      </c>
      <c r="P628" s="88" t="s">
        <v>176</v>
      </c>
      <c r="Q628" s="88" t="s">
        <v>2374</v>
      </c>
      <c r="R628" s="89" t="s">
        <v>3620</v>
      </c>
      <c r="S628" s="90">
        <v>0.36499999999999999</v>
      </c>
      <c r="T628" s="88" t="s">
        <v>933</v>
      </c>
      <c r="U628" s="88"/>
      <c r="V628" s="88"/>
      <c r="W628" s="88"/>
      <c r="X628" s="89"/>
      <c r="Y628" s="89"/>
      <c r="Z628" s="88"/>
      <c r="AA628" s="88">
        <v>60</v>
      </c>
      <c r="AB628" s="88"/>
      <c r="AC628" s="88"/>
      <c r="AD628" s="88">
        <v>24</v>
      </c>
      <c r="AE628" s="91">
        <v>28.1</v>
      </c>
      <c r="AF628" s="88" t="s">
        <v>2992</v>
      </c>
      <c r="AG628" s="88" t="s">
        <v>3002</v>
      </c>
      <c r="AH628" s="99" t="s">
        <v>2997</v>
      </c>
      <c r="AI628" s="89">
        <v>3</v>
      </c>
      <c r="AJ628" s="89">
        <v>0</v>
      </c>
      <c r="AK628" s="89" t="s">
        <v>3072</v>
      </c>
      <c r="AL628" s="88"/>
      <c r="AM628" s="88"/>
      <c r="AN628" s="88"/>
      <c r="AO628" s="88"/>
      <c r="AP628" s="88" t="s">
        <v>61</v>
      </c>
      <c r="AQ628" s="88" t="s">
        <v>44</v>
      </c>
      <c r="AR628" s="88" t="s">
        <v>45</v>
      </c>
      <c r="AS628" s="88" t="s">
        <v>44</v>
      </c>
      <c r="AT628" s="88" t="s">
        <v>61</v>
      </c>
      <c r="AU628" s="88"/>
      <c r="AV628" s="88"/>
      <c r="AW628" s="88"/>
      <c r="AX628" s="104" t="s">
        <v>3923</v>
      </c>
      <c r="AY628" s="88" t="e">
        <v>#N/A</v>
      </c>
      <c r="AZ628" s="89">
        <v>150</v>
      </c>
      <c r="BA628" s="92"/>
      <c r="BB628" s="93">
        <v>216</v>
      </c>
      <c r="BC628" s="94">
        <v>0.2</v>
      </c>
      <c r="BD628" s="89">
        <v>505</v>
      </c>
      <c r="BE628" s="89">
        <v>350</v>
      </c>
      <c r="BF628" s="96" t="s">
        <v>61</v>
      </c>
      <c r="BG628" s="88" t="s">
        <v>68</v>
      </c>
      <c r="BH628" s="88" t="s">
        <v>3523</v>
      </c>
    </row>
    <row r="629" spans="1:60" s="87" customFormat="1" ht="30.75" customHeight="1" x14ac:dyDescent="0.2">
      <c r="A629" s="87" t="s">
        <v>992</v>
      </c>
      <c r="B629" s="88" t="s">
        <v>1829</v>
      </c>
      <c r="C629" s="88" t="s">
        <v>992</v>
      </c>
      <c r="D629" s="88" t="s">
        <v>31</v>
      </c>
      <c r="E629" s="88" t="s">
        <v>32</v>
      </c>
      <c r="F629" s="88" t="s">
        <v>32</v>
      </c>
      <c r="G629" s="88" t="s">
        <v>61</v>
      </c>
      <c r="H629" s="88" t="s">
        <v>66</v>
      </c>
      <c r="I629" s="88" t="s">
        <v>2918</v>
      </c>
      <c r="J629" s="88" t="s">
        <v>62</v>
      </c>
      <c r="K629" s="88" t="s">
        <v>888</v>
      </c>
      <c r="L629" s="88" t="s">
        <v>3523</v>
      </c>
      <c r="M629" s="88" t="s">
        <v>988</v>
      </c>
      <c r="N629" s="88" t="s">
        <v>1735</v>
      </c>
      <c r="O629" s="88" t="s">
        <v>587</v>
      </c>
      <c r="P629" s="88" t="s">
        <v>98</v>
      </c>
      <c r="Q629" s="88" t="s">
        <v>2374</v>
      </c>
      <c r="R629" s="89" t="s">
        <v>3620</v>
      </c>
      <c r="S629" s="90">
        <v>0.35</v>
      </c>
      <c r="T629" s="88" t="s">
        <v>934</v>
      </c>
      <c r="U629" s="88"/>
      <c r="V629" s="88"/>
      <c r="W629" s="88"/>
      <c r="X629" s="89"/>
      <c r="Y629" s="89"/>
      <c r="Z629" s="88"/>
      <c r="AA629" s="88">
        <v>60</v>
      </c>
      <c r="AB629" s="88"/>
      <c r="AC629" s="88"/>
      <c r="AD629" s="88">
        <v>24</v>
      </c>
      <c r="AE629" s="91">
        <v>28.1</v>
      </c>
      <c r="AF629" s="88" t="s">
        <v>2992</v>
      </c>
      <c r="AG629" s="88" t="s">
        <v>3002</v>
      </c>
      <c r="AH629" s="99" t="s">
        <v>2997</v>
      </c>
      <c r="AI629" s="89">
        <v>3</v>
      </c>
      <c r="AJ629" s="89">
        <v>0</v>
      </c>
      <c r="AK629" s="89" t="s">
        <v>3072</v>
      </c>
      <c r="AL629" s="88"/>
      <c r="AM629" s="88"/>
      <c r="AN629" s="88"/>
      <c r="AO629" s="88"/>
      <c r="AP629" s="88" t="s">
        <v>61</v>
      </c>
      <c r="AQ629" s="88" t="s">
        <v>44</v>
      </c>
      <c r="AR629" s="88" t="s">
        <v>45</v>
      </c>
      <c r="AS629" s="88" t="s">
        <v>44</v>
      </c>
      <c r="AT629" s="88" t="s">
        <v>61</v>
      </c>
      <c r="AU629" s="88"/>
      <c r="AV629" s="88"/>
      <c r="AW629" s="88"/>
      <c r="AX629" s="104" t="s">
        <v>3923</v>
      </c>
      <c r="AY629" s="88" t="e">
        <v>#N/A</v>
      </c>
      <c r="AZ629" s="89">
        <v>150</v>
      </c>
      <c r="BA629" s="92"/>
      <c r="BB629" s="93">
        <v>216</v>
      </c>
      <c r="BC629" s="94">
        <v>0.2</v>
      </c>
      <c r="BD629" s="89">
        <v>505</v>
      </c>
      <c r="BE629" s="89">
        <v>350</v>
      </c>
      <c r="BF629" s="96" t="s">
        <v>61</v>
      </c>
      <c r="BG629" s="88" t="s">
        <v>68</v>
      </c>
      <c r="BH629" s="88" t="s">
        <v>3523</v>
      </c>
    </row>
    <row r="630" spans="1:60" s="87" customFormat="1" ht="30.75" customHeight="1" x14ac:dyDescent="0.2">
      <c r="A630" s="87" t="s">
        <v>993</v>
      </c>
      <c r="B630" s="88" t="s">
        <v>1829</v>
      </c>
      <c r="C630" s="88" t="s">
        <v>993</v>
      </c>
      <c r="D630" s="88" t="s">
        <v>31</v>
      </c>
      <c r="E630" s="88" t="s">
        <v>32</v>
      </c>
      <c r="F630" s="88" t="s">
        <v>32</v>
      </c>
      <c r="G630" s="88" t="s">
        <v>61</v>
      </c>
      <c r="H630" s="88" t="s">
        <v>66</v>
      </c>
      <c r="I630" s="88" t="s">
        <v>2918</v>
      </c>
      <c r="J630" s="88" t="s">
        <v>62</v>
      </c>
      <c r="K630" s="88" t="s">
        <v>888</v>
      </c>
      <c r="L630" s="88" t="s">
        <v>3523</v>
      </c>
      <c r="M630" s="88" t="s">
        <v>988</v>
      </c>
      <c r="N630" s="88" t="s">
        <v>1735</v>
      </c>
      <c r="O630" s="88" t="s">
        <v>587</v>
      </c>
      <c r="P630" s="88" t="s">
        <v>100</v>
      </c>
      <c r="Q630" s="88" t="s">
        <v>2374</v>
      </c>
      <c r="R630" s="89" t="s">
        <v>3620</v>
      </c>
      <c r="S630" s="90">
        <v>0.33</v>
      </c>
      <c r="T630" s="88" t="s">
        <v>935</v>
      </c>
      <c r="U630" s="88"/>
      <c r="V630" s="88"/>
      <c r="W630" s="88"/>
      <c r="X630" s="89"/>
      <c r="Y630" s="89"/>
      <c r="Z630" s="88"/>
      <c r="AA630" s="88">
        <v>60</v>
      </c>
      <c r="AB630" s="88"/>
      <c r="AC630" s="88"/>
      <c r="AD630" s="88">
        <v>24</v>
      </c>
      <c r="AE630" s="91">
        <v>28.1</v>
      </c>
      <c r="AF630" s="88" t="s">
        <v>2992</v>
      </c>
      <c r="AG630" s="88" t="s">
        <v>3002</v>
      </c>
      <c r="AH630" s="99" t="s">
        <v>2997</v>
      </c>
      <c r="AI630" s="89">
        <v>3</v>
      </c>
      <c r="AJ630" s="89">
        <v>0</v>
      </c>
      <c r="AK630" s="89" t="s">
        <v>3072</v>
      </c>
      <c r="AL630" s="88"/>
      <c r="AM630" s="88"/>
      <c r="AN630" s="88"/>
      <c r="AO630" s="88"/>
      <c r="AP630" s="88" t="s">
        <v>61</v>
      </c>
      <c r="AQ630" s="88" t="s">
        <v>44</v>
      </c>
      <c r="AR630" s="88" t="s">
        <v>45</v>
      </c>
      <c r="AS630" s="88" t="s">
        <v>44</v>
      </c>
      <c r="AT630" s="88" t="s">
        <v>61</v>
      </c>
      <c r="AU630" s="88"/>
      <c r="AV630" s="88"/>
      <c r="AW630" s="88"/>
      <c r="AX630" s="104" t="s">
        <v>3923</v>
      </c>
      <c r="AY630" s="88" t="e">
        <v>#N/A</v>
      </c>
      <c r="AZ630" s="89">
        <v>150</v>
      </c>
      <c r="BA630" s="92"/>
      <c r="BB630" s="93">
        <v>216</v>
      </c>
      <c r="BC630" s="94">
        <v>0.2</v>
      </c>
      <c r="BD630" s="89">
        <v>505</v>
      </c>
      <c r="BE630" s="89">
        <v>350</v>
      </c>
      <c r="BF630" s="96" t="s">
        <v>61</v>
      </c>
      <c r="BG630" s="88" t="s">
        <v>68</v>
      </c>
      <c r="BH630" s="88" t="s">
        <v>3523</v>
      </c>
    </row>
    <row r="631" spans="1:60" s="87" customFormat="1" ht="30.75" customHeight="1" x14ac:dyDescent="0.2">
      <c r="A631" s="87" t="s">
        <v>994</v>
      </c>
      <c r="B631" s="88" t="s">
        <v>1829</v>
      </c>
      <c r="C631" s="88" t="s">
        <v>994</v>
      </c>
      <c r="D631" s="88" t="s">
        <v>31</v>
      </c>
      <c r="E631" s="88" t="s">
        <v>32</v>
      </c>
      <c r="F631" s="88" t="s">
        <v>32</v>
      </c>
      <c r="G631" s="88" t="s">
        <v>61</v>
      </c>
      <c r="H631" s="88" t="s">
        <v>66</v>
      </c>
      <c r="I631" s="88" t="s">
        <v>2918</v>
      </c>
      <c r="J631" s="88" t="s">
        <v>62</v>
      </c>
      <c r="K631" s="88" t="s">
        <v>888</v>
      </c>
      <c r="L631" s="88" t="s">
        <v>3523</v>
      </c>
      <c r="M631" s="88" t="s">
        <v>988</v>
      </c>
      <c r="N631" s="88" t="s">
        <v>1735</v>
      </c>
      <c r="O631" s="88" t="s">
        <v>587</v>
      </c>
      <c r="P631" s="88" t="s">
        <v>104</v>
      </c>
      <c r="Q631" s="88" t="s">
        <v>2374</v>
      </c>
      <c r="R631" s="89" t="s">
        <v>3620</v>
      </c>
      <c r="S631" s="90">
        <v>0.42499999999999999</v>
      </c>
      <c r="T631" s="88" t="s">
        <v>936</v>
      </c>
      <c r="U631" s="88"/>
      <c r="V631" s="88"/>
      <c r="W631" s="88"/>
      <c r="X631" s="89"/>
      <c r="Y631" s="89"/>
      <c r="Z631" s="88"/>
      <c r="AA631" s="88">
        <v>60</v>
      </c>
      <c r="AB631" s="88"/>
      <c r="AC631" s="88"/>
      <c r="AD631" s="88">
        <v>24</v>
      </c>
      <c r="AE631" s="91">
        <v>28.1</v>
      </c>
      <c r="AF631" s="88" t="s">
        <v>2992</v>
      </c>
      <c r="AG631" s="88" t="s">
        <v>3002</v>
      </c>
      <c r="AH631" s="99" t="s">
        <v>2997</v>
      </c>
      <c r="AI631" s="89">
        <v>3</v>
      </c>
      <c r="AJ631" s="89">
        <v>0</v>
      </c>
      <c r="AK631" s="89" t="s">
        <v>3072</v>
      </c>
      <c r="AL631" s="88"/>
      <c r="AM631" s="88"/>
      <c r="AN631" s="88"/>
      <c r="AO631" s="88"/>
      <c r="AP631" s="88" t="s">
        <v>61</v>
      </c>
      <c r="AQ631" s="88" t="s">
        <v>44</v>
      </c>
      <c r="AR631" s="88" t="s">
        <v>45</v>
      </c>
      <c r="AS631" s="88" t="s">
        <v>44</v>
      </c>
      <c r="AT631" s="88" t="s">
        <v>61</v>
      </c>
      <c r="AU631" s="88"/>
      <c r="AV631" s="88"/>
      <c r="AW631" s="88"/>
      <c r="AX631" s="104" t="s">
        <v>3923</v>
      </c>
      <c r="AY631" s="88" t="e">
        <v>#N/A</v>
      </c>
      <c r="AZ631" s="89">
        <v>150</v>
      </c>
      <c r="BA631" s="92"/>
      <c r="BB631" s="93">
        <v>144</v>
      </c>
      <c r="BC631" s="94">
        <v>0.2</v>
      </c>
      <c r="BD631" s="89">
        <v>505</v>
      </c>
      <c r="BE631" s="89">
        <v>350</v>
      </c>
      <c r="BF631" s="96" t="s">
        <v>61</v>
      </c>
      <c r="BG631" s="88" t="s">
        <v>68</v>
      </c>
      <c r="BH631" s="88" t="s">
        <v>3523</v>
      </c>
    </row>
    <row r="632" spans="1:60" s="87" customFormat="1" ht="30.75" customHeight="1" x14ac:dyDescent="0.2">
      <c r="A632" s="87" t="s">
        <v>995</v>
      </c>
      <c r="B632" s="88" t="s">
        <v>1829</v>
      </c>
      <c r="C632" s="88" t="s">
        <v>995</v>
      </c>
      <c r="D632" s="88" t="s">
        <v>31</v>
      </c>
      <c r="E632" s="88" t="s">
        <v>32</v>
      </c>
      <c r="F632" s="88" t="s">
        <v>32</v>
      </c>
      <c r="G632" s="88" t="s">
        <v>61</v>
      </c>
      <c r="H632" s="88" t="s">
        <v>66</v>
      </c>
      <c r="I632" s="88" t="s">
        <v>2918</v>
      </c>
      <c r="J632" s="88" t="s">
        <v>62</v>
      </c>
      <c r="K632" s="88" t="s">
        <v>888</v>
      </c>
      <c r="L632" s="88" t="s">
        <v>3523</v>
      </c>
      <c r="M632" s="88" t="s">
        <v>988</v>
      </c>
      <c r="N632" s="88" t="s">
        <v>1735</v>
      </c>
      <c r="O632" s="88" t="s">
        <v>587</v>
      </c>
      <c r="P632" s="88" t="s">
        <v>107</v>
      </c>
      <c r="Q632" s="88" t="s">
        <v>2374</v>
      </c>
      <c r="R632" s="89" t="s">
        <v>3620</v>
      </c>
      <c r="S632" s="90">
        <v>0.44500000000000001</v>
      </c>
      <c r="T632" s="88" t="s">
        <v>937</v>
      </c>
      <c r="U632" s="88"/>
      <c r="V632" s="88"/>
      <c r="W632" s="88"/>
      <c r="X632" s="89"/>
      <c r="Y632" s="89"/>
      <c r="Z632" s="88"/>
      <c r="AA632" s="88">
        <v>60</v>
      </c>
      <c r="AB632" s="88"/>
      <c r="AC632" s="88"/>
      <c r="AD632" s="88">
        <v>24</v>
      </c>
      <c r="AE632" s="91">
        <v>28.1</v>
      </c>
      <c r="AF632" s="88" t="s">
        <v>2992</v>
      </c>
      <c r="AG632" s="88" t="s">
        <v>3002</v>
      </c>
      <c r="AH632" s="99" t="s">
        <v>2997</v>
      </c>
      <c r="AI632" s="89">
        <v>3</v>
      </c>
      <c r="AJ632" s="89">
        <v>0</v>
      </c>
      <c r="AK632" s="89" t="s">
        <v>3072</v>
      </c>
      <c r="AL632" s="88"/>
      <c r="AM632" s="88"/>
      <c r="AN632" s="88"/>
      <c r="AO632" s="88"/>
      <c r="AP632" s="88" t="s">
        <v>61</v>
      </c>
      <c r="AQ632" s="88" t="s">
        <v>44</v>
      </c>
      <c r="AR632" s="88" t="s">
        <v>45</v>
      </c>
      <c r="AS632" s="88" t="s">
        <v>44</v>
      </c>
      <c r="AT632" s="88" t="s">
        <v>61</v>
      </c>
      <c r="AU632" s="88"/>
      <c r="AV632" s="88"/>
      <c r="AW632" s="88"/>
      <c r="AX632" s="104" t="s">
        <v>3923</v>
      </c>
      <c r="AY632" s="88" t="e">
        <v>#N/A</v>
      </c>
      <c r="AZ632" s="89">
        <v>150</v>
      </c>
      <c r="BA632" s="92"/>
      <c r="BB632" s="93">
        <v>144</v>
      </c>
      <c r="BC632" s="94">
        <v>0.2</v>
      </c>
      <c r="BD632" s="89">
        <v>505</v>
      </c>
      <c r="BE632" s="89">
        <v>350</v>
      </c>
      <c r="BF632" s="96"/>
      <c r="BG632" s="88" t="s">
        <v>68</v>
      </c>
      <c r="BH632" s="88" t="s">
        <v>3523</v>
      </c>
    </row>
    <row r="633" spans="1:60" s="87" customFormat="1" ht="30.75" customHeight="1" x14ac:dyDescent="0.2">
      <c r="A633" s="87" t="s">
        <v>2115</v>
      </c>
      <c r="B633" s="88" t="s">
        <v>1830</v>
      </c>
      <c r="C633" s="88" t="s">
        <v>2115</v>
      </c>
      <c r="D633" s="88" t="s">
        <v>31</v>
      </c>
      <c r="E633" s="88" t="s">
        <v>32</v>
      </c>
      <c r="F633" s="88" t="s">
        <v>32</v>
      </c>
      <c r="G633" s="88" t="s">
        <v>61</v>
      </c>
      <c r="H633" s="88" t="s">
        <v>66</v>
      </c>
      <c r="I633" s="88" t="s">
        <v>2918</v>
      </c>
      <c r="J633" s="88" t="s">
        <v>62</v>
      </c>
      <c r="K633" s="88" t="s">
        <v>888</v>
      </c>
      <c r="L633" s="88" t="s">
        <v>3523</v>
      </c>
      <c r="M633" s="88" t="s">
        <v>988</v>
      </c>
      <c r="N633" s="88" t="s">
        <v>1726</v>
      </c>
      <c r="O633" s="88" t="s">
        <v>587</v>
      </c>
      <c r="P633" s="88" t="s">
        <v>175</v>
      </c>
      <c r="Q633" s="88" t="s">
        <v>2374</v>
      </c>
      <c r="R633" s="89" t="s">
        <v>3644</v>
      </c>
      <c r="S633" s="90">
        <v>0.38500000000000001</v>
      </c>
      <c r="T633" s="88" t="s">
        <v>938</v>
      </c>
      <c r="U633" s="88"/>
      <c r="V633" s="88"/>
      <c r="W633" s="88"/>
      <c r="X633" s="89"/>
      <c r="Y633" s="89"/>
      <c r="Z633" s="88"/>
      <c r="AA633" s="88">
        <v>60</v>
      </c>
      <c r="AB633" s="88"/>
      <c r="AC633" s="88"/>
      <c r="AD633" s="88">
        <v>24</v>
      </c>
      <c r="AE633" s="91">
        <v>28.1</v>
      </c>
      <c r="AF633" s="88" t="s">
        <v>2992</v>
      </c>
      <c r="AG633" s="88" t="s">
        <v>2999</v>
      </c>
      <c r="AH633" s="99" t="s">
        <v>2997</v>
      </c>
      <c r="AI633" s="89">
        <v>3</v>
      </c>
      <c r="AJ633" s="89">
        <v>0</v>
      </c>
      <c r="AK633" s="89" t="s">
        <v>3072</v>
      </c>
      <c r="AL633" s="88"/>
      <c r="AM633" s="88"/>
      <c r="AN633" s="88"/>
      <c r="AO633" s="88"/>
      <c r="AP633" s="88" t="s">
        <v>61</v>
      </c>
      <c r="AQ633" s="88" t="s">
        <v>44</v>
      </c>
      <c r="AR633" s="88" t="s">
        <v>45</v>
      </c>
      <c r="AS633" s="88" t="s">
        <v>44</v>
      </c>
      <c r="AT633" s="88" t="s">
        <v>61</v>
      </c>
      <c r="AU633" s="88"/>
      <c r="AV633" s="88"/>
      <c r="AW633" s="88"/>
      <c r="AX633" s="104" t="s">
        <v>3923</v>
      </c>
      <c r="AY633" s="88">
        <v>60.862506000000003</v>
      </c>
      <c r="AZ633" s="89">
        <v>150</v>
      </c>
      <c r="BA633" s="92">
        <v>0.21243523316062177</v>
      </c>
      <c r="BB633" s="93">
        <v>144</v>
      </c>
      <c r="BC633" s="94">
        <v>0.2</v>
      </c>
      <c r="BD633" s="89">
        <v>505</v>
      </c>
      <c r="BE633" s="89">
        <v>350</v>
      </c>
      <c r="BF633" s="98" t="s">
        <v>2523</v>
      </c>
      <c r="BG633" s="88" t="s">
        <v>68</v>
      </c>
      <c r="BH633" s="88" t="s">
        <v>3523</v>
      </c>
    </row>
    <row r="634" spans="1:60" s="87" customFormat="1" ht="30.75" customHeight="1" x14ac:dyDescent="0.2">
      <c r="A634" s="87" t="s">
        <v>2116</v>
      </c>
      <c r="B634" s="88" t="s">
        <v>1830</v>
      </c>
      <c r="C634" s="100" t="s">
        <v>2116</v>
      </c>
      <c r="D634" s="100" t="s">
        <v>31</v>
      </c>
      <c r="E634" s="100" t="s">
        <v>32</v>
      </c>
      <c r="F634" s="100" t="s">
        <v>32</v>
      </c>
      <c r="G634" s="100" t="s">
        <v>61</v>
      </c>
      <c r="H634" s="100" t="s">
        <v>66</v>
      </c>
      <c r="I634" s="88" t="s">
        <v>2918</v>
      </c>
      <c r="J634" s="100" t="s">
        <v>62</v>
      </c>
      <c r="K634" s="100" t="s">
        <v>888</v>
      </c>
      <c r="L634" s="88" t="s">
        <v>3523</v>
      </c>
      <c r="M634" s="100" t="s">
        <v>988</v>
      </c>
      <c r="N634" s="100" t="s">
        <v>1726</v>
      </c>
      <c r="O634" s="100" t="s">
        <v>587</v>
      </c>
      <c r="P634" s="100" t="s">
        <v>176</v>
      </c>
      <c r="Q634" s="100" t="s">
        <v>2374</v>
      </c>
      <c r="R634" s="101" t="s">
        <v>3644</v>
      </c>
      <c r="S634" s="102">
        <v>0.36499999999999999</v>
      </c>
      <c r="T634" s="100" t="s">
        <v>939</v>
      </c>
      <c r="U634" s="100"/>
      <c r="V634" s="100"/>
      <c r="W634" s="100"/>
      <c r="X634" s="101"/>
      <c r="Y634" s="101"/>
      <c r="Z634" s="100"/>
      <c r="AA634" s="100">
        <v>60</v>
      </c>
      <c r="AB634" s="100"/>
      <c r="AC634" s="100"/>
      <c r="AD634" s="88">
        <v>24</v>
      </c>
      <c r="AE634" s="103">
        <v>28.1</v>
      </c>
      <c r="AF634" s="88" t="s">
        <v>2992</v>
      </c>
      <c r="AG634" s="88" t="s">
        <v>2999</v>
      </c>
      <c r="AH634" s="99" t="s">
        <v>2997</v>
      </c>
      <c r="AI634" s="89">
        <v>3</v>
      </c>
      <c r="AJ634" s="89">
        <v>0</v>
      </c>
      <c r="AK634" s="89" t="s">
        <v>3072</v>
      </c>
      <c r="AL634" s="100"/>
      <c r="AM634" s="100"/>
      <c r="AN634" s="100"/>
      <c r="AO634" s="100"/>
      <c r="AP634" s="100" t="s">
        <v>61</v>
      </c>
      <c r="AQ634" s="100" t="s">
        <v>44</v>
      </c>
      <c r="AR634" s="100" t="s">
        <v>45</v>
      </c>
      <c r="AS634" s="100" t="s">
        <v>44</v>
      </c>
      <c r="AT634" s="100" t="s">
        <v>61</v>
      </c>
      <c r="AU634" s="100"/>
      <c r="AV634" s="100"/>
      <c r="AW634" s="100"/>
      <c r="AX634" s="100" t="s">
        <v>3923</v>
      </c>
      <c r="AY634" s="100">
        <v>3025.1051980000002</v>
      </c>
      <c r="AZ634" s="89">
        <v>150</v>
      </c>
      <c r="BA634" s="92">
        <v>0.54922279792746109</v>
      </c>
      <c r="BB634" s="93">
        <v>216</v>
      </c>
      <c r="BC634" s="94">
        <v>0.2</v>
      </c>
      <c r="BD634" s="89">
        <v>505</v>
      </c>
      <c r="BE634" s="89">
        <v>350</v>
      </c>
      <c r="BF634" s="98" t="s">
        <v>2523</v>
      </c>
      <c r="BG634" s="88" t="s">
        <v>68</v>
      </c>
      <c r="BH634" s="88" t="s">
        <v>3523</v>
      </c>
    </row>
    <row r="635" spans="1:60" s="87" customFormat="1" ht="30.75" customHeight="1" x14ac:dyDescent="0.2">
      <c r="A635" s="87" t="s">
        <v>996</v>
      </c>
      <c r="B635" s="88" t="s">
        <v>1830</v>
      </c>
      <c r="C635" s="88" t="s">
        <v>996</v>
      </c>
      <c r="D635" s="88" t="s">
        <v>31</v>
      </c>
      <c r="E635" s="88" t="s">
        <v>32</v>
      </c>
      <c r="F635" s="88" t="s">
        <v>32</v>
      </c>
      <c r="G635" s="88" t="s">
        <v>61</v>
      </c>
      <c r="H635" s="88" t="s">
        <v>66</v>
      </c>
      <c r="I635" s="88" t="s">
        <v>2918</v>
      </c>
      <c r="J635" s="88" t="s">
        <v>62</v>
      </c>
      <c r="K635" s="88" t="s">
        <v>888</v>
      </c>
      <c r="L635" s="88" t="s">
        <v>3523</v>
      </c>
      <c r="M635" s="88" t="s">
        <v>988</v>
      </c>
      <c r="N635" s="88" t="s">
        <v>1726</v>
      </c>
      <c r="O635" s="88" t="s">
        <v>587</v>
      </c>
      <c r="P635" s="88" t="s">
        <v>98</v>
      </c>
      <c r="Q635" s="88" t="s">
        <v>2374</v>
      </c>
      <c r="R635" s="89" t="s">
        <v>3644</v>
      </c>
      <c r="S635" s="90">
        <v>0.35</v>
      </c>
      <c r="T635" s="88" t="s">
        <v>940</v>
      </c>
      <c r="U635" s="88"/>
      <c r="V635" s="88"/>
      <c r="W635" s="88"/>
      <c r="X635" s="89"/>
      <c r="Y635" s="89"/>
      <c r="Z635" s="88"/>
      <c r="AA635" s="88">
        <v>60</v>
      </c>
      <c r="AB635" s="88"/>
      <c r="AC635" s="88"/>
      <c r="AD635" s="88">
        <v>24</v>
      </c>
      <c r="AE635" s="91">
        <v>28.1</v>
      </c>
      <c r="AF635" s="88" t="s">
        <v>2992</v>
      </c>
      <c r="AG635" s="88" t="s">
        <v>2999</v>
      </c>
      <c r="AH635" s="99" t="s">
        <v>2997</v>
      </c>
      <c r="AI635" s="89">
        <v>3</v>
      </c>
      <c r="AJ635" s="89">
        <v>0</v>
      </c>
      <c r="AK635" s="89" t="s">
        <v>3072</v>
      </c>
      <c r="AL635" s="88"/>
      <c r="AM635" s="88"/>
      <c r="AN635" s="88"/>
      <c r="AO635" s="88"/>
      <c r="AP635" s="88" t="s">
        <v>61</v>
      </c>
      <c r="AQ635" s="88" t="s">
        <v>44</v>
      </c>
      <c r="AR635" s="88" t="s">
        <v>45</v>
      </c>
      <c r="AS635" s="88" t="s">
        <v>44</v>
      </c>
      <c r="AT635" s="88" t="s">
        <v>61</v>
      </c>
      <c r="AU635" s="88"/>
      <c r="AV635" s="88"/>
      <c r="AW635" s="88"/>
      <c r="AX635" s="104" t="s">
        <v>3923</v>
      </c>
      <c r="AY635" s="88">
        <v>62.735441999999999</v>
      </c>
      <c r="AZ635" s="89">
        <v>150</v>
      </c>
      <c r="BA635" s="92">
        <v>0.45077720207253885</v>
      </c>
      <c r="BB635" s="93">
        <v>216</v>
      </c>
      <c r="BC635" s="94">
        <v>0.2</v>
      </c>
      <c r="BD635" s="89">
        <v>505</v>
      </c>
      <c r="BE635" s="89">
        <v>350</v>
      </c>
      <c r="BF635" s="98" t="s">
        <v>2523</v>
      </c>
      <c r="BG635" s="88" t="s">
        <v>68</v>
      </c>
      <c r="BH635" s="88" t="s">
        <v>3523</v>
      </c>
    </row>
    <row r="636" spans="1:60" s="87" customFormat="1" ht="30.75" customHeight="1" x14ac:dyDescent="0.2">
      <c r="A636" s="87" t="s">
        <v>997</v>
      </c>
      <c r="B636" s="88" t="s">
        <v>1830</v>
      </c>
      <c r="C636" s="88" t="s">
        <v>997</v>
      </c>
      <c r="D636" s="88" t="s">
        <v>31</v>
      </c>
      <c r="E636" s="88" t="s">
        <v>32</v>
      </c>
      <c r="F636" s="88" t="s">
        <v>32</v>
      </c>
      <c r="G636" s="88" t="s">
        <v>61</v>
      </c>
      <c r="H636" s="88" t="s">
        <v>66</v>
      </c>
      <c r="I636" s="88" t="s">
        <v>2918</v>
      </c>
      <c r="J636" s="88" t="s">
        <v>62</v>
      </c>
      <c r="K636" s="88" t="s">
        <v>888</v>
      </c>
      <c r="L636" s="88" t="s">
        <v>3523</v>
      </c>
      <c r="M636" s="88" t="s">
        <v>988</v>
      </c>
      <c r="N636" s="88" t="s">
        <v>1726</v>
      </c>
      <c r="O636" s="88" t="s">
        <v>587</v>
      </c>
      <c r="P636" s="88" t="s">
        <v>100</v>
      </c>
      <c r="Q636" s="88" t="s">
        <v>2374</v>
      </c>
      <c r="R636" s="89" t="s">
        <v>3644</v>
      </c>
      <c r="S636" s="90">
        <v>0.33</v>
      </c>
      <c r="T636" s="88" t="s">
        <v>941</v>
      </c>
      <c r="U636" s="88"/>
      <c r="V636" s="88"/>
      <c r="W636" s="88"/>
      <c r="X636" s="89"/>
      <c r="Y636" s="89"/>
      <c r="Z636" s="88"/>
      <c r="AA636" s="88">
        <v>60</v>
      </c>
      <c r="AB636" s="88"/>
      <c r="AC636" s="88"/>
      <c r="AD636" s="88">
        <v>24</v>
      </c>
      <c r="AE636" s="91">
        <v>28.1</v>
      </c>
      <c r="AF636" s="88" t="s">
        <v>2992</v>
      </c>
      <c r="AG636" s="88" t="s">
        <v>2999</v>
      </c>
      <c r="AH636" s="99" t="s">
        <v>2997</v>
      </c>
      <c r="AI636" s="89">
        <v>3</v>
      </c>
      <c r="AJ636" s="89">
        <v>0</v>
      </c>
      <c r="AK636" s="89" t="s">
        <v>3072</v>
      </c>
      <c r="AL636" s="88"/>
      <c r="AM636" s="88"/>
      <c r="AN636" s="88"/>
      <c r="AO636" s="88"/>
      <c r="AP636" s="88" t="s">
        <v>61</v>
      </c>
      <c r="AQ636" s="88" t="s">
        <v>44</v>
      </c>
      <c r="AR636" s="88" t="s">
        <v>45</v>
      </c>
      <c r="AS636" s="88" t="s">
        <v>44</v>
      </c>
      <c r="AT636" s="88" t="s">
        <v>61</v>
      </c>
      <c r="AU636" s="88"/>
      <c r="AV636" s="88"/>
      <c r="AW636" s="88"/>
      <c r="AX636" s="104" t="s">
        <v>3923</v>
      </c>
      <c r="AY636" s="88">
        <v>60.084701000000003</v>
      </c>
      <c r="AZ636" s="89">
        <v>150</v>
      </c>
      <c r="BA636" s="92">
        <v>0.37305699481865284</v>
      </c>
      <c r="BB636" s="93">
        <v>216</v>
      </c>
      <c r="BC636" s="94">
        <v>0.2</v>
      </c>
      <c r="BD636" s="89">
        <v>505</v>
      </c>
      <c r="BE636" s="89">
        <v>350</v>
      </c>
      <c r="BF636" s="98" t="s">
        <v>2523</v>
      </c>
      <c r="BG636" s="88" t="s">
        <v>68</v>
      </c>
      <c r="BH636" s="88" t="s">
        <v>3523</v>
      </c>
    </row>
    <row r="637" spans="1:60" s="87" customFormat="1" ht="30.75" customHeight="1" x14ac:dyDescent="0.2">
      <c r="A637" s="87" t="s">
        <v>998</v>
      </c>
      <c r="B637" s="88" t="s">
        <v>1830</v>
      </c>
      <c r="C637" s="88" t="s">
        <v>998</v>
      </c>
      <c r="D637" s="88" t="s">
        <v>31</v>
      </c>
      <c r="E637" s="88" t="s">
        <v>32</v>
      </c>
      <c r="F637" s="88" t="s">
        <v>32</v>
      </c>
      <c r="G637" s="88" t="s">
        <v>61</v>
      </c>
      <c r="H637" s="88" t="s">
        <v>66</v>
      </c>
      <c r="I637" s="88" t="s">
        <v>2918</v>
      </c>
      <c r="J637" s="88" t="s">
        <v>62</v>
      </c>
      <c r="K637" s="88" t="s">
        <v>888</v>
      </c>
      <c r="L637" s="88" t="s">
        <v>3523</v>
      </c>
      <c r="M637" s="88" t="s">
        <v>988</v>
      </c>
      <c r="N637" s="88" t="s">
        <v>1726</v>
      </c>
      <c r="O637" s="88" t="s">
        <v>587</v>
      </c>
      <c r="P637" s="88" t="s">
        <v>104</v>
      </c>
      <c r="Q637" s="88" t="s">
        <v>2374</v>
      </c>
      <c r="R637" s="89" t="s">
        <v>3644</v>
      </c>
      <c r="S637" s="90">
        <v>0.42499999999999999</v>
      </c>
      <c r="T637" s="88" t="s">
        <v>942</v>
      </c>
      <c r="U637" s="88"/>
      <c r="V637" s="88"/>
      <c r="W637" s="88"/>
      <c r="X637" s="89"/>
      <c r="Y637" s="89"/>
      <c r="Z637" s="88"/>
      <c r="AA637" s="88">
        <v>60</v>
      </c>
      <c r="AB637" s="88"/>
      <c r="AC637" s="88"/>
      <c r="AD637" s="88">
        <v>24</v>
      </c>
      <c r="AE637" s="91">
        <v>28.1</v>
      </c>
      <c r="AF637" s="88" t="s">
        <v>2992</v>
      </c>
      <c r="AG637" s="88" t="s">
        <v>2999</v>
      </c>
      <c r="AH637" s="99" t="s">
        <v>2997</v>
      </c>
      <c r="AI637" s="89">
        <v>3</v>
      </c>
      <c r="AJ637" s="89">
        <v>0</v>
      </c>
      <c r="AK637" s="89" t="s">
        <v>3072</v>
      </c>
      <c r="AL637" s="88"/>
      <c r="AM637" s="88"/>
      <c r="AN637" s="88"/>
      <c r="AO637" s="88"/>
      <c r="AP637" s="88" t="s">
        <v>61</v>
      </c>
      <c r="AQ637" s="88" t="s">
        <v>44</v>
      </c>
      <c r="AR637" s="88" t="s">
        <v>45</v>
      </c>
      <c r="AS637" s="88" t="s">
        <v>44</v>
      </c>
      <c r="AT637" s="88" t="s">
        <v>61</v>
      </c>
      <c r="AU637" s="88"/>
      <c r="AV637" s="88"/>
      <c r="AW637" s="88"/>
      <c r="AX637" s="104" t="s">
        <v>3923</v>
      </c>
      <c r="AY637" s="88">
        <v>56.969628999999998</v>
      </c>
      <c r="AZ637" s="89">
        <v>150</v>
      </c>
      <c r="BA637" s="92">
        <v>6.7357512953367879E-2</v>
      </c>
      <c r="BB637" s="93">
        <v>144</v>
      </c>
      <c r="BC637" s="94">
        <v>0.2</v>
      </c>
      <c r="BD637" s="89">
        <v>505</v>
      </c>
      <c r="BE637" s="89">
        <v>350</v>
      </c>
      <c r="BF637" s="98" t="s">
        <v>2523</v>
      </c>
      <c r="BG637" s="88" t="s">
        <v>68</v>
      </c>
      <c r="BH637" s="88" t="s">
        <v>3523</v>
      </c>
    </row>
    <row r="638" spans="1:60" s="87" customFormat="1" ht="30.75" customHeight="1" x14ac:dyDescent="0.2">
      <c r="A638" s="87" t="s">
        <v>2117</v>
      </c>
      <c r="B638" s="88" t="s">
        <v>1832</v>
      </c>
      <c r="C638" s="88" t="s">
        <v>2117</v>
      </c>
      <c r="D638" s="88" t="s">
        <v>31</v>
      </c>
      <c r="E638" s="88" t="s">
        <v>32</v>
      </c>
      <c r="F638" s="88" t="s">
        <v>32</v>
      </c>
      <c r="G638" s="88" t="s">
        <v>61</v>
      </c>
      <c r="H638" s="88" t="s">
        <v>66</v>
      </c>
      <c r="I638" s="88" t="s">
        <v>2916</v>
      </c>
      <c r="J638" s="88" t="s">
        <v>62</v>
      </c>
      <c r="K638" s="88" t="s">
        <v>888</v>
      </c>
      <c r="L638" s="88" t="s">
        <v>3523</v>
      </c>
      <c r="M638" s="88" t="s">
        <v>988</v>
      </c>
      <c r="N638" s="88" t="s">
        <v>1727</v>
      </c>
      <c r="O638" s="88" t="s">
        <v>587</v>
      </c>
      <c r="P638" s="88" t="s">
        <v>175</v>
      </c>
      <c r="Q638" s="88" t="s">
        <v>2374</v>
      </c>
      <c r="R638" s="89" t="s">
        <v>3612</v>
      </c>
      <c r="S638" s="90">
        <v>0.38500000000000001</v>
      </c>
      <c r="T638" s="88" t="s">
        <v>943</v>
      </c>
      <c r="U638" s="88"/>
      <c r="V638" s="88"/>
      <c r="W638" s="88"/>
      <c r="X638" s="89"/>
      <c r="Y638" s="89"/>
      <c r="Z638" s="88"/>
      <c r="AA638" s="88">
        <v>60</v>
      </c>
      <c r="AB638" s="88"/>
      <c r="AC638" s="88"/>
      <c r="AD638" s="88">
        <v>24</v>
      </c>
      <c r="AE638" s="91">
        <v>28.1</v>
      </c>
      <c r="AF638" s="88" t="s">
        <v>2993</v>
      </c>
      <c r="AG638" s="88"/>
      <c r="AH638" s="99" t="s">
        <v>2997</v>
      </c>
      <c r="AI638" s="89">
        <v>3</v>
      </c>
      <c r="AJ638" s="89">
        <v>0</v>
      </c>
      <c r="AK638" s="89" t="s">
        <v>3072</v>
      </c>
      <c r="AL638" s="88"/>
      <c r="AM638" s="88"/>
      <c r="AN638" s="88"/>
      <c r="AO638" s="88"/>
      <c r="AP638" s="88" t="s">
        <v>61</v>
      </c>
      <c r="AQ638" s="88" t="s">
        <v>44</v>
      </c>
      <c r="AR638" s="88" t="s">
        <v>45</v>
      </c>
      <c r="AS638" s="88" t="s">
        <v>44</v>
      </c>
      <c r="AT638" s="88" t="s">
        <v>61</v>
      </c>
      <c r="AU638" s="88" t="s">
        <v>3921</v>
      </c>
      <c r="AV638" s="88"/>
      <c r="AW638" s="88"/>
      <c r="AX638" s="88"/>
      <c r="AY638" s="88">
        <v>63.732106000000002</v>
      </c>
      <c r="AZ638" s="89">
        <v>150</v>
      </c>
      <c r="BA638" s="92">
        <v>0.13989637305699482</v>
      </c>
      <c r="BB638" s="93">
        <v>72</v>
      </c>
      <c r="BC638" s="94">
        <v>0.2</v>
      </c>
      <c r="BD638" s="89">
        <v>505</v>
      </c>
      <c r="BE638" s="89">
        <v>350</v>
      </c>
      <c r="BF638" s="96" t="s">
        <v>2518</v>
      </c>
      <c r="BG638" s="88" t="s">
        <v>68</v>
      </c>
      <c r="BH638" s="88" t="s">
        <v>3523</v>
      </c>
    </row>
    <row r="639" spans="1:60" s="87" customFormat="1" ht="30.75" customHeight="1" x14ac:dyDescent="0.2">
      <c r="A639" s="87" t="s">
        <v>2118</v>
      </c>
      <c r="B639" s="88" t="s">
        <v>1832</v>
      </c>
      <c r="C639" s="88" t="s">
        <v>2118</v>
      </c>
      <c r="D639" s="88" t="s">
        <v>31</v>
      </c>
      <c r="E639" s="88" t="s">
        <v>32</v>
      </c>
      <c r="F639" s="88" t="s">
        <v>32</v>
      </c>
      <c r="G639" s="88" t="s">
        <v>61</v>
      </c>
      <c r="H639" s="88" t="s">
        <v>66</v>
      </c>
      <c r="I639" s="88" t="s">
        <v>2916</v>
      </c>
      <c r="J639" s="88" t="s">
        <v>62</v>
      </c>
      <c r="K639" s="88" t="s">
        <v>888</v>
      </c>
      <c r="L639" s="88" t="s">
        <v>3523</v>
      </c>
      <c r="M639" s="88" t="s">
        <v>988</v>
      </c>
      <c r="N639" s="88" t="s">
        <v>1727</v>
      </c>
      <c r="O639" s="88" t="s">
        <v>587</v>
      </c>
      <c r="P639" s="88" t="s">
        <v>176</v>
      </c>
      <c r="Q639" s="88" t="s">
        <v>2374</v>
      </c>
      <c r="R639" s="89" t="s">
        <v>3612</v>
      </c>
      <c r="S639" s="90">
        <v>0.36499999999999999</v>
      </c>
      <c r="T639" s="88" t="s">
        <v>944</v>
      </c>
      <c r="U639" s="88"/>
      <c r="V639" s="88"/>
      <c r="W639" s="88"/>
      <c r="X639" s="89"/>
      <c r="Y639" s="89"/>
      <c r="Z639" s="88"/>
      <c r="AA639" s="88">
        <v>60</v>
      </c>
      <c r="AB639" s="88"/>
      <c r="AC639" s="88"/>
      <c r="AD639" s="88">
        <v>24</v>
      </c>
      <c r="AE639" s="91">
        <v>28.1</v>
      </c>
      <c r="AF639" s="88" t="s">
        <v>2993</v>
      </c>
      <c r="AG639" s="88"/>
      <c r="AH639" s="99" t="s">
        <v>2997</v>
      </c>
      <c r="AI639" s="89">
        <v>3</v>
      </c>
      <c r="AJ639" s="89">
        <v>0</v>
      </c>
      <c r="AK639" s="89" t="s">
        <v>3072</v>
      </c>
      <c r="AL639" s="88"/>
      <c r="AM639" s="88"/>
      <c r="AN639" s="88"/>
      <c r="AO639" s="88"/>
      <c r="AP639" s="88" t="s">
        <v>61</v>
      </c>
      <c r="AQ639" s="88" t="s">
        <v>44</v>
      </c>
      <c r="AR639" s="88" t="s">
        <v>45</v>
      </c>
      <c r="AS639" s="88" t="s">
        <v>44</v>
      </c>
      <c r="AT639" s="88" t="s">
        <v>61</v>
      </c>
      <c r="AU639" s="88" t="s">
        <v>3921</v>
      </c>
      <c r="AV639" s="88"/>
      <c r="AW639" s="88"/>
      <c r="AX639" s="88"/>
      <c r="AY639" s="88">
        <v>58.361978000000001</v>
      </c>
      <c r="AZ639" s="89">
        <v>150</v>
      </c>
      <c r="BA639" s="92">
        <v>0.35233160621761656</v>
      </c>
      <c r="BB639" s="93">
        <v>108</v>
      </c>
      <c r="BC639" s="94">
        <v>0.2</v>
      </c>
      <c r="BD639" s="89">
        <v>505</v>
      </c>
      <c r="BE639" s="89">
        <v>350</v>
      </c>
      <c r="BF639" s="96" t="s">
        <v>2518</v>
      </c>
      <c r="BG639" s="88" t="s">
        <v>68</v>
      </c>
      <c r="BH639" s="88" t="s">
        <v>3523</v>
      </c>
    </row>
    <row r="640" spans="1:60" s="87" customFormat="1" ht="30.75" customHeight="1" x14ac:dyDescent="0.2">
      <c r="A640" s="87" t="s">
        <v>999</v>
      </c>
      <c r="B640" s="88" t="s">
        <v>1832</v>
      </c>
      <c r="C640" s="88" t="s">
        <v>999</v>
      </c>
      <c r="D640" s="88" t="s">
        <v>31</v>
      </c>
      <c r="E640" s="88" t="s">
        <v>32</v>
      </c>
      <c r="F640" s="88" t="s">
        <v>32</v>
      </c>
      <c r="G640" s="88" t="s">
        <v>61</v>
      </c>
      <c r="H640" s="88" t="s">
        <v>66</v>
      </c>
      <c r="I640" s="88" t="s">
        <v>2916</v>
      </c>
      <c r="J640" s="88" t="s">
        <v>62</v>
      </c>
      <c r="K640" s="88" t="s">
        <v>888</v>
      </c>
      <c r="L640" s="88" t="s">
        <v>3523</v>
      </c>
      <c r="M640" s="88" t="s">
        <v>988</v>
      </c>
      <c r="N640" s="88" t="s">
        <v>1727</v>
      </c>
      <c r="O640" s="88" t="s">
        <v>587</v>
      </c>
      <c r="P640" s="88" t="s">
        <v>98</v>
      </c>
      <c r="Q640" s="88" t="s">
        <v>2374</v>
      </c>
      <c r="R640" s="89" t="s">
        <v>3612</v>
      </c>
      <c r="S640" s="90">
        <v>0.35</v>
      </c>
      <c r="T640" s="88" t="s">
        <v>945</v>
      </c>
      <c r="U640" s="88"/>
      <c r="V640" s="88"/>
      <c r="W640" s="88"/>
      <c r="X640" s="89"/>
      <c r="Y640" s="89"/>
      <c r="Z640" s="88"/>
      <c r="AA640" s="88">
        <v>60</v>
      </c>
      <c r="AB640" s="88"/>
      <c r="AC640" s="88"/>
      <c r="AD640" s="88">
        <v>24</v>
      </c>
      <c r="AE640" s="91">
        <v>28.1</v>
      </c>
      <c r="AF640" s="88" t="s">
        <v>2993</v>
      </c>
      <c r="AG640" s="88"/>
      <c r="AH640" s="99" t="s">
        <v>2997</v>
      </c>
      <c r="AI640" s="89">
        <v>3</v>
      </c>
      <c r="AJ640" s="89">
        <v>0</v>
      </c>
      <c r="AK640" s="89" t="s">
        <v>3072</v>
      </c>
      <c r="AL640" s="88"/>
      <c r="AM640" s="88"/>
      <c r="AN640" s="88"/>
      <c r="AO640" s="88"/>
      <c r="AP640" s="88" t="s">
        <v>61</v>
      </c>
      <c r="AQ640" s="88" t="s">
        <v>44</v>
      </c>
      <c r="AR640" s="88" t="s">
        <v>45</v>
      </c>
      <c r="AS640" s="88" t="s">
        <v>44</v>
      </c>
      <c r="AT640" s="88" t="s">
        <v>61</v>
      </c>
      <c r="AU640" s="88" t="s">
        <v>3921</v>
      </c>
      <c r="AV640" s="88"/>
      <c r="AW640" s="88"/>
      <c r="AX640" s="88"/>
      <c r="AY640" s="88">
        <v>59.092410999999998</v>
      </c>
      <c r="AZ640" s="89">
        <v>150</v>
      </c>
      <c r="BA640" s="92">
        <v>0.20725388601036268</v>
      </c>
      <c r="BB640" s="93">
        <v>108</v>
      </c>
      <c r="BC640" s="94">
        <v>0.2</v>
      </c>
      <c r="BD640" s="89">
        <v>505</v>
      </c>
      <c r="BE640" s="89">
        <v>350</v>
      </c>
      <c r="BF640" s="96" t="s">
        <v>2518</v>
      </c>
      <c r="BG640" s="88" t="s">
        <v>68</v>
      </c>
      <c r="BH640" s="88" t="s">
        <v>3523</v>
      </c>
    </row>
    <row r="641" spans="1:60" s="87" customFormat="1" ht="30.75" customHeight="1" x14ac:dyDescent="0.2">
      <c r="A641" s="87" t="s">
        <v>1000</v>
      </c>
      <c r="B641" s="88" t="s">
        <v>1832</v>
      </c>
      <c r="C641" s="88" t="s">
        <v>1000</v>
      </c>
      <c r="D641" s="88" t="s">
        <v>31</v>
      </c>
      <c r="E641" s="88" t="s">
        <v>32</v>
      </c>
      <c r="F641" s="88" t="s">
        <v>32</v>
      </c>
      <c r="G641" s="88" t="s">
        <v>61</v>
      </c>
      <c r="H641" s="88" t="s">
        <v>66</v>
      </c>
      <c r="I641" s="88" t="s">
        <v>2916</v>
      </c>
      <c r="J641" s="88" t="s">
        <v>62</v>
      </c>
      <c r="K641" s="88" t="s">
        <v>888</v>
      </c>
      <c r="L641" s="88" t="s">
        <v>3523</v>
      </c>
      <c r="M641" s="88" t="s">
        <v>988</v>
      </c>
      <c r="N641" s="88" t="s">
        <v>1727</v>
      </c>
      <c r="O641" s="88" t="s">
        <v>587</v>
      </c>
      <c r="P641" s="88" t="s">
        <v>100</v>
      </c>
      <c r="Q641" s="88" t="s">
        <v>2374</v>
      </c>
      <c r="R641" s="89" t="s">
        <v>3612</v>
      </c>
      <c r="S641" s="90">
        <v>0.33</v>
      </c>
      <c r="T641" s="88" t="s">
        <v>946</v>
      </c>
      <c r="U641" s="88"/>
      <c r="V641" s="88"/>
      <c r="W641" s="88"/>
      <c r="X641" s="89"/>
      <c r="Y641" s="89"/>
      <c r="Z641" s="88"/>
      <c r="AA641" s="88">
        <v>60</v>
      </c>
      <c r="AB641" s="88"/>
      <c r="AC641" s="88"/>
      <c r="AD641" s="88">
        <v>24</v>
      </c>
      <c r="AE641" s="91">
        <v>28.1</v>
      </c>
      <c r="AF641" s="88" t="s">
        <v>2993</v>
      </c>
      <c r="AG641" s="88"/>
      <c r="AH641" s="99" t="s">
        <v>2997</v>
      </c>
      <c r="AI641" s="89">
        <v>3</v>
      </c>
      <c r="AJ641" s="89">
        <v>0</v>
      </c>
      <c r="AK641" s="89" t="s">
        <v>3072</v>
      </c>
      <c r="AL641" s="88"/>
      <c r="AM641" s="88"/>
      <c r="AN641" s="88"/>
      <c r="AO641" s="88"/>
      <c r="AP641" s="88" t="s">
        <v>61</v>
      </c>
      <c r="AQ641" s="88" t="s">
        <v>44</v>
      </c>
      <c r="AR641" s="88" t="s">
        <v>45</v>
      </c>
      <c r="AS641" s="88" t="s">
        <v>44</v>
      </c>
      <c r="AT641" s="88" t="s">
        <v>61</v>
      </c>
      <c r="AU641" s="88" t="s">
        <v>3921</v>
      </c>
      <c r="AV641" s="88"/>
      <c r="AW641" s="88"/>
      <c r="AX641" s="88"/>
      <c r="AY641" s="88">
        <v>56.100518999999998</v>
      </c>
      <c r="AZ641" s="89">
        <v>150</v>
      </c>
      <c r="BA641" s="92">
        <v>4.145077720207254E-2</v>
      </c>
      <c r="BB641" s="93">
        <v>108</v>
      </c>
      <c r="BC641" s="94">
        <v>0.2</v>
      </c>
      <c r="BD641" s="89">
        <v>505</v>
      </c>
      <c r="BE641" s="89">
        <v>350</v>
      </c>
      <c r="BF641" s="96" t="s">
        <v>2518</v>
      </c>
      <c r="BG641" s="88" t="s">
        <v>68</v>
      </c>
      <c r="BH641" s="88" t="s">
        <v>3523</v>
      </c>
    </row>
    <row r="642" spans="1:60" s="87" customFormat="1" ht="30.75" customHeight="1" x14ac:dyDescent="0.2">
      <c r="A642" s="87" t="s">
        <v>1001</v>
      </c>
      <c r="B642" s="88" t="s">
        <v>1832</v>
      </c>
      <c r="C642" s="88" t="s">
        <v>1001</v>
      </c>
      <c r="D642" s="88" t="s">
        <v>31</v>
      </c>
      <c r="E642" s="88" t="s">
        <v>32</v>
      </c>
      <c r="F642" s="88" t="s">
        <v>32</v>
      </c>
      <c r="G642" s="88" t="s">
        <v>61</v>
      </c>
      <c r="H642" s="88" t="s">
        <v>66</v>
      </c>
      <c r="I642" s="88" t="s">
        <v>2916</v>
      </c>
      <c r="J642" s="88" t="s">
        <v>62</v>
      </c>
      <c r="K642" s="88" t="s">
        <v>888</v>
      </c>
      <c r="L642" s="88" t="s">
        <v>3523</v>
      </c>
      <c r="M642" s="88" t="s">
        <v>988</v>
      </c>
      <c r="N642" s="88" t="s">
        <v>1727</v>
      </c>
      <c r="O642" s="88" t="s">
        <v>587</v>
      </c>
      <c r="P642" s="88" t="s">
        <v>104</v>
      </c>
      <c r="Q642" s="88" t="s">
        <v>2374</v>
      </c>
      <c r="R642" s="89" t="s">
        <v>3612</v>
      </c>
      <c r="S642" s="90">
        <v>0.42499999999999999</v>
      </c>
      <c r="T642" s="88" t="s">
        <v>947</v>
      </c>
      <c r="U642" s="88"/>
      <c r="V642" s="88"/>
      <c r="W642" s="88"/>
      <c r="X642" s="89"/>
      <c r="Y642" s="89"/>
      <c r="Z642" s="88"/>
      <c r="AA642" s="88">
        <v>60</v>
      </c>
      <c r="AB642" s="88"/>
      <c r="AC642" s="88"/>
      <c r="AD642" s="88">
        <v>24</v>
      </c>
      <c r="AE642" s="91">
        <v>28.1</v>
      </c>
      <c r="AF642" s="88" t="s">
        <v>2993</v>
      </c>
      <c r="AG642" s="88"/>
      <c r="AH642" s="99" t="s">
        <v>2997</v>
      </c>
      <c r="AI642" s="89">
        <v>3</v>
      </c>
      <c r="AJ642" s="89">
        <v>0</v>
      </c>
      <c r="AK642" s="89" t="s">
        <v>3072</v>
      </c>
      <c r="AL642" s="88"/>
      <c r="AM642" s="88"/>
      <c r="AN642" s="88"/>
      <c r="AO642" s="88"/>
      <c r="AP642" s="88" t="s">
        <v>61</v>
      </c>
      <c r="AQ642" s="88" t="s">
        <v>44</v>
      </c>
      <c r="AR642" s="88" t="s">
        <v>45</v>
      </c>
      <c r="AS642" s="88" t="s">
        <v>44</v>
      </c>
      <c r="AT642" s="88" t="s">
        <v>61</v>
      </c>
      <c r="AU642" s="88" t="s">
        <v>3921</v>
      </c>
      <c r="AV642" s="88"/>
      <c r="AW642" s="88"/>
      <c r="AX642" s="88"/>
      <c r="AY642" s="88">
        <v>56.100518999999998</v>
      </c>
      <c r="AZ642" s="89">
        <v>150</v>
      </c>
      <c r="BA642" s="92">
        <v>3.1088082901554404E-2</v>
      </c>
      <c r="BB642" s="93">
        <v>72</v>
      </c>
      <c r="BC642" s="94">
        <v>0.2</v>
      </c>
      <c r="BD642" s="89">
        <v>505</v>
      </c>
      <c r="BE642" s="89">
        <v>350</v>
      </c>
      <c r="BF642" s="96" t="s">
        <v>2518</v>
      </c>
      <c r="BG642" s="88" t="s">
        <v>68</v>
      </c>
      <c r="BH642" s="88" t="s">
        <v>3523</v>
      </c>
    </row>
    <row r="643" spans="1:60" s="87" customFormat="1" ht="30.75" customHeight="1" x14ac:dyDescent="0.2">
      <c r="A643" s="87" t="s">
        <v>1002</v>
      </c>
      <c r="B643" s="88" t="s">
        <v>1832</v>
      </c>
      <c r="C643" s="88" t="s">
        <v>1002</v>
      </c>
      <c r="D643" s="88" t="s">
        <v>31</v>
      </c>
      <c r="E643" s="88" t="s">
        <v>32</v>
      </c>
      <c r="F643" s="88" t="s">
        <v>32</v>
      </c>
      <c r="G643" s="88" t="s">
        <v>61</v>
      </c>
      <c r="H643" s="88" t="s">
        <v>66</v>
      </c>
      <c r="I643" s="88" t="s">
        <v>2916</v>
      </c>
      <c r="J643" s="88" t="s">
        <v>62</v>
      </c>
      <c r="K643" s="88" t="s">
        <v>888</v>
      </c>
      <c r="L643" s="88" t="s">
        <v>3523</v>
      </c>
      <c r="M643" s="88" t="s">
        <v>988</v>
      </c>
      <c r="N643" s="88" t="s">
        <v>1727</v>
      </c>
      <c r="O643" s="88" t="s">
        <v>587</v>
      </c>
      <c r="P643" s="88" t="s">
        <v>107</v>
      </c>
      <c r="Q643" s="88" t="s">
        <v>2374</v>
      </c>
      <c r="R643" s="89" t="s">
        <v>3612</v>
      </c>
      <c r="S643" s="90">
        <v>0.44500000000000001</v>
      </c>
      <c r="T643" s="88" t="s">
        <v>948</v>
      </c>
      <c r="U643" s="88"/>
      <c r="V643" s="88"/>
      <c r="W643" s="88"/>
      <c r="X643" s="89"/>
      <c r="Y643" s="89"/>
      <c r="Z643" s="88"/>
      <c r="AA643" s="88">
        <v>60</v>
      </c>
      <c r="AB643" s="88"/>
      <c r="AC643" s="88"/>
      <c r="AD643" s="88">
        <v>24</v>
      </c>
      <c r="AE643" s="91">
        <v>28.1</v>
      </c>
      <c r="AF643" s="88" t="s">
        <v>2993</v>
      </c>
      <c r="AG643" s="88"/>
      <c r="AH643" s="99" t="s">
        <v>2997</v>
      </c>
      <c r="AI643" s="89">
        <v>3</v>
      </c>
      <c r="AJ643" s="89">
        <v>0</v>
      </c>
      <c r="AK643" s="89" t="s">
        <v>3072</v>
      </c>
      <c r="AL643" s="88"/>
      <c r="AM643" s="88"/>
      <c r="AN643" s="88"/>
      <c r="AO643" s="88"/>
      <c r="AP643" s="88" t="s">
        <v>61</v>
      </c>
      <c r="AQ643" s="88" t="s">
        <v>44</v>
      </c>
      <c r="AR643" s="88" t="s">
        <v>45</v>
      </c>
      <c r="AS643" s="88" t="s">
        <v>44</v>
      </c>
      <c r="AT643" s="88" t="s">
        <v>61</v>
      </c>
      <c r="AU643" s="88" t="s">
        <v>3921</v>
      </c>
      <c r="AV643" s="88"/>
      <c r="AW643" s="88"/>
      <c r="AX643" s="88"/>
      <c r="AY643" s="88">
        <v>56.100518999999998</v>
      </c>
      <c r="AZ643" s="89">
        <v>150</v>
      </c>
      <c r="BA643" s="92">
        <v>1.0362694300518135E-2</v>
      </c>
      <c r="BB643" s="93">
        <v>72</v>
      </c>
      <c r="BC643" s="94">
        <v>0.2</v>
      </c>
      <c r="BD643" s="89">
        <v>505</v>
      </c>
      <c r="BE643" s="89">
        <v>350</v>
      </c>
      <c r="BF643" s="96" t="s">
        <v>2518</v>
      </c>
      <c r="BG643" s="88" t="s">
        <v>68</v>
      </c>
      <c r="BH643" s="88" t="s">
        <v>3523</v>
      </c>
    </row>
    <row r="644" spans="1:60" s="87" customFormat="1" ht="30.75" customHeight="1" x14ac:dyDescent="0.2">
      <c r="A644" s="87" t="s">
        <v>2119</v>
      </c>
      <c r="B644" s="88" t="s">
        <v>1831</v>
      </c>
      <c r="C644" s="88" t="s">
        <v>2119</v>
      </c>
      <c r="D644" s="88" t="s">
        <v>31</v>
      </c>
      <c r="E644" s="88" t="s">
        <v>32</v>
      </c>
      <c r="F644" s="88" t="s">
        <v>32</v>
      </c>
      <c r="G644" s="88" t="s">
        <v>61</v>
      </c>
      <c r="H644" s="88" t="s">
        <v>66</v>
      </c>
      <c r="I644" s="88" t="s">
        <v>2918</v>
      </c>
      <c r="J644" s="88" t="s">
        <v>62</v>
      </c>
      <c r="K644" s="88" t="s">
        <v>888</v>
      </c>
      <c r="L644" s="88" t="s">
        <v>3523</v>
      </c>
      <c r="M644" s="88" t="s">
        <v>988</v>
      </c>
      <c r="N644" s="88" t="s">
        <v>1729</v>
      </c>
      <c r="O644" s="88" t="s">
        <v>587</v>
      </c>
      <c r="P644" s="88" t="s">
        <v>175</v>
      </c>
      <c r="Q644" s="88" t="s">
        <v>2374</v>
      </c>
      <c r="R644" s="89" t="s">
        <v>3613</v>
      </c>
      <c r="S644" s="90">
        <v>0.38500000000000001</v>
      </c>
      <c r="T644" s="88" t="s">
        <v>949</v>
      </c>
      <c r="U644" s="88"/>
      <c r="V644" s="88"/>
      <c r="W644" s="88"/>
      <c r="X644" s="89"/>
      <c r="Y644" s="89"/>
      <c r="Z644" s="88"/>
      <c r="AA644" s="88">
        <v>60</v>
      </c>
      <c r="AB644" s="88"/>
      <c r="AC644" s="88"/>
      <c r="AD644" s="88">
        <v>24</v>
      </c>
      <c r="AE644" s="91">
        <v>28.1</v>
      </c>
      <c r="AF644" s="88" t="s">
        <v>2992</v>
      </c>
      <c r="AG644" s="88" t="s">
        <v>2999</v>
      </c>
      <c r="AH644" s="99" t="s">
        <v>2997</v>
      </c>
      <c r="AI644" s="89">
        <v>3</v>
      </c>
      <c r="AJ644" s="89">
        <v>0</v>
      </c>
      <c r="AK644" s="89" t="s">
        <v>3072</v>
      </c>
      <c r="AL644" s="88"/>
      <c r="AM644" s="88"/>
      <c r="AN644" s="88"/>
      <c r="AO644" s="88"/>
      <c r="AP644" s="88" t="s">
        <v>61</v>
      </c>
      <c r="AQ644" s="88" t="s">
        <v>44</v>
      </c>
      <c r="AR644" s="88" t="s">
        <v>45</v>
      </c>
      <c r="AS644" s="88" t="s">
        <v>44</v>
      </c>
      <c r="AT644" s="88" t="s">
        <v>61</v>
      </c>
      <c r="AU644" s="88"/>
      <c r="AV644" s="88"/>
      <c r="AW644" s="88"/>
      <c r="AX644" s="88" t="s">
        <v>3923</v>
      </c>
      <c r="AY644" s="88">
        <v>59.784816999999997</v>
      </c>
      <c r="AZ644" s="89">
        <v>150</v>
      </c>
      <c r="BA644" s="92">
        <v>0.21243523316062177</v>
      </c>
      <c r="BB644" s="93">
        <v>144</v>
      </c>
      <c r="BC644" s="94">
        <v>0.2</v>
      </c>
      <c r="BD644" s="89">
        <v>505</v>
      </c>
      <c r="BE644" s="89">
        <v>350</v>
      </c>
      <c r="BF644" s="96" t="s">
        <v>2523</v>
      </c>
      <c r="BG644" s="88" t="s">
        <v>68</v>
      </c>
      <c r="BH644" s="88" t="s">
        <v>3523</v>
      </c>
    </row>
    <row r="645" spans="1:60" s="87" customFormat="1" ht="30.75" customHeight="1" x14ac:dyDescent="0.2">
      <c r="A645" s="87" t="s">
        <v>2120</v>
      </c>
      <c r="B645" s="88" t="s">
        <v>1831</v>
      </c>
      <c r="C645" s="88" t="s">
        <v>2120</v>
      </c>
      <c r="D645" s="88" t="s">
        <v>31</v>
      </c>
      <c r="E645" s="88" t="s">
        <v>32</v>
      </c>
      <c r="F645" s="88" t="s">
        <v>32</v>
      </c>
      <c r="G645" s="88" t="s">
        <v>61</v>
      </c>
      <c r="H645" s="88" t="s">
        <v>66</v>
      </c>
      <c r="I645" s="88" t="s">
        <v>2918</v>
      </c>
      <c r="J645" s="88" t="s">
        <v>62</v>
      </c>
      <c r="K645" s="88" t="s">
        <v>888</v>
      </c>
      <c r="L645" s="88" t="s">
        <v>3523</v>
      </c>
      <c r="M645" s="88" t="s">
        <v>988</v>
      </c>
      <c r="N645" s="88" t="s">
        <v>1729</v>
      </c>
      <c r="O645" s="88" t="s">
        <v>587</v>
      </c>
      <c r="P645" s="88" t="s">
        <v>176</v>
      </c>
      <c r="Q645" s="88" t="s">
        <v>2374</v>
      </c>
      <c r="R645" s="89" t="s">
        <v>3613</v>
      </c>
      <c r="S645" s="90">
        <v>0.36499999999999999</v>
      </c>
      <c r="T645" s="88" t="s">
        <v>950</v>
      </c>
      <c r="U645" s="88"/>
      <c r="V645" s="88"/>
      <c r="W645" s="88"/>
      <c r="X645" s="89"/>
      <c r="Y645" s="89"/>
      <c r="Z645" s="88"/>
      <c r="AA645" s="88">
        <v>60</v>
      </c>
      <c r="AB645" s="88"/>
      <c r="AC645" s="88"/>
      <c r="AD645" s="88">
        <v>24</v>
      </c>
      <c r="AE645" s="91">
        <v>28.1</v>
      </c>
      <c r="AF645" s="88" t="s">
        <v>2992</v>
      </c>
      <c r="AG645" s="88" t="s">
        <v>2999</v>
      </c>
      <c r="AH645" s="99" t="s">
        <v>2997</v>
      </c>
      <c r="AI645" s="89">
        <v>3</v>
      </c>
      <c r="AJ645" s="89">
        <v>0</v>
      </c>
      <c r="AK645" s="89" t="s">
        <v>3072</v>
      </c>
      <c r="AL645" s="88"/>
      <c r="AM645" s="88"/>
      <c r="AN645" s="88"/>
      <c r="AO645" s="88"/>
      <c r="AP645" s="88" t="s">
        <v>61</v>
      </c>
      <c r="AQ645" s="88" t="s">
        <v>44</v>
      </c>
      <c r="AR645" s="88" t="s">
        <v>45</v>
      </c>
      <c r="AS645" s="88" t="s">
        <v>44</v>
      </c>
      <c r="AT645" s="88" t="s">
        <v>61</v>
      </c>
      <c r="AU645" s="88"/>
      <c r="AV645" s="88"/>
      <c r="AW645" s="88"/>
      <c r="AX645" s="88" t="s">
        <v>3923</v>
      </c>
      <c r="AY645" s="88">
        <v>61.925109999999997</v>
      </c>
      <c r="AZ645" s="89">
        <v>150</v>
      </c>
      <c r="BA645" s="92">
        <v>0.28497409326424872</v>
      </c>
      <c r="BB645" s="93">
        <v>216</v>
      </c>
      <c r="BC645" s="94">
        <v>0.2</v>
      </c>
      <c r="BD645" s="89">
        <v>505</v>
      </c>
      <c r="BE645" s="89">
        <v>350</v>
      </c>
      <c r="BF645" s="96" t="s">
        <v>2523</v>
      </c>
      <c r="BG645" s="88" t="s">
        <v>68</v>
      </c>
      <c r="BH645" s="88" t="s">
        <v>3523</v>
      </c>
    </row>
    <row r="646" spans="1:60" s="87" customFormat="1" ht="30.75" customHeight="1" x14ac:dyDescent="0.2">
      <c r="A646" s="87" t="s">
        <v>1003</v>
      </c>
      <c r="B646" s="88" t="s">
        <v>1831</v>
      </c>
      <c r="C646" s="88" t="s">
        <v>1003</v>
      </c>
      <c r="D646" s="88" t="s">
        <v>31</v>
      </c>
      <c r="E646" s="88" t="s">
        <v>32</v>
      </c>
      <c r="F646" s="88" t="s">
        <v>32</v>
      </c>
      <c r="G646" s="88" t="s">
        <v>61</v>
      </c>
      <c r="H646" s="88" t="s">
        <v>66</v>
      </c>
      <c r="I646" s="88" t="s">
        <v>2918</v>
      </c>
      <c r="J646" s="88" t="s">
        <v>62</v>
      </c>
      <c r="K646" s="88" t="s">
        <v>888</v>
      </c>
      <c r="L646" s="88" t="s">
        <v>3523</v>
      </c>
      <c r="M646" s="88" t="s">
        <v>988</v>
      </c>
      <c r="N646" s="88" t="s">
        <v>1729</v>
      </c>
      <c r="O646" s="88" t="s">
        <v>587</v>
      </c>
      <c r="P646" s="88" t="s">
        <v>98</v>
      </c>
      <c r="Q646" s="88" t="s">
        <v>2374</v>
      </c>
      <c r="R646" s="89" t="s">
        <v>3613</v>
      </c>
      <c r="S646" s="90">
        <v>0.35</v>
      </c>
      <c r="T646" s="88" t="s">
        <v>951</v>
      </c>
      <c r="U646" s="88"/>
      <c r="V646" s="88"/>
      <c r="W646" s="88"/>
      <c r="X646" s="89"/>
      <c r="Y646" s="89"/>
      <c r="Z646" s="88"/>
      <c r="AA646" s="88">
        <v>60</v>
      </c>
      <c r="AB646" s="88"/>
      <c r="AC646" s="88"/>
      <c r="AD646" s="88">
        <v>24</v>
      </c>
      <c r="AE646" s="91">
        <v>28.1</v>
      </c>
      <c r="AF646" s="88" t="s">
        <v>2992</v>
      </c>
      <c r="AG646" s="88" t="s">
        <v>2999</v>
      </c>
      <c r="AH646" s="99" t="s">
        <v>2997</v>
      </c>
      <c r="AI646" s="89">
        <v>3</v>
      </c>
      <c r="AJ646" s="89">
        <v>0</v>
      </c>
      <c r="AK646" s="89" t="s">
        <v>3072</v>
      </c>
      <c r="AL646" s="88"/>
      <c r="AM646" s="88"/>
      <c r="AN646" s="88"/>
      <c r="AO646" s="88"/>
      <c r="AP646" s="88" t="s">
        <v>61</v>
      </c>
      <c r="AQ646" s="88" t="s">
        <v>44</v>
      </c>
      <c r="AR646" s="88" t="s">
        <v>45</v>
      </c>
      <c r="AS646" s="88" t="s">
        <v>44</v>
      </c>
      <c r="AT646" s="88" t="s">
        <v>61</v>
      </c>
      <c r="AU646" s="88"/>
      <c r="AV646" s="88"/>
      <c r="AW646" s="88"/>
      <c r="AX646" s="88" t="s">
        <v>3923</v>
      </c>
      <c r="AY646" s="88">
        <v>62.564810999999999</v>
      </c>
      <c r="AZ646" s="89">
        <v>150</v>
      </c>
      <c r="BA646" s="92">
        <v>0.45077720207253885</v>
      </c>
      <c r="BB646" s="93">
        <v>216</v>
      </c>
      <c r="BC646" s="94">
        <v>0.2</v>
      </c>
      <c r="BD646" s="89">
        <v>505</v>
      </c>
      <c r="BE646" s="89">
        <v>350</v>
      </c>
      <c r="BF646" s="96" t="s">
        <v>2523</v>
      </c>
      <c r="BG646" s="88" t="s">
        <v>68</v>
      </c>
      <c r="BH646" s="88" t="s">
        <v>3523</v>
      </c>
    </row>
    <row r="647" spans="1:60" s="87" customFormat="1" ht="30.75" customHeight="1" x14ac:dyDescent="0.2">
      <c r="A647" s="87" t="s">
        <v>1004</v>
      </c>
      <c r="B647" s="88" t="s">
        <v>1831</v>
      </c>
      <c r="C647" s="88" t="s">
        <v>1004</v>
      </c>
      <c r="D647" s="88" t="s">
        <v>31</v>
      </c>
      <c r="E647" s="88" t="s">
        <v>32</v>
      </c>
      <c r="F647" s="88" t="s">
        <v>32</v>
      </c>
      <c r="G647" s="88" t="s">
        <v>61</v>
      </c>
      <c r="H647" s="88" t="s">
        <v>66</v>
      </c>
      <c r="I647" s="88" t="s">
        <v>2918</v>
      </c>
      <c r="J647" s="88" t="s">
        <v>62</v>
      </c>
      <c r="K647" s="88" t="s">
        <v>888</v>
      </c>
      <c r="L647" s="88" t="s">
        <v>3523</v>
      </c>
      <c r="M647" s="88" t="s">
        <v>988</v>
      </c>
      <c r="N647" s="88" t="s">
        <v>1729</v>
      </c>
      <c r="O647" s="88" t="s">
        <v>587</v>
      </c>
      <c r="P647" s="88" t="s">
        <v>100</v>
      </c>
      <c r="Q647" s="88" t="s">
        <v>2374</v>
      </c>
      <c r="R647" s="89" t="s">
        <v>3613</v>
      </c>
      <c r="S647" s="90">
        <v>0.33</v>
      </c>
      <c r="T647" s="88" t="s">
        <v>952</v>
      </c>
      <c r="U647" s="88"/>
      <c r="V647" s="88"/>
      <c r="W647" s="88"/>
      <c r="X647" s="89"/>
      <c r="Y647" s="89"/>
      <c r="Z647" s="88"/>
      <c r="AA647" s="88">
        <v>60</v>
      </c>
      <c r="AB647" s="88"/>
      <c r="AC647" s="88"/>
      <c r="AD647" s="88">
        <v>24</v>
      </c>
      <c r="AE647" s="91">
        <v>28.1</v>
      </c>
      <c r="AF647" s="88" t="s">
        <v>2992</v>
      </c>
      <c r="AG647" s="88" t="s">
        <v>2999</v>
      </c>
      <c r="AH647" s="99" t="s">
        <v>2997</v>
      </c>
      <c r="AI647" s="89">
        <v>3</v>
      </c>
      <c r="AJ647" s="89">
        <v>0</v>
      </c>
      <c r="AK647" s="89" t="s">
        <v>3072</v>
      </c>
      <c r="AL647" s="88"/>
      <c r="AM647" s="88"/>
      <c r="AN647" s="88"/>
      <c r="AO647" s="88"/>
      <c r="AP647" s="88" t="s">
        <v>61</v>
      </c>
      <c r="AQ647" s="88" t="s">
        <v>44</v>
      </c>
      <c r="AR647" s="88" t="s">
        <v>45</v>
      </c>
      <c r="AS647" s="88" t="s">
        <v>44</v>
      </c>
      <c r="AT647" s="88" t="s">
        <v>61</v>
      </c>
      <c r="AU647" s="88"/>
      <c r="AV647" s="88"/>
      <c r="AW647" s="88"/>
      <c r="AX647" s="88" t="s">
        <v>3923</v>
      </c>
      <c r="AY647" s="88">
        <v>59.892051000000002</v>
      </c>
      <c r="AZ647" s="89">
        <v>150</v>
      </c>
      <c r="BA647" s="92">
        <v>0.36787564766839376</v>
      </c>
      <c r="BB647" s="93">
        <v>216</v>
      </c>
      <c r="BC647" s="94">
        <v>0.2</v>
      </c>
      <c r="BD647" s="89">
        <v>505</v>
      </c>
      <c r="BE647" s="89">
        <v>350</v>
      </c>
      <c r="BF647" s="96" t="s">
        <v>2523</v>
      </c>
      <c r="BG647" s="88" t="s">
        <v>68</v>
      </c>
      <c r="BH647" s="88" t="s">
        <v>3523</v>
      </c>
    </row>
    <row r="648" spans="1:60" s="87" customFormat="1" ht="30.75" customHeight="1" x14ac:dyDescent="0.2">
      <c r="A648" s="87" t="s">
        <v>1005</v>
      </c>
      <c r="B648" s="88" t="s">
        <v>1831</v>
      </c>
      <c r="C648" s="88" t="s">
        <v>1005</v>
      </c>
      <c r="D648" s="88" t="s">
        <v>31</v>
      </c>
      <c r="E648" s="88" t="s">
        <v>32</v>
      </c>
      <c r="F648" s="88" t="s">
        <v>32</v>
      </c>
      <c r="G648" s="88" t="s">
        <v>61</v>
      </c>
      <c r="H648" s="88" t="s">
        <v>66</v>
      </c>
      <c r="I648" s="88" t="s">
        <v>2918</v>
      </c>
      <c r="J648" s="88" t="s">
        <v>62</v>
      </c>
      <c r="K648" s="88" t="s">
        <v>888</v>
      </c>
      <c r="L648" s="88" t="s">
        <v>3523</v>
      </c>
      <c r="M648" s="88" t="s">
        <v>988</v>
      </c>
      <c r="N648" s="88" t="s">
        <v>1729</v>
      </c>
      <c r="O648" s="88" t="s">
        <v>587</v>
      </c>
      <c r="P648" s="88" t="s">
        <v>104</v>
      </c>
      <c r="Q648" s="88" t="s">
        <v>2374</v>
      </c>
      <c r="R648" s="89" t="s">
        <v>3613</v>
      </c>
      <c r="S648" s="90">
        <v>0.42499999999999999</v>
      </c>
      <c r="T648" s="88" t="s">
        <v>953</v>
      </c>
      <c r="U648" s="88"/>
      <c r="V648" s="88"/>
      <c r="W648" s="88"/>
      <c r="X648" s="89"/>
      <c r="Y648" s="89"/>
      <c r="Z648" s="88"/>
      <c r="AA648" s="88">
        <v>60</v>
      </c>
      <c r="AB648" s="88"/>
      <c r="AC648" s="88"/>
      <c r="AD648" s="88">
        <v>24</v>
      </c>
      <c r="AE648" s="91">
        <v>28.1</v>
      </c>
      <c r="AF648" s="88" t="s">
        <v>2992</v>
      </c>
      <c r="AG648" s="88" t="s">
        <v>2999</v>
      </c>
      <c r="AH648" s="99" t="s">
        <v>2997</v>
      </c>
      <c r="AI648" s="89">
        <v>3</v>
      </c>
      <c r="AJ648" s="89">
        <v>0</v>
      </c>
      <c r="AK648" s="89" t="s">
        <v>3072</v>
      </c>
      <c r="AL648" s="88"/>
      <c r="AM648" s="88"/>
      <c r="AN648" s="88"/>
      <c r="AO648" s="88"/>
      <c r="AP648" s="88" t="s">
        <v>61</v>
      </c>
      <c r="AQ648" s="88" t="s">
        <v>44</v>
      </c>
      <c r="AR648" s="88" t="s">
        <v>45</v>
      </c>
      <c r="AS648" s="88" t="s">
        <v>44</v>
      </c>
      <c r="AT648" s="88" t="s">
        <v>61</v>
      </c>
      <c r="AU648" s="88"/>
      <c r="AV648" s="88"/>
      <c r="AW648" s="88"/>
      <c r="AX648" s="88" t="s">
        <v>3923</v>
      </c>
      <c r="AY648" s="88">
        <v>56.484389</v>
      </c>
      <c r="AZ648" s="89">
        <v>150</v>
      </c>
      <c r="BA648" s="92">
        <v>8.2901554404145081E-2</v>
      </c>
      <c r="BB648" s="93">
        <v>144</v>
      </c>
      <c r="BC648" s="94">
        <v>0.2</v>
      </c>
      <c r="BD648" s="89">
        <v>505</v>
      </c>
      <c r="BE648" s="89">
        <v>350</v>
      </c>
      <c r="BF648" s="96" t="s">
        <v>2523</v>
      </c>
      <c r="BG648" s="88" t="s">
        <v>68</v>
      </c>
      <c r="BH648" s="88" t="s">
        <v>3523</v>
      </c>
    </row>
    <row r="649" spans="1:60" s="87" customFormat="1" ht="30.75" customHeight="1" x14ac:dyDescent="0.2">
      <c r="A649" s="87" t="s">
        <v>2121</v>
      </c>
      <c r="B649" s="88" t="s">
        <v>1833</v>
      </c>
      <c r="C649" s="88" t="s">
        <v>2121</v>
      </c>
      <c r="D649" s="88" t="s">
        <v>31</v>
      </c>
      <c r="E649" s="88" t="s">
        <v>32</v>
      </c>
      <c r="F649" s="88" t="s">
        <v>32</v>
      </c>
      <c r="G649" s="88" t="s">
        <v>61</v>
      </c>
      <c r="H649" s="88" t="s">
        <v>66</v>
      </c>
      <c r="I649" s="88" t="s">
        <v>2918</v>
      </c>
      <c r="J649" s="88" t="s">
        <v>62</v>
      </c>
      <c r="K649" s="88" t="s">
        <v>888</v>
      </c>
      <c r="L649" s="88" t="s">
        <v>3523</v>
      </c>
      <c r="M649" s="88" t="s">
        <v>988</v>
      </c>
      <c r="N649" s="88" t="s">
        <v>1734</v>
      </c>
      <c r="O649" s="88" t="s">
        <v>587</v>
      </c>
      <c r="P649" s="88" t="s">
        <v>175</v>
      </c>
      <c r="Q649" s="88" t="s">
        <v>2374</v>
      </c>
      <c r="R649" s="89" t="s">
        <v>3619</v>
      </c>
      <c r="S649" s="90">
        <v>0.38500000000000001</v>
      </c>
      <c r="T649" s="88" t="s">
        <v>954</v>
      </c>
      <c r="U649" s="88"/>
      <c r="V649" s="88"/>
      <c r="W649" s="88"/>
      <c r="X649" s="89"/>
      <c r="Y649" s="89"/>
      <c r="Z649" s="88"/>
      <c r="AA649" s="88">
        <v>60</v>
      </c>
      <c r="AB649" s="88"/>
      <c r="AC649" s="88"/>
      <c r="AD649" s="88">
        <v>24</v>
      </c>
      <c r="AE649" s="91">
        <v>28.1</v>
      </c>
      <c r="AF649" s="88" t="s">
        <v>2992</v>
      </c>
      <c r="AG649" s="88" t="s">
        <v>2999</v>
      </c>
      <c r="AH649" s="99" t="s">
        <v>2997</v>
      </c>
      <c r="AI649" s="89">
        <v>3</v>
      </c>
      <c r="AJ649" s="89">
        <v>0</v>
      </c>
      <c r="AK649" s="89" t="s">
        <v>3072</v>
      </c>
      <c r="AL649" s="88"/>
      <c r="AM649" s="88"/>
      <c r="AN649" s="88"/>
      <c r="AO649" s="88"/>
      <c r="AP649" s="88" t="s">
        <v>61</v>
      </c>
      <c r="AQ649" s="88" t="s">
        <v>44</v>
      </c>
      <c r="AR649" s="88" t="s">
        <v>45</v>
      </c>
      <c r="AS649" s="88" t="s">
        <v>44</v>
      </c>
      <c r="AT649" s="88" t="s">
        <v>61</v>
      </c>
      <c r="AU649" s="88"/>
      <c r="AV649" s="88"/>
      <c r="AW649" s="88"/>
      <c r="AX649" s="88" t="s">
        <v>3923</v>
      </c>
      <c r="AY649" s="88">
        <v>66.940066000000002</v>
      </c>
      <c r="AZ649" s="89">
        <v>150</v>
      </c>
      <c r="BA649" s="92">
        <v>0.17616580310880828</v>
      </c>
      <c r="BB649" s="93">
        <v>144</v>
      </c>
      <c r="BC649" s="94">
        <v>0.2</v>
      </c>
      <c r="BD649" s="89">
        <v>505</v>
      </c>
      <c r="BE649" s="89">
        <v>350</v>
      </c>
      <c r="BF649" s="96" t="s">
        <v>2511</v>
      </c>
      <c r="BG649" s="88" t="s">
        <v>68</v>
      </c>
      <c r="BH649" s="88" t="s">
        <v>3523</v>
      </c>
    </row>
    <row r="650" spans="1:60" s="87" customFormat="1" ht="30.75" customHeight="1" x14ac:dyDescent="0.2">
      <c r="A650" s="87" t="s">
        <v>2122</v>
      </c>
      <c r="B650" s="88" t="s">
        <v>1833</v>
      </c>
      <c r="C650" s="88" t="s">
        <v>2122</v>
      </c>
      <c r="D650" s="88" t="s">
        <v>31</v>
      </c>
      <c r="E650" s="88" t="s">
        <v>32</v>
      </c>
      <c r="F650" s="88" t="s">
        <v>32</v>
      </c>
      <c r="G650" s="88" t="s">
        <v>61</v>
      </c>
      <c r="H650" s="88" t="s">
        <v>66</v>
      </c>
      <c r="I650" s="88" t="s">
        <v>2918</v>
      </c>
      <c r="J650" s="88" t="s">
        <v>62</v>
      </c>
      <c r="K650" s="88" t="s">
        <v>888</v>
      </c>
      <c r="L650" s="88" t="s">
        <v>3523</v>
      </c>
      <c r="M650" s="88" t="s">
        <v>988</v>
      </c>
      <c r="N650" s="88" t="s">
        <v>1734</v>
      </c>
      <c r="O650" s="88" t="s">
        <v>587</v>
      </c>
      <c r="P650" s="88" t="s">
        <v>176</v>
      </c>
      <c r="Q650" s="88" t="s">
        <v>2374</v>
      </c>
      <c r="R650" s="89" t="s">
        <v>3619</v>
      </c>
      <c r="S650" s="90">
        <v>0.36499999999999999</v>
      </c>
      <c r="T650" s="88" t="s">
        <v>955</v>
      </c>
      <c r="U650" s="88"/>
      <c r="V650" s="88"/>
      <c r="W650" s="88"/>
      <c r="X650" s="89"/>
      <c r="Y650" s="89"/>
      <c r="Z650" s="88"/>
      <c r="AA650" s="88">
        <v>60</v>
      </c>
      <c r="AB650" s="88"/>
      <c r="AC650" s="88"/>
      <c r="AD650" s="88">
        <v>24</v>
      </c>
      <c r="AE650" s="91">
        <v>28.1</v>
      </c>
      <c r="AF650" s="88" t="s">
        <v>2992</v>
      </c>
      <c r="AG650" s="88" t="s">
        <v>2999</v>
      </c>
      <c r="AH650" s="99" t="s">
        <v>2997</v>
      </c>
      <c r="AI650" s="89">
        <v>3</v>
      </c>
      <c r="AJ650" s="89">
        <v>0</v>
      </c>
      <c r="AK650" s="89" t="s">
        <v>3072</v>
      </c>
      <c r="AL650" s="88"/>
      <c r="AM650" s="88"/>
      <c r="AN650" s="88"/>
      <c r="AO650" s="88"/>
      <c r="AP650" s="88" t="s">
        <v>61</v>
      </c>
      <c r="AQ650" s="88" t="s">
        <v>44</v>
      </c>
      <c r="AR650" s="88" t="s">
        <v>45</v>
      </c>
      <c r="AS650" s="88" t="s">
        <v>44</v>
      </c>
      <c r="AT650" s="88" t="s">
        <v>61</v>
      </c>
      <c r="AU650" s="88"/>
      <c r="AV650" s="88"/>
      <c r="AW650" s="88"/>
      <c r="AX650" s="88" t="s">
        <v>3923</v>
      </c>
      <c r="AY650" s="88">
        <v>66.942772000000005</v>
      </c>
      <c r="AZ650" s="89">
        <v>150</v>
      </c>
      <c r="BA650" s="92">
        <v>0.48704663212435234</v>
      </c>
      <c r="BB650" s="93">
        <v>216</v>
      </c>
      <c r="BC650" s="94">
        <v>0.2</v>
      </c>
      <c r="BD650" s="89">
        <v>505</v>
      </c>
      <c r="BE650" s="89">
        <v>350</v>
      </c>
      <c r="BF650" s="96" t="s">
        <v>2511</v>
      </c>
      <c r="BG650" s="88" t="s">
        <v>68</v>
      </c>
      <c r="BH650" s="88" t="s">
        <v>3523</v>
      </c>
    </row>
    <row r="651" spans="1:60" s="87" customFormat="1" ht="30.75" customHeight="1" x14ac:dyDescent="0.2">
      <c r="A651" s="87" t="s">
        <v>1006</v>
      </c>
      <c r="B651" s="88" t="s">
        <v>1833</v>
      </c>
      <c r="C651" s="88" t="s">
        <v>1006</v>
      </c>
      <c r="D651" s="88" t="s">
        <v>31</v>
      </c>
      <c r="E651" s="88" t="s">
        <v>32</v>
      </c>
      <c r="F651" s="88" t="s">
        <v>32</v>
      </c>
      <c r="G651" s="88" t="s">
        <v>61</v>
      </c>
      <c r="H651" s="88" t="s">
        <v>66</v>
      </c>
      <c r="I651" s="88" t="s">
        <v>2918</v>
      </c>
      <c r="J651" s="88" t="s">
        <v>62</v>
      </c>
      <c r="K651" s="88" t="s">
        <v>888</v>
      </c>
      <c r="L651" s="88" t="s">
        <v>3523</v>
      </c>
      <c r="M651" s="88" t="s">
        <v>988</v>
      </c>
      <c r="N651" s="88" t="s">
        <v>1734</v>
      </c>
      <c r="O651" s="88" t="s">
        <v>587</v>
      </c>
      <c r="P651" s="88" t="s">
        <v>98</v>
      </c>
      <c r="Q651" s="88" t="s">
        <v>2374</v>
      </c>
      <c r="R651" s="89" t="s">
        <v>3619</v>
      </c>
      <c r="S651" s="90">
        <v>0.35</v>
      </c>
      <c r="T651" s="88" t="s">
        <v>956</v>
      </c>
      <c r="U651" s="88"/>
      <c r="V651" s="88"/>
      <c r="W651" s="88"/>
      <c r="X651" s="89"/>
      <c r="Y651" s="89"/>
      <c r="Z651" s="88"/>
      <c r="AA651" s="88">
        <v>60</v>
      </c>
      <c r="AB651" s="88"/>
      <c r="AC651" s="88"/>
      <c r="AD651" s="88">
        <v>24</v>
      </c>
      <c r="AE651" s="91">
        <v>28.1</v>
      </c>
      <c r="AF651" s="88" t="s">
        <v>2992</v>
      </c>
      <c r="AG651" s="88" t="s">
        <v>3000</v>
      </c>
      <c r="AH651" s="99" t="s">
        <v>2997</v>
      </c>
      <c r="AI651" s="89">
        <v>3</v>
      </c>
      <c r="AJ651" s="89">
        <v>0</v>
      </c>
      <c r="AK651" s="89" t="s">
        <v>3072</v>
      </c>
      <c r="AL651" s="88"/>
      <c r="AM651" s="88"/>
      <c r="AN651" s="88"/>
      <c r="AO651" s="88"/>
      <c r="AP651" s="88" t="s">
        <v>61</v>
      </c>
      <c r="AQ651" s="88" t="s">
        <v>44</v>
      </c>
      <c r="AR651" s="88" t="s">
        <v>45</v>
      </c>
      <c r="AS651" s="88" t="s">
        <v>44</v>
      </c>
      <c r="AT651" s="88" t="s">
        <v>61</v>
      </c>
      <c r="AU651" s="88"/>
      <c r="AV651" s="88"/>
      <c r="AW651" s="88"/>
      <c r="AX651" s="88" t="s">
        <v>3923</v>
      </c>
      <c r="AY651" s="88">
        <v>66.943503000000007</v>
      </c>
      <c r="AZ651" s="89">
        <v>150</v>
      </c>
      <c r="BA651" s="92">
        <v>0.67875647668393779</v>
      </c>
      <c r="BB651" s="93">
        <v>216</v>
      </c>
      <c r="BC651" s="94">
        <v>0.2</v>
      </c>
      <c r="BD651" s="89">
        <v>505</v>
      </c>
      <c r="BE651" s="89">
        <v>350</v>
      </c>
      <c r="BF651" s="96" t="s">
        <v>2511</v>
      </c>
      <c r="BG651" s="88" t="s">
        <v>68</v>
      </c>
      <c r="BH651" s="88" t="s">
        <v>3523</v>
      </c>
    </row>
    <row r="652" spans="1:60" s="87" customFormat="1" ht="30.75" customHeight="1" x14ac:dyDescent="0.2">
      <c r="A652" s="87" t="s">
        <v>1007</v>
      </c>
      <c r="B652" s="88" t="s">
        <v>1833</v>
      </c>
      <c r="C652" s="88" t="s">
        <v>1007</v>
      </c>
      <c r="D652" s="88" t="s">
        <v>31</v>
      </c>
      <c r="E652" s="88" t="s">
        <v>32</v>
      </c>
      <c r="F652" s="88" t="s">
        <v>32</v>
      </c>
      <c r="G652" s="88" t="s">
        <v>61</v>
      </c>
      <c r="H652" s="88" t="s">
        <v>66</v>
      </c>
      <c r="I652" s="88" t="s">
        <v>2918</v>
      </c>
      <c r="J652" s="88" t="s">
        <v>62</v>
      </c>
      <c r="K652" s="88" t="s">
        <v>888</v>
      </c>
      <c r="L652" s="88" t="s">
        <v>3523</v>
      </c>
      <c r="M652" s="88" t="s">
        <v>988</v>
      </c>
      <c r="N652" s="88" t="s">
        <v>1734</v>
      </c>
      <c r="O652" s="88" t="s">
        <v>587</v>
      </c>
      <c r="P652" s="88" t="s">
        <v>100</v>
      </c>
      <c r="Q652" s="88" t="s">
        <v>2374</v>
      </c>
      <c r="R652" s="89" t="s">
        <v>3619</v>
      </c>
      <c r="S652" s="90">
        <v>0.33</v>
      </c>
      <c r="T652" s="88" t="s">
        <v>957</v>
      </c>
      <c r="U652" s="88"/>
      <c r="V652" s="88"/>
      <c r="W652" s="88"/>
      <c r="X652" s="89"/>
      <c r="Y652" s="89"/>
      <c r="Z652" s="88"/>
      <c r="AA652" s="88">
        <v>60</v>
      </c>
      <c r="AB652" s="88"/>
      <c r="AC652" s="88"/>
      <c r="AD652" s="88">
        <v>24</v>
      </c>
      <c r="AE652" s="91">
        <v>28.1</v>
      </c>
      <c r="AF652" s="88" t="s">
        <v>2992</v>
      </c>
      <c r="AG652" s="88" t="s">
        <v>2999</v>
      </c>
      <c r="AH652" s="99" t="s">
        <v>2997</v>
      </c>
      <c r="AI652" s="89">
        <v>3</v>
      </c>
      <c r="AJ652" s="89">
        <v>0</v>
      </c>
      <c r="AK652" s="89" t="s">
        <v>3072</v>
      </c>
      <c r="AL652" s="88"/>
      <c r="AM652" s="88"/>
      <c r="AN652" s="88"/>
      <c r="AO652" s="88"/>
      <c r="AP652" s="88" t="s">
        <v>61</v>
      </c>
      <c r="AQ652" s="88" t="s">
        <v>44</v>
      </c>
      <c r="AR652" s="88" t="s">
        <v>45</v>
      </c>
      <c r="AS652" s="88" t="s">
        <v>44</v>
      </c>
      <c r="AT652" s="88" t="s">
        <v>61</v>
      </c>
      <c r="AU652" s="88"/>
      <c r="AV652" s="88"/>
      <c r="AW652" s="88"/>
      <c r="AX652" s="88" t="s">
        <v>3923</v>
      </c>
      <c r="AY652" s="88">
        <v>66.943503000000007</v>
      </c>
      <c r="AZ652" s="89">
        <v>150</v>
      </c>
      <c r="BA652" s="92">
        <v>0.35751295336787564</v>
      </c>
      <c r="BB652" s="93">
        <v>216</v>
      </c>
      <c r="BC652" s="94">
        <v>0.2</v>
      </c>
      <c r="BD652" s="89">
        <v>505</v>
      </c>
      <c r="BE652" s="89">
        <v>350</v>
      </c>
      <c r="BF652" s="96" t="s">
        <v>2511</v>
      </c>
      <c r="BG652" s="88" t="s">
        <v>68</v>
      </c>
      <c r="BH652" s="88" t="s">
        <v>3523</v>
      </c>
    </row>
    <row r="653" spans="1:60" s="87" customFormat="1" ht="30.75" customHeight="1" x14ac:dyDescent="0.2">
      <c r="A653" s="87" t="s">
        <v>1008</v>
      </c>
      <c r="B653" s="88" t="s">
        <v>1833</v>
      </c>
      <c r="C653" s="88" t="s">
        <v>1008</v>
      </c>
      <c r="D653" s="88" t="s">
        <v>31</v>
      </c>
      <c r="E653" s="88" t="s">
        <v>32</v>
      </c>
      <c r="F653" s="88" t="s">
        <v>32</v>
      </c>
      <c r="G653" s="88" t="s">
        <v>61</v>
      </c>
      <c r="H653" s="88" t="s">
        <v>66</v>
      </c>
      <c r="I653" s="88" t="s">
        <v>2918</v>
      </c>
      <c r="J653" s="88" t="s">
        <v>62</v>
      </c>
      <c r="K653" s="88" t="s">
        <v>888</v>
      </c>
      <c r="L653" s="88" t="s">
        <v>3523</v>
      </c>
      <c r="M653" s="88" t="s">
        <v>988</v>
      </c>
      <c r="N653" s="88" t="s">
        <v>1734</v>
      </c>
      <c r="O653" s="88" t="s">
        <v>587</v>
      </c>
      <c r="P653" s="88" t="s">
        <v>104</v>
      </c>
      <c r="Q653" s="88" t="s">
        <v>2374</v>
      </c>
      <c r="R653" s="89" t="s">
        <v>3619</v>
      </c>
      <c r="S653" s="90">
        <v>0.42499999999999999</v>
      </c>
      <c r="T653" s="88" t="s">
        <v>958</v>
      </c>
      <c r="U653" s="88"/>
      <c r="V653" s="88"/>
      <c r="W653" s="88"/>
      <c r="X653" s="89"/>
      <c r="Y653" s="89"/>
      <c r="Z653" s="88"/>
      <c r="AA653" s="88">
        <v>60</v>
      </c>
      <c r="AB653" s="88"/>
      <c r="AC653" s="88"/>
      <c r="AD653" s="88">
        <v>24</v>
      </c>
      <c r="AE653" s="91">
        <v>28.1</v>
      </c>
      <c r="AF653" s="88" t="s">
        <v>2992</v>
      </c>
      <c r="AG653" s="88" t="s">
        <v>2999</v>
      </c>
      <c r="AH653" s="99" t="s">
        <v>2997</v>
      </c>
      <c r="AI653" s="89">
        <v>3</v>
      </c>
      <c r="AJ653" s="89">
        <v>0</v>
      </c>
      <c r="AK653" s="89" t="s">
        <v>3072</v>
      </c>
      <c r="AL653" s="88"/>
      <c r="AM653" s="88"/>
      <c r="AN653" s="88"/>
      <c r="AO653" s="88"/>
      <c r="AP653" s="88" t="s">
        <v>61</v>
      </c>
      <c r="AQ653" s="88" t="s">
        <v>44</v>
      </c>
      <c r="AR653" s="88" t="s">
        <v>45</v>
      </c>
      <c r="AS653" s="88" t="s">
        <v>44</v>
      </c>
      <c r="AT653" s="88" t="s">
        <v>61</v>
      </c>
      <c r="AU653" s="88"/>
      <c r="AV653" s="88"/>
      <c r="AW653" s="88"/>
      <c r="AX653" s="88" t="s">
        <v>3923</v>
      </c>
      <c r="AY653" s="88">
        <v>66.939345000000003</v>
      </c>
      <c r="AZ653" s="89">
        <v>150</v>
      </c>
      <c r="BA653" s="92">
        <v>4.6632124352331605E-2</v>
      </c>
      <c r="BB653" s="93">
        <v>144</v>
      </c>
      <c r="BC653" s="94">
        <v>0.2</v>
      </c>
      <c r="BD653" s="89">
        <v>505</v>
      </c>
      <c r="BE653" s="89">
        <v>350</v>
      </c>
      <c r="BF653" s="96" t="s">
        <v>2511</v>
      </c>
      <c r="BG653" s="88" t="s">
        <v>68</v>
      </c>
      <c r="BH653" s="88" t="s">
        <v>3523</v>
      </c>
    </row>
    <row r="654" spans="1:60" s="87" customFormat="1" ht="30.75" customHeight="1" x14ac:dyDescent="0.2">
      <c r="A654" s="87" t="s">
        <v>2123</v>
      </c>
      <c r="B654" s="88" t="s">
        <v>1834</v>
      </c>
      <c r="C654" s="88" t="s">
        <v>2123</v>
      </c>
      <c r="D654" s="88" t="s">
        <v>31</v>
      </c>
      <c r="E654" s="88" t="s">
        <v>32</v>
      </c>
      <c r="F654" s="88" t="s">
        <v>32</v>
      </c>
      <c r="G654" s="88" t="s">
        <v>61</v>
      </c>
      <c r="H654" s="88" t="s">
        <v>66</v>
      </c>
      <c r="I654" s="88" t="s">
        <v>2917</v>
      </c>
      <c r="J654" s="88" t="s">
        <v>62</v>
      </c>
      <c r="K654" s="88" t="s">
        <v>888</v>
      </c>
      <c r="L654" s="88" t="s">
        <v>3523</v>
      </c>
      <c r="M654" s="88" t="s">
        <v>988</v>
      </c>
      <c r="N654" s="88" t="s">
        <v>1732</v>
      </c>
      <c r="O654" s="88" t="s">
        <v>587</v>
      </c>
      <c r="P654" s="88" t="s">
        <v>175</v>
      </c>
      <c r="Q654" s="88" t="s">
        <v>2374</v>
      </c>
      <c r="R654" s="89" t="s">
        <v>3616</v>
      </c>
      <c r="S654" s="90">
        <v>0.38500000000000001</v>
      </c>
      <c r="T654" s="88" t="s">
        <v>959</v>
      </c>
      <c r="U654" s="88"/>
      <c r="V654" s="88"/>
      <c r="W654" s="88"/>
      <c r="X654" s="89"/>
      <c r="Y654" s="89"/>
      <c r="Z654" s="88"/>
      <c r="AA654" s="88">
        <v>60</v>
      </c>
      <c r="AB654" s="88"/>
      <c r="AC654" s="88"/>
      <c r="AD654" s="88">
        <v>24</v>
      </c>
      <c r="AE654" s="91">
        <v>28.1</v>
      </c>
      <c r="AF654" s="88" t="s">
        <v>2993</v>
      </c>
      <c r="AG654" s="88" t="s">
        <v>2999</v>
      </c>
      <c r="AH654" s="99" t="s">
        <v>2997</v>
      </c>
      <c r="AI654" s="89">
        <v>3</v>
      </c>
      <c r="AJ654" s="89">
        <v>0</v>
      </c>
      <c r="AK654" s="89" t="s">
        <v>3072</v>
      </c>
      <c r="AL654" s="88"/>
      <c r="AM654" s="88"/>
      <c r="AN654" s="88"/>
      <c r="AO654" s="88"/>
      <c r="AP654" s="88" t="s">
        <v>61</v>
      </c>
      <c r="AQ654" s="88" t="s">
        <v>44</v>
      </c>
      <c r="AR654" s="88" t="s">
        <v>45</v>
      </c>
      <c r="AS654" s="88" t="s">
        <v>44</v>
      </c>
      <c r="AT654" s="88" t="s">
        <v>61</v>
      </c>
      <c r="AU654" s="88" t="s">
        <v>3921</v>
      </c>
      <c r="AV654" s="88"/>
      <c r="AW654" s="88"/>
      <c r="AX654" s="88"/>
      <c r="AY654" s="88">
        <v>63.630802000000003</v>
      </c>
      <c r="AZ654" s="89">
        <v>150</v>
      </c>
      <c r="BA654" s="92">
        <v>0.18134715025906736</v>
      </c>
      <c r="BB654" s="93">
        <v>144</v>
      </c>
      <c r="BC654" s="94">
        <v>0.2</v>
      </c>
      <c r="BD654" s="89">
        <v>505</v>
      </c>
      <c r="BE654" s="89">
        <v>350</v>
      </c>
      <c r="BF654" s="98" t="s">
        <v>2588</v>
      </c>
      <c r="BG654" s="88" t="s">
        <v>68</v>
      </c>
      <c r="BH654" s="88" t="s">
        <v>3523</v>
      </c>
    </row>
    <row r="655" spans="1:60" s="87" customFormat="1" ht="30.75" customHeight="1" x14ac:dyDescent="0.2">
      <c r="A655" s="87" t="s">
        <v>2124</v>
      </c>
      <c r="B655" s="88" t="s">
        <v>1834</v>
      </c>
      <c r="C655" s="88" t="s">
        <v>2124</v>
      </c>
      <c r="D655" s="88" t="s">
        <v>31</v>
      </c>
      <c r="E655" s="88" t="s">
        <v>32</v>
      </c>
      <c r="F655" s="88" t="s">
        <v>32</v>
      </c>
      <c r="G655" s="88" t="s">
        <v>61</v>
      </c>
      <c r="H655" s="88" t="s">
        <v>66</v>
      </c>
      <c r="I655" s="88" t="s">
        <v>2917</v>
      </c>
      <c r="J655" s="88" t="s">
        <v>62</v>
      </c>
      <c r="K655" s="88" t="s">
        <v>888</v>
      </c>
      <c r="L655" s="88" t="s">
        <v>3523</v>
      </c>
      <c r="M655" s="88" t="s">
        <v>988</v>
      </c>
      <c r="N655" s="88" t="s">
        <v>1732</v>
      </c>
      <c r="O655" s="88" t="s">
        <v>587</v>
      </c>
      <c r="P655" s="88" t="s">
        <v>176</v>
      </c>
      <c r="Q655" s="88" t="s">
        <v>2374</v>
      </c>
      <c r="R655" s="89" t="s">
        <v>3616</v>
      </c>
      <c r="S655" s="90">
        <v>0.36499999999999999</v>
      </c>
      <c r="T655" s="88" t="s">
        <v>960</v>
      </c>
      <c r="U655" s="88"/>
      <c r="V655" s="88"/>
      <c r="W655" s="88"/>
      <c r="X655" s="89"/>
      <c r="Y655" s="89"/>
      <c r="Z655" s="88"/>
      <c r="AA655" s="88">
        <v>60</v>
      </c>
      <c r="AB655" s="88"/>
      <c r="AC655" s="88"/>
      <c r="AD655" s="88">
        <v>24</v>
      </c>
      <c r="AE655" s="91">
        <v>28.1</v>
      </c>
      <c r="AF655" s="88" t="s">
        <v>2993</v>
      </c>
      <c r="AG655" s="88" t="s">
        <v>2999</v>
      </c>
      <c r="AH655" s="99" t="s">
        <v>2997</v>
      </c>
      <c r="AI655" s="89">
        <v>3</v>
      </c>
      <c r="AJ655" s="89">
        <v>0</v>
      </c>
      <c r="AK655" s="89" t="s">
        <v>3072</v>
      </c>
      <c r="AL655" s="88"/>
      <c r="AM655" s="88"/>
      <c r="AN655" s="88"/>
      <c r="AO655" s="88"/>
      <c r="AP655" s="88" t="s">
        <v>61</v>
      </c>
      <c r="AQ655" s="88" t="s">
        <v>44</v>
      </c>
      <c r="AR655" s="88" t="s">
        <v>45</v>
      </c>
      <c r="AS655" s="88" t="s">
        <v>44</v>
      </c>
      <c r="AT655" s="88" t="s">
        <v>61</v>
      </c>
      <c r="AU655" s="88" t="s">
        <v>3921</v>
      </c>
      <c r="AV655" s="88"/>
      <c r="AW655" s="88"/>
      <c r="AX655" s="88"/>
      <c r="AY655" s="88">
        <v>63.96519</v>
      </c>
      <c r="AZ655" s="89">
        <v>150</v>
      </c>
      <c r="BA655" s="92">
        <v>0.50259067357512954</v>
      </c>
      <c r="BB655" s="93">
        <v>216</v>
      </c>
      <c r="BC655" s="94">
        <v>0.2</v>
      </c>
      <c r="BD655" s="89">
        <v>505</v>
      </c>
      <c r="BE655" s="89">
        <v>350</v>
      </c>
      <c r="BF655" s="98" t="s">
        <v>2588</v>
      </c>
      <c r="BG655" s="88" t="s">
        <v>68</v>
      </c>
      <c r="BH655" s="88" t="s">
        <v>3523</v>
      </c>
    </row>
    <row r="656" spans="1:60" s="87" customFormat="1" ht="30.75" customHeight="1" x14ac:dyDescent="0.2">
      <c r="A656" s="87" t="s">
        <v>1009</v>
      </c>
      <c r="B656" s="88" t="s">
        <v>1834</v>
      </c>
      <c r="C656" s="88" t="s">
        <v>1009</v>
      </c>
      <c r="D656" s="88" t="s">
        <v>31</v>
      </c>
      <c r="E656" s="88" t="s">
        <v>32</v>
      </c>
      <c r="F656" s="88" t="s">
        <v>32</v>
      </c>
      <c r="G656" s="88" t="s">
        <v>61</v>
      </c>
      <c r="H656" s="88" t="s">
        <v>66</v>
      </c>
      <c r="I656" s="88" t="s">
        <v>2917</v>
      </c>
      <c r="J656" s="88" t="s">
        <v>62</v>
      </c>
      <c r="K656" s="88" t="s">
        <v>888</v>
      </c>
      <c r="L656" s="88" t="s">
        <v>3523</v>
      </c>
      <c r="M656" s="88" t="s">
        <v>988</v>
      </c>
      <c r="N656" s="88" t="s">
        <v>1732</v>
      </c>
      <c r="O656" s="88" t="s">
        <v>587</v>
      </c>
      <c r="P656" s="88" t="s">
        <v>98</v>
      </c>
      <c r="Q656" s="88" t="s">
        <v>2374</v>
      </c>
      <c r="R656" s="89" t="s">
        <v>3616</v>
      </c>
      <c r="S656" s="90">
        <v>0.35</v>
      </c>
      <c r="T656" s="88" t="s">
        <v>961</v>
      </c>
      <c r="U656" s="88"/>
      <c r="V656" s="88"/>
      <c r="W656" s="88"/>
      <c r="X656" s="89"/>
      <c r="Y656" s="89"/>
      <c r="Z656" s="88"/>
      <c r="AA656" s="88">
        <v>60</v>
      </c>
      <c r="AB656" s="88"/>
      <c r="AC656" s="88"/>
      <c r="AD656" s="88">
        <v>24</v>
      </c>
      <c r="AE656" s="91">
        <v>28.1</v>
      </c>
      <c r="AF656" s="88" t="s">
        <v>2993</v>
      </c>
      <c r="AG656" s="88" t="s">
        <v>2999</v>
      </c>
      <c r="AH656" s="99" t="s">
        <v>2997</v>
      </c>
      <c r="AI656" s="89">
        <v>3</v>
      </c>
      <c r="AJ656" s="89">
        <v>0</v>
      </c>
      <c r="AK656" s="89" t="s">
        <v>3072</v>
      </c>
      <c r="AL656" s="88"/>
      <c r="AM656" s="88"/>
      <c r="AN656" s="88"/>
      <c r="AO656" s="88"/>
      <c r="AP656" s="88" t="s">
        <v>61</v>
      </c>
      <c r="AQ656" s="88" t="s">
        <v>44</v>
      </c>
      <c r="AR656" s="88" t="s">
        <v>45</v>
      </c>
      <c r="AS656" s="88" t="s">
        <v>44</v>
      </c>
      <c r="AT656" s="88" t="s">
        <v>61</v>
      </c>
      <c r="AU656" s="88" t="s">
        <v>3921</v>
      </c>
      <c r="AV656" s="88"/>
      <c r="AW656" s="88"/>
      <c r="AX656" s="88"/>
      <c r="AY656" s="88">
        <v>64.424842999999996</v>
      </c>
      <c r="AZ656" s="89">
        <v>150</v>
      </c>
      <c r="BA656" s="92">
        <v>0.50259067357512954</v>
      </c>
      <c r="BB656" s="93">
        <v>216</v>
      </c>
      <c r="BC656" s="94">
        <v>0.2</v>
      </c>
      <c r="BD656" s="89">
        <v>505</v>
      </c>
      <c r="BE656" s="89">
        <v>350</v>
      </c>
      <c r="BF656" s="98" t="s">
        <v>2588</v>
      </c>
      <c r="BG656" s="88" t="s">
        <v>68</v>
      </c>
      <c r="BH656" s="88" t="s">
        <v>3523</v>
      </c>
    </row>
    <row r="657" spans="1:60" s="87" customFormat="1" ht="30.75" customHeight="1" x14ac:dyDescent="0.2">
      <c r="A657" s="87" t="s">
        <v>1010</v>
      </c>
      <c r="B657" s="88" t="s">
        <v>1834</v>
      </c>
      <c r="C657" s="88" t="s">
        <v>1010</v>
      </c>
      <c r="D657" s="88" t="s">
        <v>31</v>
      </c>
      <c r="E657" s="88" t="s">
        <v>32</v>
      </c>
      <c r="F657" s="88" t="s">
        <v>32</v>
      </c>
      <c r="G657" s="88" t="s">
        <v>61</v>
      </c>
      <c r="H657" s="88" t="s">
        <v>66</v>
      </c>
      <c r="I657" s="88" t="s">
        <v>2917</v>
      </c>
      <c r="J657" s="88" t="s">
        <v>62</v>
      </c>
      <c r="K657" s="88" t="s">
        <v>888</v>
      </c>
      <c r="L657" s="88" t="s">
        <v>3523</v>
      </c>
      <c r="M657" s="88" t="s">
        <v>988</v>
      </c>
      <c r="N657" s="88" t="s">
        <v>1732</v>
      </c>
      <c r="O657" s="88" t="s">
        <v>587</v>
      </c>
      <c r="P657" s="88" t="s">
        <v>100</v>
      </c>
      <c r="Q657" s="88" t="s">
        <v>2374</v>
      </c>
      <c r="R657" s="89" t="s">
        <v>3616</v>
      </c>
      <c r="S657" s="90">
        <v>0.33</v>
      </c>
      <c r="T657" s="88" t="s">
        <v>962</v>
      </c>
      <c r="U657" s="88"/>
      <c r="V657" s="88"/>
      <c r="W657" s="88"/>
      <c r="X657" s="89"/>
      <c r="Y657" s="89"/>
      <c r="Z657" s="88"/>
      <c r="AA657" s="88">
        <v>60</v>
      </c>
      <c r="AB657" s="88"/>
      <c r="AC657" s="88"/>
      <c r="AD657" s="88">
        <v>24</v>
      </c>
      <c r="AE657" s="91">
        <v>28.1</v>
      </c>
      <c r="AF657" s="88" t="s">
        <v>2993</v>
      </c>
      <c r="AG657" s="88" t="s">
        <v>2999</v>
      </c>
      <c r="AH657" s="99" t="s">
        <v>2997</v>
      </c>
      <c r="AI657" s="89">
        <v>3</v>
      </c>
      <c r="AJ657" s="89">
        <v>0</v>
      </c>
      <c r="AK657" s="89" t="s">
        <v>3072</v>
      </c>
      <c r="AL657" s="88"/>
      <c r="AM657" s="88"/>
      <c r="AN657" s="88"/>
      <c r="AO657" s="88"/>
      <c r="AP657" s="88" t="s">
        <v>61</v>
      </c>
      <c r="AQ657" s="88" t="s">
        <v>44</v>
      </c>
      <c r="AR657" s="88" t="s">
        <v>45</v>
      </c>
      <c r="AS657" s="88" t="s">
        <v>44</v>
      </c>
      <c r="AT657" s="88" t="s">
        <v>61</v>
      </c>
      <c r="AU657" s="88" t="s">
        <v>3921</v>
      </c>
      <c r="AV657" s="88"/>
      <c r="AW657" s="88"/>
      <c r="AX657" s="88"/>
      <c r="AY657" s="88">
        <v>64.856337999999994</v>
      </c>
      <c r="AZ657" s="89">
        <v>150</v>
      </c>
      <c r="BA657" s="92">
        <v>0.37823834196891193</v>
      </c>
      <c r="BB657" s="93">
        <v>216</v>
      </c>
      <c r="BC657" s="94">
        <v>0.2</v>
      </c>
      <c r="BD657" s="89">
        <v>505</v>
      </c>
      <c r="BE657" s="89">
        <v>350</v>
      </c>
      <c r="BF657" s="98" t="s">
        <v>2588</v>
      </c>
      <c r="BG657" s="88" t="s">
        <v>68</v>
      </c>
      <c r="BH657" s="88" t="s">
        <v>3523</v>
      </c>
    </row>
    <row r="658" spans="1:60" s="87" customFormat="1" ht="30.75" customHeight="1" x14ac:dyDescent="0.2">
      <c r="A658" s="87" t="s">
        <v>1011</v>
      </c>
      <c r="B658" s="88" t="s">
        <v>1834</v>
      </c>
      <c r="C658" s="88" t="s">
        <v>1011</v>
      </c>
      <c r="D658" s="88" t="s">
        <v>31</v>
      </c>
      <c r="E658" s="88" t="s">
        <v>32</v>
      </c>
      <c r="F658" s="88" t="s">
        <v>32</v>
      </c>
      <c r="G658" s="88" t="s">
        <v>61</v>
      </c>
      <c r="H658" s="88" t="s">
        <v>66</v>
      </c>
      <c r="I658" s="88" t="s">
        <v>2917</v>
      </c>
      <c r="J658" s="88" t="s">
        <v>62</v>
      </c>
      <c r="K658" s="88" t="s">
        <v>888</v>
      </c>
      <c r="L658" s="88" t="s">
        <v>3523</v>
      </c>
      <c r="M658" s="88" t="s">
        <v>988</v>
      </c>
      <c r="N658" s="88" t="s">
        <v>1732</v>
      </c>
      <c r="O658" s="88" t="s">
        <v>587</v>
      </c>
      <c r="P658" s="88" t="s">
        <v>104</v>
      </c>
      <c r="Q658" s="88" t="s">
        <v>2374</v>
      </c>
      <c r="R658" s="89" t="s">
        <v>3616</v>
      </c>
      <c r="S658" s="90">
        <v>0.42499999999999999</v>
      </c>
      <c r="T658" s="88" t="s">
        <v>963</v>
      </c>
      <c r="U658" s="88"/>
      <c r="V658" s="88"/>
      <c r="W658" s="88"/>
      <c r="X658" s="89"/>
      <c r="Y658" s="89"/>
      <c r="Z658" s="88"/>
      <c r="AA658" s="88">
        <v>60</v>
      </c>
      <c r="AB658" s="88"/>
      <c r="AC658" s="88"/>
      <c r="AD658" s="88">
        <v>24</v>
      </c>
      <c r="AE658" s="91">
        <v>28.1</v>
      </c>
      <c r="AF658" s="88" t="s">
        <v>2993</v>
      </c>
      <c r="AG658" s="88" t="s">
        <v>2999</v>
      </c>
      <c r="AH658" s="99" t="s">
        <v>2997</v>
      </c>
      <c r="AI658" s="89">
        <v>3</v>
      </c>
      <c r="AJ658" s="89">
        <v>0</v>
      </c>
      <c r="AK658" s="89" t="s">
        <v>3072</v>
      </c>
      <c r="AL658" s="88"/>
      <c r="AM658" s="88"/>
      <c r="AN658" s="88"/>
      <c r="AO658" s="88"/>
      <c r="AP658" s="88" t="s">
        <v>61</v>
      </c>
      <c r="AQ658" s="88" t="s">
        <v>44</v>
      </c>
      <c r="AR658" s="88" t="s">
        <v>45</v>
      </c>
      <c r="AS658" s="88" t="s">
        <v>44</v>
      </c>
      <c r="AT658" s="88" t="s">
        <v>61</v>
      </c>
      <c r="AU658" s="88" t="s">
        <v>3921</v>
      </c>
      <c r="AV658" s="88"/>
      <c r="AW658" s="88"/>
      <c r="AX658" s="88"/>
      <c r="AY658" s="88">
        <v>64.202659999999995</v>
      </c>
      <c r="AZ658" s="89">
        <v>150</v>
      </c>
      <c r="BA658" s="92">
        <v>4.6632124352331605E-2</v>
      </c>
      <c r="BB658" s="93">
        <v>144</v>
      </c>
      <c r="BC658" s="94">
        <v>0.2</v>
      </c>
      <c r="BD658" s="89">
        <v>505</v>
      </c>
      <c r="BE658" s="89">
        <v>350</v>
      </c>
      <c r="BF658" s="98" t="s">
        <v>2588</v>
      </c>
      <c r="BG658" s="88" t="s">
        <v>68</v>
      </c>
      <c r="BH658" s="88" t="s">
        <v>3523</v>
      </c>
    </row>
    <row r="659" spans="1:60" s="87" customFormat="1" ht="30.75" customHeight="1" x14ac:dyDescent="0.2">
      <c r="A659" s="87" t="s">
        <v>1012</v>
      </c>
      <c r="B659" s="88" t="s">
        <v>1834</v>
      </c>
      <c r="C659" s="88" t="s">
        <v>1012</v>
      </c>
      <c r="D659" s="88" t="s">
        <v>31</v>
      </c>
      <c r="E659" s="88" t="s">
        <v>32</v>
      </c>
      <c r="F659" s="88" t="s">
        <v>32</v>
      </c>
      <c r="G659" s="88" t="s">
        <v>61</v>
      </c>
      <c r="H659" s="88" t="s">
        <v>66</v>
      </c>
      <c r="I659" s="88" t="s">
        <v>2917</v>
      </c>
      <c r="J659" s="88" t="s">
        <v>62</v>
      </c>
      <c r="K659" s="88" t="s">
        <v>888</v>
      </c>
      <c r="L659" s="88" t="s">
        <v>3523</v>
      </c>
      <c r="M659" s="88" t="s">
        <v>988</v>
      </c>
      <c r="N659" s="88" t="s">
        <v>1732</v>
      </c>
      <c r="O659" s="88" t="s">
        <v>587</v>
      </c>
      <c r="P659" s="88" t="s">
        <v>107</v>
      </c>
      <c r="Q659" s="88" t="s">
        <v>2374</v>
      </c>
      <c r="R659" s="89" t="s">
        <v>3616</v>
      </c>
      <c r="S659" s="90">
        <v>0.44500000000000001</v>
      </c>
      <c r="T659" s="88" t="s">
        <v>964</v>
      </c>
      <c r="U659" s="88"/>
      <c r="V659" s="88"/>
      <c r="W659" s="88"/>
      <c r="X659" s="89"/>
      <c r="Y659" s="89"/>
      <c r="Z659" s="88"/>
      <c r="AA659" s="88">
        <v>60</v>
      </c>
      <c r="AB659" s="88"/>
      <c r="AC659" s="88"/>
      <c r="AD659" s="88">
        <v>24</v>
      </c>
      <c r="AE659" s="91">
        <v>28.1</v>
      </c>
      <c r="AF659" s="88" t="s">
        <v>2993</v>
      </c>
      <c r="AG659" s="88" t="s">
        <v>2999</v>
      </c>
      <c r="AH659" s="99" t="s">
        <v>2997</v>
      </c>
      <c r="AI659" s="89">
        <v>3</v>
      </c>
      <c r="AJ659" s="89">
        <v>0</v>
      </c>
      <c r="AK659" s="89" t="s">
        <v>3072</v>
      </c>
      <c r="AL659" s="88"/>
      <c r="AM659" s="88"/>
      <c r="AN659" s="88"/>
      <c r="AO659" s="88"/>
      <c r="AP659" s="88" t="s">
        <v>61</v>
      </c>
      <c r="AQ659" s="88" t="s">
        <v>44</v>
      </c>
      <c r="AR659" s="88" t="s">
        <v>45</v>
      </c>
      <c r="AS659" s="88" t="s">
        <v>44</v>
      </c>
      <c r="AT659" s="88" t="s">
        <v>61</v>
      </c>
      <c r="AU659" s="88" t="s">
        <v>3921</v>
      </c>
      <c r="AV659" s="88"/>
      <c r="AW659" s="88"/>
      <c r="AX659" s="88"/>
      <c r="AY659" s="88">
        <v>63.044995999999998</v>
      </c>
      <c r="AZ659" s="89">
        <v>150</v>
      </c>
      <c r="BA659" s="92">
        <v>1.0362694300518135E-2</v>
      </c>
      <c r="BB659" s="93">
        <v>144</v>
      </c>
      <c r="BC659" s="94">
        <v>0.2</v>
      </c>
      <c r="BD659" s="89">
        <v>505</v>
      </c>
      <c r="BE659" s="89">
        <v>350</v>
      </c>
      <c r="BF659" s="98" t="s">
        <v>2588</v>
      </c>
      <c r="BG659" s="88" t="s">
        <v>68</v>
      </c>
      <c r="BH659" s="88" t="s">
        <v>3523</v>
      </c>
    </row>
    <row r="660" spans="1:60" s="87" customFormat="1" ht="30.75" customHeight="1" x14ac:dyDescent="0.2">
      <c r="A660" s="87" t="s">
        <v>2125</v>
      </c>
      <c r="B660" s="88" t="s">
        <v>1835</v>
      </c>
      <c r="C660" s="88" t="s">
        <v>2125</v>
      </c>
      <c r="D660" s="88" t="s">
        <v>31</v>
      </c>
      <c r="E660" s="88" t="s">
        <v>32</v>
      </c>
      <c r="F660" s="88" t="s">
        <v>32</v>
      </c>
      <c r="G660" s="88" t="s">
        <v>61</v>
      </c>
      <c r="H660" s="88" t="s">
        <v>66</v>
      </c>
      <c r="I660" s="88" t="s">
        <v>2918</v>
      </c>
      <c r="J660" s="88" t="s">
        <v>62</v>
      </c>
      <c r="K660" s="88" t="s">
        <v>888</v>
      </c>
      <c r="L660" s="88" t="s">
        <v>3523</v>
      </c>
      <c r="M660" s="88" t="s">
        <v>988</v>
      </c>
      <c r="N660" s="88" t="s">
        <v>1730</v>
      </c>
      <c r="O660" s="88" t="s">
        <v>587</v>
      </c>
      <c r="P660" s="88" t="s">
        <v>175</v>
      </c>
      <c r="Q660" s="88" t="s">
        <v>2374</v>
      </c>
      <c r="R660" s="89" t="s">
        <v>3618</v>
      </c>
      <c r="S660" s="90">
        <v>0.38500000000000001</v>
      </c>
      <c r="T660" s="88" t="s">
        <v>965</v>
      </c>
      <c r="U660" s="88"/>
      <c r="V660" s="88"/>
      <c r="W660" s="88"/>
      <c r="X660" s="89"/>
      <c r="Y660" s="89"/>
      <c r="Z660" s="88"/>
      <c r="AA660" s="88">
        <v>60</v>
      </c>
      <c r="AB660" s="88"/>
      <c r="AC660" s="88"/>
      <c r="AD660" s="88">
        <v>24</v>
      </c>
      <c r="AE660" s="91">
        <v>28.1</v>
      </c>
      <c r="AF660" s="88" t="s">
        <v>2992</v>
      </c>
      <c r="AG660" s="88" t="s">
        <v>2999</v>
      </c>
      <c r="AH660" s="99" t="s">
        <v>2997</v>
      </c>
      <c r="AI660" s="89">
        <v>3</v>
      </c>
      <c r="AJ660" s="89">
        <v>0</v>
      </c>
      <c r="AK660" s="89" t="s">
        <v>3072</v>
      </c>
      <c r="AL660" s="88"/>
      <c r="AM660" s="88"/>
      <c r="AN660" s="88"/>
      <c r="AO660" s="88"/>
      <c r="AP660" s="88" t="s">
        <v>61</v>
      </c>
      <c r="AQ660" s="88" t="s">
        <v>44</v>
      </c>
      <c r="AR660" s="88" t="s">
        <v>45</v>
      </c>
      <c r="AS660" s="88" t="s">
        <v>44</v>
      </c>
      <c r="AT660" s="88" t="s">
        <v>61</v>
      </c>
      <c r="AU660" s="88"/>
      <c r="AV660" s="88"/>
      <c r="AW660" s="88"/>
      <c r="AX660" s="88" t="s">
        <v>3923</v>
      </c>
      <c r="AY660" s="88">
        <v>65.441614000000001</v>
      </c>
      <c r="AZ660" s="89">
        <v>150</v>
      </c>
      <c r="BA660" s="92">
        <v>0.38860103626943004</v>
      </c>
      <c r="BB660" s="93">
        <v>144</v>
      </c>
      <c r="BC660" s="94">
        <v>0.2</v>
      </c>
      <c r="BD660" s="89">
        <v>505</v>
      </c>
      <c r="BE660" s="89">
        <v>350</v>
      </c>
      <c r="BF660" s="98" t="s">
        <v>2523</v>
      </c>
      <c r="BG660" s="88" t="s">
        <v>68</v>
      </c>
      <c r="BH660" s="88" t="s">
        <v>3523</v>
      </c>
    </row>
    <row r="661" spans="1:60" s="87" customFormat="1" ht="30.75" customHeight="1" x14ac:dyDescent="0.2">
      <c r="A661" s="87" t="s">
        <v>2126</v>
      </c>
      <c r="B661" s="88" t="s">
        <v>1835</v>
      </c>
      <c r="C661" s="88" t="s">
        <v>2126</v>
      </c>
      <c r="D661" s="88" t="s">
        <v>31</v>
      </c>
      <c r="E661" s="88" t="s">
        <v>32</v>
      </c>
      <c r="F661" s="88" t="s">
        <v>32</v>
      </c>
      <c r="G661" s="88" t="s">
        <v>61</v>
      </c>
      <c r="H661" s="88" t="s">
        <v>66</v>
      </c>
      <c r="I661" s="88" t="s">
        <v>2918</v>
      </c>
      <c r="J661" s="88" t="s">
        <v>62</v>
      </c>
      <c r="K661" s="88" t="s">
        <v>888</v>
      </c>
      <c r="L661" s="88" t="s">
        <v>3523</v>
      </c>
      <c r="M661" s="88" t="s">
        <v>988</v>
      </c>
      <c r="N661" s="88" t="s">
        <v>1730</v>
      </c>
      <c r="O661" s="88" t="s">
        <v>587</v>
      </c>
      <c r="P661" s="88" t="s">
        <v>176</v>
      </c>
      <c r="Q661" s="88" t="s">
        <v>2374</v>
      </c>
      <c r="R661" s="89" t="s">
        <v>3618</v>
      </c>
      <c r="S661" s="90">
        <v>0.36499999999999999</v>
      </c>
      <c r="T661" s="88" t="s">
        <v>966</v>
      </c>
      <c r="U661" s="88"/>
      <c r="V661" s="88"/>
      <c r="W661" s="88"/>
      <c r="X661" s="89"/>
      <c r="Y661" s="89"/>
      <c r="Z661" s="88"/>
      <c r="AA661" s="88">
        <v>60</v>
      </c>
      <c r="AB661" s="88"/>
      <c r="AC661" s="88"/>
      <c r="AD661" s="88">
        <v>24</v>
      </c>
      <c r="AE661" s="91">
        <v>28.1</v>
      </c>
      <c r="AF661" s="88" t="s">
        <v>2992</v>
      </c>
      <c r="AG661" s="88" t="s">
        <v>2999</v>
      </c>
      <c r="AH661" s="99" t="s">
        <v>2997</v>
      </c>
      <c r="AI661" s="89">
        <v>3</v>
      </c>
      <c r="AJ661" s="89">
        <v>0</v>
      </c>
      <c r="AK661" s="89" t="s">
        <v>3072</v>
      </c>
      <c r="AL661" s="88"/>
      <c r="AM661" s="88"/>
      <c r="AN661" s="88"/>
      <c r="AO661" s="88"/>
      <c r="AP661" s="88" t="s">
        <v>61</v>
      </c>
      <c r="AQ661" s="88" t="s">
        <v>44</v>
      </c>
      <c r="AR661" s="88" t="s">
        <v>45</v>
      </c>
      <c r="AS661" s="88" t="s">
        <v>44</v>
      </c>
      <c r="AT661" s="88" t="s">
        <v>61</v>
      </c>
      <c r="AU661" s="88"/>
      <c r="AV661" s="88"/>
      <c r="AW661" s="88"/>
      <c r="AX661" s="88" t="s">
        <v>3923</v>
      </c>
      <c r="AY661" s="88">
        <v>68.519701999999995</v>
      </c>
      <c r="AZ661" s="89">
        <v>150</v>
      </c>
      <c r="BA661" s="92">
        <v>0.88082901554404147</v>
      </c>
      <c r="BB661" s="93">
        <v>216</v>
      </c>
      <c r="BC661" s="94">
        <v>0.2</v>
      </c>
      <c r="BD661" s="89">
        <v>505</v>
      </c>
      <c r="BE661" s="89">
        <v>350</v>
      </c>
      <c r="BF661" s="98" t="s">
        <v>2523</v>
      </c>
      <c r="BG661" s="88" t="s">
        <v>68</v>
      </c>
      <c r="BH661" s="88" t="s">
        <v>3523</v>
      </c>
    </row>
    <row r="662" spans="1:60" s="87" customFormat="1" ht="30.75" customHeight="1" x14ac:dyDescent="0.2">
      <c r="A662" s="87" t="s">
        <v>1013</v>
      </c>
      <c r="B662" s="88" t="s">
        <v>1835</v>
      </c>
      <c r="C662" s="88" t="s">
        <v>1013</v>
      </c>
      <c r="D662" s="88" t="s">
        <v>31</v>
      </c>
      <c r="E662" s="88" t="s">
        <v>32</v>
      </c>
      <c r="F662" s="88" t="s">
        <v>32</v>
      </c>
      <c r="G662" s="88" t="s">
        <v>61</v>
      </c>
      <c r="H662" s="88" t="s">
        <v>66</v>
      </c>
      <c r="I662" s="88" t="s">
        <v>2918</v>
      </c>
      <c r="J662" s="88" t="s">
        <v>62</v>
      </c>
      <c r="K662" s="88" t="s">
        <v>888</v>
      </c>
      <c r="L662" s="88" t="s">
        <v>3523</v>
      </c>
      <c r="M662" s="88" t="s">
        <v>988</v>
      </c>
      <c r="N662" s="88" t="s">
        <v>1730</v>
      </c>
      <c r="O662" s="88" t="s">
        <v>587</v>
      </c>
      <c r="P662" s="88" t="s">
        <v>98</v>
      </c>
      <c r="Q662" s="88" t="s">
        <v>2374</v>
      </c>
      <c r="R662" s="89" t="s">
        <v>3618</v>
      </c>
      <c r="S662" s="90">
        <v>0.35</v>
      </c>
      <c r="T662" s="88" t="s">
        <v>967</v>
      </c>
      <c r="U662" s="88"/>
      <c r="V662" s="88"/>
      <c r="W662" s="88"/>
      <c r="X662" s="89"/>
      <c r="Y662" s="89"/>
      <c r="Z662" s="88"/>
      <c r="AA662" s="88">
        <v>60</v>
      </c>
      <c r="AB662" s="88"/>
      <c r="AC662" s="88"/>
      <c r="AD662" s="88">
        <v>24</v>
      </c>
      <c r="AE662" s="91">
        <v>28.1</v>
      </c>
      <c r="AF662" s="88" t="s">
        <v>2992</v>
      </c>
      <c r="AG662" s="88" t="s">
        <v>2999</v>
      </c>
      <c r="AH662" s="99" t="s">
        <v>2997</v>
      </c>
      <c r="AI662" s="89">
        <v>3</v>
      </c>
      <c r="AJ662" s="89">
        <v>0</v>
      </c>
      <c r="AK662" s="89" t="s">
        <v>3072</v>
      </c>
      <c r="AL662" s="88"/>
      <c r="AM662" s="88"/>
      <c r="AN662" s="88"/>
      <c r="AO662" s="88"/>
      <c r="AP662" s="88" t="s">
        <v>61</v>
      </c>
      <c r="AQ662" s="88" t="s">
        <v>44</v>
      </c>
      <c r="AR662" s="88" t="s">
        <v>45</v>
      </c>
      <c r="AS662" s="88" t="s">
        <v>44</v>
      </c>
      <c r="AT662" s="88" t="s">
        <v>61</v>
      </c>
      <c r="AU662" s="88"/>
      <c r="AV662" s="88"/>
      <c r="AW662" s="88"/>
      <c r="AX662" s="88" t="s">
        <v>3923</v>
      </c>
      <c r="AY662" s="88">
        <v>69.350336999999996</v>
      </c>
      <c r="AZ662" s="89">
        <v>150</v>
      </c>
      <c r="BA662" s="92">
        <v>0.9689119170984456</v>
      </c>
      <c r="BB662" s="93">
        <v>216</v>
      </c>
      <c r="BC662" s="94">
        <v>0.2</v>
      </c>
      <c r="BD662" s="89">
        <v>505</v>
      </c>
      <c r="BE662" s="89">
        <v>350</v>
      </c>
      <c r="BF662" s="98" t="s">
        <v>2523</v>
      </c>
      <c r="BG662" s="88" t="s">
        <v>68</v>
      </c>
      <c r="BH662" s="88" t="s">
        <v>3523</v>
      </c>
    </row>
    <row r="663" spans="1:60" s="87" customFormat="1" ht="30.75" customHeight="1" x14ac:dyDescent="0.2">
      <c r="A663" s="87" t="s">
        <v>1014</v>
      </c>
      <c r="B663" s="88" t="s">
        <v>1835</v>
      </c>
      <c r="C663" s="88" t="s">
        <v>1014</v>
      </c>
      <c r="D663" s="88" t="s">
        <v>31</v>
      </c>
      <c r="E663" s="88" t="s">
        <v>32</v>
      </c>
      <c r="F663" s="88" t="s">
        <v>32</v>
      </c>
      <c r="G663" s="88" t="s">
        <v>61</v>
      </c>
      <c r="H663" s="88" t="s">
        <v>66</v>
      </c>
      <c r="I663" s="88" t="s">
        <v>2918</v>
      </c>
      <c r="J663" s="88" t="s">
        <v>62</v>
      </c>
      <c r="K663" s="88" t="s">
        <v>888</v>
      </c>
      <c r="L663" s="88" t="s">
        <v>3523</v>
      </c>
      <c r="M663" s="88" t="s">
        <v>988</v>
      </c>
      <c r="N663" s="88" t="s">
        <v>1730</v>
      </c>
      <c r="O663" s="88" t="s">
        <v>587</v>
      </c>
      <c r="P663" s="88" t="s">
        <v>100</v>
      </c>
      <c r="Q663" s="88" t="s">
        <v>2374</v>
      </c>
      <c r="R663" s="89" t="s">
        <v>3618</v>
      </c>
      <c r="S663" s="90">
        <v>0.33</v>
      </c>
      <c r="T663" s="88" t="s">
        <v>968</v>
      </c>
      <c r="U663" s="88"/>
      <c r="V663" s="88"/>
      <c r="W663" s="88"/>
      <c r="X663" s="89"/>
      <c r="Y663" s="89"/>
      <c r="Z663" s="88"/>
      <c r="AA663" s="88">
        <v>60</v>
      </c>
      <c r="AB663" s="88"/>
      <c r="AC663" s="88"/>
      <c r="AD663" s="88">
        <v>24</v>
      </c>
      <c r="AE663" s="91">
        <v>28.1</v>
      </c>
      <c r="AF663" s="88" t="s">
        <v>2992</v>
      </c>
      <c r="AG663" s="88" t="s">
        <v>2999</v>
      </c>
      <c r="AH663" s="99" t="s">
        <v>2997</v>
      </c>
      <c r="AI663" s="89">
        <v>3</v>
      </c>
      <c r="AJ663" s="89">
        <v>0</v>
      </c>
      <c r="AK663" s="89" t="s">
        <v>3072</v>
      </c>
      <c r="AL663" s="88"/>
      <c r="AM663" s="88"/>
      <c r="AN663" s="88"/>
      <c r="AO663" s="88"/>
      <c r="AP663" s="88" t="s">
        <v>61</v>
      </c>
      <c r="AQ663" s="88" t="s">
        <v>44</v>
      </c>
      <c r="AR663" s="88" t="s">
        <v>45</v>
      </c>
      <c r="AS663" s="88" t="s">
        <v>44</v>
      </c>
      <c r="AT663" s="88" t="s">
        <v>61</v>
      </c>
      <c r="AU663" s="88"/>
      <c r="AV663" s="88"/>
      <c r="AW663" s="88"/>
      <c r="AX663" s="88" t="s">
        <v>3923</v>
      </c>
      <c r="AY663" s="88">
        <v>65.565010999999998</v>
      </c>
      <c r="AZ663" s="89">
        <v>150</v>
      </c>
      <c r="BA663" s="92">
        <v>0.60621761658031093</v>
      </c>
      <c r="BB663" s="93">
        <v>216</v>
      </c>
      <c r="BC663" s="94">
        <v>0.2</v>
      </c>
      <c r="BD663" s="89">
        <v>505</v>
      </c>
      <c r="BE663" s="89">
        <v>350</v>
      </c>
      <c r="BF663" s="98" t="s">
        <v>2523</v>
      </c>
      <c r="BG663" s="88" t="s">
        <v>68</v>
      </c>
      <c r="BH663" s="88" t="s">
        <v>3523</v>
      </c>
    </row>
    <row r="664" spans="1:60" s="87" customFormat="1" ht="30.75" customHeight="1" x14ac:dyDescent="0.2">
      <c r="A664" s="87" t="s">
        <v>1015</v>
      </c>
      <c r="B664" s="88" t="s">
        <v>1835</v>
      </c>
      <c r="C664" s="88" t="s">
        <v>1015</v>
      </c>
      <c r="D664" s="88" t="s">
        <v>31</v>
      </c>
      <c r="E664" s="88" t="s">
        <v>32</v>
      </c>
      <c r="F664" s="88" t="s">
        <v>32</v>
      </c>
      <c r="G664" s="88" t="s">
        <v>61</v>
      </c>
      <c r="H664" s="88" t="s">
        <v>66</v>
      </c>
      <c r="I664" s="88" t="s">
        <v>2918</v>
      </c>
      <c r="J664" s="88" t="s">
        <v>62</v>
      </c>
      <c r="K664" s="88" t="s">
        <v>888</v>
      </c>
      <c r="L664" s="88" t="s">
        <v>3523</v>
      </c>
      <c r="M664" s="88" t="s">
        <v>988</v>
      </c>
      <c r="N664" s="88" t="s">
        <v>1730</v>
      </c>
      <c r="O664" s="88" t="s">
        <v>587</v>
      </c>
      <c r="P664" s="88" t="s">
        <v>104</v>
      </c>
      <c r="Q664" s="88" t="s">
        <v>2374</v>
      </c>
      <c r="R664" s="89" t="s">
        <v>3618</v>
      </c>
      <c r="S664" s="90">
        <v>0.42499999999999999</v>
      </c>
      <c r="T664" s="88" t="s">
        <v>969</v>
      </c>
      <c r="U664" s="88"/>
      <c r="V664" s="88"/>
      <c r="W664" s="88"/>
      <c r="X664" s="89"/>
      <c r="Y664" s="89"/>
      <c r="Z664" s="88"/>
      <c r="AA664" s="88">
        <v>60</v>
      </c>
      <c r="AB664" s="88"/>
      <c r="AC664" s="88"/>
      <c r="AD664" s="88">
        <v>24</v>
      </c>
      <c r="AE664" s="91">
        <v>28.1</v>
      </c>
      <c r="AF664" s="88" t="s">
        <v>2992</v>
      </c>
      <c r="AG664" s="88" t="s">
        <v>2999</v>
      </c>
      <c r="AH664" s="99" t="s">
        <v>2997</v>
      </c>
      <c r="AI664" s="89">
        <v>3</v>
      </c>
      <c r="AJ664" s="89">
        <v>0</v>
      </c>
      <c r="AK664" s="89" t="s">
        <v>3072</v>
      </c>
      <c r="AL664" s="88"/>
      <c r="AM664" s="88"/>
      <c r="AN664" s="88"/>
      <c r="AO664" s="88"/>
      <c r="AP664" s="88" t="s">
        <v>61</v>
      </c>
      <c r="AQ664" s="88" t="s">
        <v>44</v>
      </c>
      <c r="AR664" s="88" t="s">
        <v>45</v>
      </c>
      <c r="AS664" s="88" t="s">
        <v>44</v>
      </c>
      <c r="AT664" s="88" t="s">
        <v>61</v>
      </c>
      <c r="AU664" s="88"/>
      <c r="AV664" s="88"/>
      <c r="AW664" s="88"/>
      <c r="AX664" s="88" t="s">
        <v>3923</v>
      </c>
      <c r="AY664" s="88">
        <v>65.528925999999998</v>
      </c>
      <c r="AZ664" s="89">
        <v>150</v>
      </c>
      <c r="BA664" s="92">
        <v>7.7720207253886009E-2</v>
      </c>
      <c r="BB664" s="93">
        <v>144</v>
      </c>
      <c r="BC664" s="94">
        <v>0.2</v>
      </c>
      <c r="BD664" s="89">
        <v>505</v>
      </c>
      <c r="BE664" s="89">
        <v>350</v>
      </c>
      <c r="BF664" s="98" t="s">
        <v>2523</v>
      </c>
      <c r="BG664" s="88" t="s">
        <v>68</v>
      </c>
      <c r="BH664" s="88" t="s">
        <v>3523</v>
      </c>
    </row>
    <row r="665" spans="1:60" s="87" customFormat="1" ht="30.75" customHeight="1" x14ac:dyDescent="0.2">
      <c r="A665" s="87" t="s">
        <v>2127</v>
      </c>
      <c r="B665" s="88" t="s">
        <v>1836</v>
      </c>
      <c r="C665" s="88" t="s">
        <v>2127</v>
      </c>
      <c r="D665" s="88" t="s">
        <v>31</v>
      </c>
      <c r="E665" s="88" t="s">
        <v>32</v>
      </c>
      <c r="F665" s="88" t="s">
        <v>32</v>
      </c>
      <c r="G665" s="88" t="s">
        <v>61</v>
      </c>
      <c r="H665" s="88" t="s">
        <v>66</v>
      </c>
      <c r="I665" s="88" t="s">
        <v>2917</v>
      </c>
      <c r="J665" s="88" t="s">
        <v>62</v>
      </c>
      <c r="K665" s="88" t="s">
        <v>888</v>
      </c>
      <c r="L665" s="88" t="s">
        <v>3523</v>
      </c>
      <c r="M665" s="88" t="s">
        <v>988</v>
      </c>
      <c r="N665" s="88" t="s">
        <v>1737</v>
      </c>
      <c r="O665" s="88" t="s">
        <v>587</v>
      </c>
      <c r="P665" s="88" t="s">
        <v>175</v>
      </c>
      <c r="Q665" s="88" t="s">
        <v>2374</v>
      </c>
      <c r="R665" s="89" t="s">
        <v>3639</v>
      </c>
      <c r="S665" s="90">
        <v>0.38500000000000001</v>
      </c>
      <c r="T665" s="88" t="s">
        <v>970</v>
      </c>
      <c r="U665" s="88"/>
      <c r="V665" s="88"/>
      <c r="W665" s="88"/>
      <c r="X665" s="89"/>
      <c r="Y665" s="89"/>
      <c r="Z665" s="88"/>
      <c r="AA665" s="88">
        <v>60</v>
      </c>
      <c r="AB665" s="88"/>
      <c r="AC665" s="88"/>
      <c r="AD665" s="88">
        <v>24</v>
      </c>
      <c r="AE665" s="91">
        <v>28.1</v>
      </c>
      <c r="AF665" s="88" t="s">
        <v>2993</v>
      </c>
      <c r="AG665" s="88" t="s">
        <v>2999</v>
      </c>
      <c r="AH665" s="99" t="s">
        <v>2997</v>
      </c>
      <c r="AI665" s="89">
        <v>3</v>
      </c>
      <c r="AJ665" s="89">
        <v>0</v>
      </c>
      <c r="AK665" s="89" t="s">
        <v>3072</v>
      </c>
      <c r="AL665" s="88"/>
      <c r="AM665" s="88"/>
      <c r="AN665" s="88"/>
      <c r="AO665" s="88"/>
      <c r="AP665" s="88" t="s">
        <v>61</v>
      </c>
      <c r="AQ665" s="88" t="s">
        <v>44</v>
      </c>
      <c r="AR665" s="88" t="s">
        <v>45</v>
      </c>
      <c r="AS665" s="88" t="s">
        <v>44</v>
      </c>
      <c r="AT665" s="88" t="s">
        <v>61</v>
      </c>
      <c r="AU665" s="88" t="s">
        <v>3921</v>
      </c>
      <c r="AV665" s="88"/>
      <c r="AW665" s="88"/>
      <c r="AX665" s="88"/>
      <c r="AY665" s="88">
        <v>64.275571999999997</v>
      </c>
      <c r="AZ665" s="89">
        <v>150</v>
      </c>
      <c r="BA665" s="92">
        <v>0.30051813471502592</v>
      </c>
      <c r="BB665" s="93">
        <v>144</v>
      </c>
      <c r="BC665" s="94">
        <v>0.2</v>
      </c>
      <c r="BD665" s="89">
        <v>505</v>
      </c>
      <c r="BE665" s="89">
        <v>350</v>
      </c>
      <c r="BF665" s="98" t="s">
        <v>2587</v>
      </c>
      <c r="BG665" s="88" t="s">
        <v>68</v>
      </c>
      <c r="BH665" s="88" t="s">
        <v>3523</v>
      </c>
    </row>
    <row r="666" spans="1:60" s="87" customFormat="1" ht="30.75" customHeight="1" x14ac:dyDescent="0.2">
      <c r="A666" s="87" t="s">
        <v>2128</v>
      </c>
      <c r="B666" s="88" t="s">
        <v>1836</v>
      </c>
      <c r="C666" s="88" t="s">
        <v>2128</v>
      </c>
      <c r="D666" s="88" t="s">
        <v>31</v>
      </c>
      <c r="E666" s="88" t="s">
        <v>32</v>
      </c>
      <c r="F666" s="88" t="s">
        <v>32</v>
      </c>
      <c r="G666" s="88" t="s">
        <v>61</v>
      </c>
      <c r="H666" s="88" t="s">
        <v>66</v>
      </c>
      <c r="I666" s="88" t="s">
        <v>2917</v>
      </c>
      <c r="J666" s="88" t="s">
        <v>62</v>
      </c>
      <c r="K666" s="88" t="s">
        <v>888</v>
      </c>
      <c r="L666" s="88" t="s">
        <v>3523</v>
      </c>
      <c r="M666" s="88" t="s">
        <v>988</v>
      </c>
      <c r="N666" s="88" t="s">
        <v>1737</v>
      </c>
      <c r="O666" s="88" t="s">
        <v>587</v>
      </c>
      <c r="P666" s="88" t="s">
        <v>176</v>
      </c>
      <c r="Q666" s="88" t="s">
        <v>2374</v>
      </c>
      <c r="R666" s="89" t="s">
        <v>3639</v>
      </c>
      <c r="S666" s="90">
        <v>0.36499999999999999</v>
      </c>
      <c r="T666" s="88" t="s">
        <v>971</v>
      </c>
      <c r="U666" s="88"/>
      <c r="V666" s="88"/>
      <c r="W666" s="88"/>
      <c r="X666" s="89"/>
      <c r="Y666" s="89"/>
      <c r="Z666" s="88"/>
      <c r="AA666" s="88">
        <v>60</v>
      </c>
      <c r="AB666" s="88"/>
      <c r="AC666" s="88"/>
      <c r="AD666" s="88">
        <v>24</v>
      </c>
      <c r="AE666" s="91">
        <v>28.1</v>
      </c>
      <c r="AF666" s="88" t="s">
        <v>2993</v>
      </c>
      <c r="AG666" s="88" t="s">
        <v>2999</v>
      </c>
      <c r="AH666" s="99" t="s">
        <v>2997</v>
      </c>
      <c r="AI666" s="89">
        <v>3</v>
      </c>
      <c r="AJ666" s="89">
        <v>0</v>
      </c>
      <c r="AK666" s="89" t="s">
        <v>3072</v>
      </c>
      <c r="AL666" s="88"/>
      <c r="AM666" s="88"/>
      <c r="AN666" s="88"/>
      <c r="AO666" s="88"/>
      <c r="AP666" s="88" t="s">
        <v>61</v>
      </c>
      <c r="AQ666" s="88" t="s">
        <v>44</v>
      </c>
      <c r="AR666" s="88" t="s">
        <v>45</v>
      </c>
      <c r="AS666" s="88" t="s">
        <v>44</v>
      </c>
      <c r="AT666" s="88" t="s">
        <v>61</v>
      </c>
      <c r="AU666" s="88" t="s">
        <v>3921</v>
      </c>
      <c r="AV666" s="88"/>
      <c r="AW666" s="88"/>
      <c r="AX666" s="88"/>
      <c r="AY666" s="88">
        <v>64.275571999999997</v>
      </c>
      <c r="AZ666" s="89">
        <v>150</v>
      </c>
      <c r="BA666" s="92">
        <v>0.6113989637305699</v>
      </c>
      <c r="BB666" s="93">
        <v>216</v>
      </c>
      <c r="BC666" s="94">
        <v>0.2</v>
      </c>
      <c r="BD666" s="89">
        <v>505</v>
      </c>
      <c r="BE666" s="89">
        <v>350</v>
      </c>
      <c r="BF666" s="98" t="s">
        <v>2587</v>
      </c>
      <c r="BG666" s="88" t="s">
        <v>68</v>
      </c>
      <c r="BH666" s="88" t="s">
        <v>3523</v>
      </c>
    </row>
    <row r="667" spans="1:60" s="87" customFormat="1" ht="30.75" customHeight="1" x14ac:dyDescent="0.2">
      <c r="A667" s="87" t="s">
        <v>1016</v>
      </c>
      <c r="B667" s="88" t="s">
        <v>1836</v>
      </c>
      <c r="C667" s="88" t="s">
        <v>1016</v>
      </c>
      <c r="D667" s="88" t="s">
        <v>31</v>
      </c>
      <c r="E667" s="88" t="s">
        <v>32</v>
      </c>
      <c r="F667" s="88" t="s">
        <v>32</v>
      </c>
      <c r="G667" s="88" t="s">
        <v>61</v>
      </c>
      <c r="H667" s="88" t="s">
        <v>66</v>
      </c>
      <c r="I667" s="88" t="s">
        <v>2917</v>
      </c>
      <c r="J667" s="88" t="s">
        <v>62</v>
      </c>
      <c r="K667" s="88" t="s">
        <v>888</v>
      </c>
      <c r="L667" s="88" t="s">
        <v>3523</v>
      </c>
      <c r="M667" s="88" t="s">
        <v>988</v>
      </c>
      <c r="N667" s="88" t="s">
        <v>1737</v>
      </c>
      <c r="O667" s="88" t="s">
        <v>587</v>
      </c>
      <c r="P667" s="88" t="s">
        <v>98</v>
      </c>
      <c r="Q667" s="88" t="s">
        <v>2374</v>
      </c>
      <c r="R667" s="89" t="s">
        <v>3639</v>
      </c>
      <c r="S667" s="90">
        <v>0.35</v>
      </c>
      <c r="T667" s="88" t="s">
        <v>972</v>
      </c>
      <c r="U667" s="88"/>
      <c r="V667" s="88"/>
      <c r="W667" s="88"/>
      <c r="X667" s="89"/>
      <c r="Y667" s="89"/>
      <c r="Z667" s="88"/>
      <c r="AA667" s="88">
        <v>60</v>
      </c>
      <c r="AB667" s="88"/>
      <c r="AC667" s="88"/>
      <c r="AD667" s="88">
        <v>24</v>
      </c>
      <c r="AE667" s="91">
        <v>28.1</v>
      </c>
      <c r="AF667" s="88" t="s">
        <v>2993</v>
      </c>
      <c r="AG667" s="88" t="s">
        <v>2999</v>
      </c>
      <c r="AH667" s="99" t="s">
        <v>2997</v>
      </c>
      <c r="AI667" s="89">
        <v>3</v>
      </c>
      <c r="AJ667" s="89">
        <v>0</v>
      </c>
      <c r="AK667" s="89" t="s">
        <v>3072</v>
      </c>
      <c r="AL667" s="88"/>
      <c r="AM667" s="88"/>
      <c r="AN667" s="88"/>
      <c r="AO667" s="88"/>
      <c r="AP667" s="88" t="s">
        <v>61</v>
      </c>
      <c r="AQ667" s="88" t="s">
        <v>44</v>
      </c>
      <c r="AR667" s="88" t="s">
        <v>45</v>
      </c>
      <c r="AS667" s="88" t="s">
        <v>44</v>
      </c>
      <c r="AT667" s="88" t="s">
        <v>61</v>
      </c>
      <c r="AU667" s="88" t="s">
        <v>3921</v>
      </c>
      <c r="AV667" s="88"/>
      <c r="AW667" s="88"/>
      <c r="AX667" s="88"/>
      <c r="AY667" s="88">
        <v>64.273768000000004</v>
      </c>
      <c r="AZ667" s="89">
        <v>150</v>
      </c>
      <c r="BA667" s="92">
        <v>0.88082901554404147</v>
      </c>
      <c r="BB667" s="93">
        <v>216</v>
      </c>
      <c r="BC667" s="94">
        <v>0.2</v>
      </c>
      <c r="BD667" s="89">
        <v>505</v>
      </c>
      <c r="BE667" s="89">
        <v>350</v>
      </c>
      <c r="BF667" s="98" t="s">
        <v>2587</v>
      </c>
      <c r="BG667" s="88" t="s">
        <v>68</v>
      </c>
      <c r="BH667" s="88" t="s">
        <v>3523</v>
      </c>
    </row>
    <row r="668" spans="1:60" s="87" customFormat="1" ht="30.75" customHeight="1" x14ac:dyDescent="0.2">
      <c r="A668" s="87" t="s">
        <v>1017</v>
      </c>
      <c r="B668" s="88" t="s">
        <v>1836</v>
      </c>
      <c r="C668" s="88" t="s">
        <v>1017</v>
      </c>
      <c r="D668" s="88" t="s">
        <v>31</v>
      </c>
      <c r="E668" s="88" t="s">
        <v>32</v>
      </c>
      <c r="F668" s="88" t="s">
        <v>32</v>
      </c>
      <c r="G668" s="88" t="s">
        <v>61</v>
      </c>
      <c r="H668" s="88" t="s">
        <v>66</v>
      </c>
      <c r="I668" s="88" t="s">
        <v>2917</v>
      </c>
      <c r="J668" s="88" t="s">
        <v>62</v>
      </c>
      <c r="K668" s="88" t="s">
        <v>888</v>
      </c>
      <c r="L668" s="88" t="s">
        <v>3523</v>
      </c>
      <c r="M668" s="88" t="s">
        <v>988</v>
      </c>
      <c r="N668" s="88" t="s">
        <v>1737</v>
      </c>
      <c r="O668" s="88" t="s">
        <v>587</v>
      </c>
      <c r="P668" s="88" t="s">
        <v>100</v>
      </c>
      <c r="Q668" s="88" t="s">
        <v>2374</v>
      </c>
      <c r="R668" s="89" t="s">
        <v>3639</v>
      </c>
      <c r="S668" s="90">
        <v>0.33</v>
      </c>
      <c r="T668" s="88" t="s">
        <v>973</v>
      </c>
      <c r="U668" s="88"/>
      <c r="V668" s="88"/>
      <c r="W668" s="88"/>
      <c r="X668" s="89"/>
      <c r="Y668" s="89"/>
      <c r="Z668" s="88"/>
      <c r="AA668" s="88">
        <v>60</v>
      </c>
      <c r="AB668" s="88"/>
      <c r="AC668" s="88"/>
      <c r="AD668" s="88">
        <v>24</v>
      </c>
      <c r="AE668" s="91">
        <v>28.1</v>
      </c>
      <c r="AF668" s="88" t="s">
        <v>2993</v>
      </c>
      <c r="AG668" s="88" t="s">
        <v>2999</v>
      </c>
      <c r="AH668" s="99" t="s">
        <v>2997</v>
      </c>
      <c r="AI668" s="89">
        <v>3</v>
      </c>
      <c r="AJ668" s="89">
        <v>0</v>
      </c>
      <c r="AK668" s="89" t="s">
        <v>3072</v>
      </c>
      <c r="AL668" s="88"/>
      <c r="AM668" s="88"/>
      <c r="AN668" s="88"/>
      <c r="AO668" s="88"/>
      <c r="AP668" s="88" t="s">
        <v>61</v>
      </c>
      <c r="AQ668" s="88" t="s">
        <v>44</v>
      </c>
      <c r="AR668" s="88" t="s">
        <v>45</v>
      </c>
      <c r="AS668" s="88" t="s">
        <v>44</v>
      </c>
      <c r="AT668" s="88" t="s">
        <v>61</v>
      </c>
      <c r="AU668" s="88" t="s">
        <v>3921</v>
      </c>
      <c r="AV668" s="88"/>
      <c r="AW668" s="88"/>
      <c r="AX668" s="88"/>
      <c r="AY668" s="88">
        <v>64.275571999999997</v>
      </c>
      <c r="AZ668" s="89">
        <v>150</v>
      </c>
      <c r="BA668" s="92">
        <v>0.51295336787564771</v>
      </c>
      <c r="BB668" s="93">
        <v>216</v>
      </c>
      <c r="BC668" s="94">
        <v>0.2</v>
      </c>
      <c r="BD668" s="89">
        <v>505</v>
      </c>
      <c r="BE668" s="89">
        <v>350</v>
      </c>
      <c r="BF668" s="98" t="s">
        <v>2587</v>
      </c>
      <c r="BG668" s="88" t="s">
        <v>68</v>
      </c>
      <c r="BH668" s="88" t="s">
        <v>3523</v>
      </c>
    </row>
    <row r="669" spans="1:60" s="87" customFormat="1" ht="30.75" customHeight="1" x14ac:dyDescent="0.2">
      <c r="A669" s="87" t="s">
        <v>1018</v>
      </c>
      <c r="B669" s="88" t="s">
        <v>1836</v>
      </c>
      <c r="C669" s="88" t="s">
        <v>1018</v>
      </c>
      <c r="D669" s="88" t="s">
        <v>31</v>
      </c>
      <c r="E669" s="88" t="s">
        <v>32</v>
      </c>
      <c r="F669" s="88" t="s">
        <v>32</v>
      </c>
      <c r="G669" s="88" t="s">
        <v>61</v>
      </c>
      <c r="H669" s="88" t="s">
        <v>66</v>
      </c>
      <c r="I669" s="88" t="s">
        <v>2917</v>
      </c>
      <c r="J669" s="88" t="s">
        <v>62</v>
      </c>
      <c r="K669" s="88" t="s">
        <v>888</v>
      </c>
      <c r="L669" s="88" t="s">
        <v>3523</v>
      </c>
      <c r="M669" s="88" t="s">
        <v>988</v>
      </c>
      <c r="N669" s="88" t="s">
        <v>1737</v>
      </c>
      <c r="O669" s="88" t="s">
        <v>587</v>
      </c>
      <c r="P669" s="88" t="s">
        <v>104</v>
      </c>
      <c r="Q669" s="88" t="s">
        <v>2374</v>
      </c>
      <c r="R669" s="89" t="s">
        <v>3639</v>
      </c>
      <c r="S669" s="90">
        <v>0.42499999999999999</v>
      </c>
      <c r="T669" s="88" t="s">
        <v>974</v>
      </c>
      <c r="U669" s="88"/>
      <c r="V669" s="88"/>
      <c r="W669" s="88"/>
      <c r="X669" s="89"/>
      <c r="Y669" s="89"/>
      <c r="Z669" s="88"/>
      <c r="AA669" s="88">
        <v>60</v>
      </c>
      <c r="AB669" s="88"/>
      <c r="AC669" s="88"/>
      <c r="AD669" s="88">
        <v>24</v>
      </c>
      <c r="AE669" s="91">
        <v>28.1</v>
      </c>
      <c r="AF669" s="88" t="s">
        <v>2993</v>
      </c>
      <c r="AG669" s="88" t="s">
        <v>2999</v>
      </c>
      <c r="AH669" s="99" t="s">
        <v>2997</v>
      </c>
      <c r="AI669" s="89">
        <v>3</v>
      </c>
      <c r="AJ669" s="89">
        <v>0</v>
      </c>
      <c r="AK669" s="89" t="s">
        <v>3072</v>
      </c>
      <c r="AL669" s="88"/>
      <c r="AM669" s="88"/>
      <c r="AN669" s="88"/>
      <c r="AO669" s="88"/>
      <c r="AP669" s="88" t="s">
        <v>61</v>
      </c>
      <c r="AQ669" s="88" t="s">
        <v>44</v>
      </c>
      <c r="AR669" s="88" t="s">
        <v>45</v>
      </c>
      <c r="AS669" s="88" t="s">
        <v>44</v>
      </c>
      <c r="AT669" s="88" t="s">
        <v>61</v>
      </c>
      <c r="AU669" s="88" t="s">
        <v>3921</v>
      </c>
      <c r="AV669" s="88"/>
      <c r="AW669" s="88"/>
      <c r="AX669" s="88"/>
      <c r="AY669" s="88">
        <v>64.275571999999997</v>
      </c>
      <c r="AZ669" s="89">
        <v>150</v>
      </c>
      <c r="BA669" s="92">
        <v>0.10362694300518134</v>
      </c>
      <c r="BB669" s="93">
        <v>144</v>
      </c>
      <c r="BC669" s="94">
        <v>0.2</v>
      </c>
      <c r="BD669" s="89">
        <v>505</v>
      </c>
      <c r="BE669" s="89">
        <v>350</v>
      </c>
      <c r="BF669" s="98" t="s">
        <v>2587</v>
      </c>
      <c r="BG669" s="88" t="s">
        <v>68</v>
      </c>
      <c r="BH669" s="88" t="s">
        <v>3523</v>
      </c>
    </row>
    <row r="670" spans="1:60" s="87" customFormat="1" ht="30.75" customHeight="1" x14ac:dyDescent="0.2">
      <c r="A670" s="87" t="s">
        <v>1019</v>
      </c>
      <c r="B670" s="88" t="s">
        <v>1836</v>
      </c>
      <c r="C670" s="88" t="s">
        <v>1019</v>
      </c>
      <c r="D670" s="88" t="s">
        <v>31</v>
      </c>
      <c r="E670" s="88" t="s">
        <v>32</v>
      </c>
      <c r="F670" s="88" t="s">
        <v>32</v>
      </c>
      <c r="G670" s="88" t="s">
        <v>61</v>
      </c>
      <c r="H670" s="88" t="s">
        <v>66</v>
      </c>
      <c r="I670" s="88" t="s">
        <v>2917</v>
      </c>
      <c r="J670" s="88" t="s">
        <v>62</v>
      </c>
      <c r="K670" s="88" t="s">
        <v>888</v>
      </c>
      <c r="L670" s="88" t="s">
        <v>3523</v>
      </c>
      <c r="M670" s="88" t="s">
        <v>988</v>
      </c>
      <c r="N670" s="88" t="s">
        <v>1737</v>
      </c>
      <c r="O670" s="88" t="s">
        <v>587</v>
      </c>
      <c r="P670" s="88" t="s">
        <v>107</v>
      </c>
      <c r="Q670" s="88" t="s">
        <v>2374</v>
      </c>
      <c r="R670" s="89" t="s">
        <v>3639</v>
      </c>
      <c r="S670" s="90">
        <v>0.44500000000000001</v>
      </c>
      <c r="T670" s="88" t="s">
        <v>975</v>
      </c>
      <c r="U670" s="88"/>
      <c r="V670" s="88"/>
      <c r="W670" s="88"/>
      <c r="X670" s="89"/>
      <c r="Y670" s="89"/>
      <c r="Z670" s="88"/>
      <c r="AA670" s="88">
        <v>60</v>
      </c>
      <c r="AB670" s="88"/>
      <c r="AC670" s="88"/>
      <c r="AD670" s="88">
        <v>24</v>
      </c>
      <c r="AE670" s="91">
        <v>28.1</v>
      </c>
      <c r="AF670" s="88" t="s">
        <v>2993</v>
      </c>
      <c r="AG670" s="88" t="s">
        <v>2999</v>
      </c>
      <c r="AH670" s="99" t="s">
        <v>2997</v>
      </c>
      <c r="AI670" s="89">
        <v>3</v>
      </c>
      <c r="AJ670" s="89">
        <v>0</v>
      </c>
      <c r="AK670" s="89" t="s">
        <v>3072</v>
      </c>
      <c r="AL670" s="88"/>
      <c r="AM670" s="88"/>
      <c r="AN670" s="88"/>
      <c r="AO670" s="88"/>
      <c r="AP670" s="88" t="s">
        <v>61</v>
      </c>
      <c r="AQ670" s="88" t="s">
        <v>44</v>
      </c>
      <c r="AR670" s="88" t="s">
        <v>45</v>
      </c>
      <c r="AS670" s="88" t="s">
        <v>44</v>
      </c>
      <c r="AT670" s="88" t="s">
        <v>61</v>
      </c>
      <c r="AU670" s="88" t="s">
        <v>3921</v>
      </c>
      <c r="AV670" s="88"/>
      <c r="AW670" s="88"/>
      <c r="AX670" s="88"/>
      <c r="AY670" s="88">
        <v>64.275571999999997</v>
      </c>
      <c r="AZ670" s="89">
        <v>150</v>
      </c>
      <c r="BA670" s="92">
        <v>5.1813471502590676E-3</v>
      </c>
      <c r="BB670" s="93">
        <v>144</v>
      </c>
      <c r="BC670" s="94">
        <v>0.2</v>
      </c>
      <c r="BD670" s="89">
        <v>505</v>
      </c>
      <c r="BE670" s="89">
        <v>350</v>
      </c>
      <c r="BF670" s="98" t="s">
        <v>2587</v>
      </c>
      <c r="BG670" s="88" t="s">
        <v>68</v>
      </c>
      <c r="BH670" s="88" t="s">
        <v>3523</v>
      </c>
    </row>
    <row r="671" spans="1:60" s="87" customFormat="1" ht="30.75" customHeight="1" x14ac:dyDescent="0.2">
      <c r="A671" s="87" t="s">
        <v>2129</v>
      </c>
      <c r="B671" s="88" t="s">
        <v>1837</v>
      </c>
      <c r="C671" s="88" t="s">
        <v>2129</v>
      </c>
      <c r="D671" s="88" t="s">
        <v>31</v>
      </c>
      <c r="E671" s="88" t="s">
        <v>32</v>
      </c>
      <c r="F671" s="88" t="s">
        <v>32</v>
      </c>
      <c r="G671" s="88" t="s">
        <v>61</v>
      </c>
      <c r="H671" s="88" t="s">
        <v>66</v>
      </c>
      <c r="I671" s="88" t="s">
        <v>2917</v>
      </c>
      <c r="J671" s="88" t="s">
        <v>62</v>
      </c>
      <c r="K671" s="88" t="s">
        <v>888</v>
      </c>
      <c r="L671" s="88" t="s">
        <v>3523</v>
      </c>
      <c r="M671" s="88" t="s">
        <v>988</v>
      </c>
      <c r="N671" s="88" t="s">
        <v>1731</v>
      </c>
      <c r="O671" s="88" t="s">
        <v>587</v>
      </c>
      <c r="P671" s="88" t="s">
        <v>175</v>
      </c>
      <c r="Q671" s="88" t="s">
        <v>2374</v>
      </c>
      <c r="R671" s="89" t="s">
        <v>3614</v>
      </c>
      <c r="S671" s="90">
        <v>0.38500000000000001</v>
      </c>
      <c r="T671" s="88" t="s">
        <v>976</v>
      </c>
      <c r="U671" s="88"/>
      <c r="V671" s="88"/>
      <c r="W671" s="88"/>
      <c r="X671" s="89"/>
      <c r="Y671" s="89"/>
      <c r="Z671" s="88"/>
      <c r="AA671" s="88">
        <v>60</v>
      </c>
      <c r="AB671" s="88"/>
      <c r="AC671" s="88"/>
      <c r="AD671" s="88">
        <v>24</v>
      </c>
      <c r="AE671" s="91">
        <v>28.1</v>
      </c>
      <c r="AF671" s="88" t="s">
        <v>2993</v>
      </c>
      <c r="AG671" s="88" t="s">
        <v>2999</v>
      </c>
      <c r="AH671" s="99" t="s">
        <v>2997</v>
      </c>
      <c r="AI671" s="89">
        <v>3</v>
      </c>
      <c r="AJ671" s="89">
        <v>0</v>
      </c>
      <c r="AK671" s="89" t="s">
        <v>3072</v>
      </c>
      <c r="AL671" s="88"/>
      <c r="AM671" s="88"/>
      <c r="AN671" s="88"/>
      <c r="AO671" s="88"/>
      <c r="AP671" s="88" t="s">
        <v>61</v>
      </c>
      <c r="AQ671" s="88" t="s">
        <v>44</v>
      </c>
      <c r="AR671" s="88" t="s">
        <v>45</v>
      </c>
      <c r="AS671" s="88" t="s">
        <v>44</v>
      </c>
      <c r="AT671" s="88" t="s">
        <v>61</v>
      </c>
      <c r="AU671" s="88" t="s">
        <v>3921</v>
      </c>
      <c r="AV671" s="88"/>
      <c r="AW671" s="88"/>
      <c r="AX671" s="88"/>
      <c r="AY671" s="88">
        <v>63.577126999999997</v>
      </c>
      <c r="AZ671" s="89">
        <v>150</v>
      </c>
      <c r="BA671" s="92">
        <v>0.16062176165803108</v>
      </c>
      <c r="BB671" s="93">
        <v>144</v>
      </c>
      <c r="BC671" s="94">
        <v>0.2</v>
      </c>
      <c r="BD671" s="89">
        <v>505</v>
      </c>
      <c r="BE671" s="89">
        <v>350</v>
      </c>
      <c r="BF671" s="98" t="s">
        <v>2512</v>
      </c>
      <c r="BG671" s="88" t="s">
        <v>68</v>
      </c>
      <c r="BH671" s="88" t="s">
        <v>3523</v>
      </c>
    </row>
    <row r="672" spans="1:60" s="87" customFormat="1" ht="30.75" customHeight="1" x14ac:dyDescent="0.2">
      <c r="A672" s="87" t="s">
        <v>2130</v>
      </c>
      <c r="B672" s="88" t="s">
        <v>1837</v>
      </c>
      <c r="C672" s="88" t="s">
        <v>2130</v>
      </c>
      <c r="D672" s="88" t="s">
        <v>31</v>
      </c>
      <c r="E672" s="88" t="s">
        <v>32</v>
      </c>
      <c r="F672" s="88" t="s">
        <v>32</v>
      </c>
      <c r="G672" s="88" t="s">
        <v>61</v>
      </c>
      <c r="H672" s="88" t="s">
        <v>66</v>
      </c>
      <c r="I672" s="88" t="s">
        <v>2917</v>
      </c>
      <c r="J672" s="88" t="s">
        <v>62</v>
      </c>
      <c r="K672" s="88" t="s">
        <v>888</v>
      </c>
      <c r="L672" s="88" t="s">
        <v>3523</v>
      </c>
      <c r="M672" s="88" t="s">
        <v>988</v>
      </c>
      <c r="N672" s="88" t="s">
        <v>1731</v>
      </c>
      <c r="O672" s="88" t="s">
        <v>587</v>
      </c>
      <c r="P672" s="88" t="s">
        <v>176</v>
      </c>
      <c r="Q672" s="88" t="s">
        <v>2374</v>
      </c>
      <c r="R672" s="89" t="s">
        <v>3614</v>
      </c>
      <c r="S672" s="90">
        <v>0.36499999999999999</v>
      </c>
      <c r="T672" s="88" t="s">
        <v>977</v>
      </c>
      <c r="U672" s="88"/>
      <c r="V672" s="88"/>
      <c r="W672" s="88"/>
      <c r="X672" s="89"/>
      <c r="Y672" s="89"/>
      <c r="Z672" s="88"/>
      <c r="AA672" s="88">
        <v>60</v>
      </c>
      <c r="AB672" s="88"/>
      <c r="AC672" s="88"/>
      <c r="AD672" s="88">
        <v>24</v>
      </c>
      <c r="AE672" s="91">
        <v>28.1</v>
      </c>
      <c r="AF672" s="88" t="s">
        <v>2993</v>
      </c>
      <c r="AG672" s="88" t="s">
        <v>2999</v>
      </c>
      <c r="AH672" s="99" t="s">
        <v>2997</v>
      </c>
      <c r="AI672" s="89">
        <v>3</v>
      </c>
      <c r="AJ672" s="89">
        <v>0</v>
      </c>
      <c r="AK672" s="89" t="s">
        <v>3072</v>
      </c>
      <c r="AL672" s="88"/>
      <c r="AM672" s="88"/>
      <c r="AN672" s="88"/>
      <c r="AO672" s="88"/>
      <c r="AP672" s="88" t="s">
        <v>61</v>
      </c>
      <c r="AQ672" s="88" t="s">
        <v>44</v>
      </c>
      <c r="AR672" s="88" t="s">
        <v>45</v>
      </c>
      <c r="AS672" s="88" t="s">
        <v>44</v>
      </c>
      <c r="AT672" s="88" t="s">
        <v>61</v>
      </c>
      <c r="AU672" s="88" t="s">
        <v>3921</v>
      </c>
      <c r="AV672" s="88"/>
      <c r="AW672" s="88"/>
      <c r="AX672" s="88"/>
      <c r="AY672" s="88">
        <v>64.368041000000005</v>
      </c>
      <c r="AZ672" s="89">
        <v>150</v>
      </c>
      <c r="BA672" s="92">
        <v>0.45077720207253885</v>
      </c>
      <c r="BB672" s="93">
        <v>216</v>
      </c>
      <c r="BC672" s="94">
        <v>0.2</v>
      </c>
      <c r="BD672" s="89">
        <v>505</v>
      </c>
      <c r="BE672" s="89">
        <v>350</v>
      </c>
      <c r="BF672" s="98" t="s">
        <v>2512</v>
      </c>
      <c r="BG672" s="88" t="s">
        <v>68</v>
      </c>
      <c r="BH672" s="88" t="s">
        <v>3523</v>
      </c>
    </row>
    <row r="673" spans="1:60" s="87" customFormat="1" ht="30.75" customHeight="1" x14ac:dyDescent="0.2">
      <c r="A673" s="87" t="s">
        <v>1020</v>
      </c>
      <c r="B673" s="88" t="s">
        <v>1837</v>
      </c>
      <c r="C673" s="88" t="s">
        <v>1020</v>
      </c>
      <c r="D673" s="88" t="s">
        <v>31</v>
      </c>
      <c r="E673" s="88" t="s">
        <v>32</v>
      </c>
      <c r="F673" s="88" t="s">
        <v>32</v>
      </c>
      <c r="G673" s="88" t="s">
        <v>61</v>
      </c>
      <c r="H673" s="88" t="s">
        <v>66</v>
      </c>
      <c r="I673" s="88" t="s">
        <v>2917</v>
      </c>
      <c r="J673" s="88" t="s">
        <v>62</v>
      </c>
      <c r="K673" s="88" t="s">
        <v>888</v>
      </c>
      <c r="L673" s="88" t="s">
        <v>3523</v>
      </c>
      <c r="M673" s="88" t="s">
        <v>988</v>
      </c>
      <c r="N673" s="88" t="s">
        <v>1731</v>
      </c>
      <c r="O673" s="88" t="s">
        <v>587</v>
      </c>
      <c r="P673" s="88" t="s">
        <v>98</v>
      </c>
      <c r="Q673" s="88" t="s">
        <v>2374</v>
      </c>
      <c r="R673" s="89" t="s">
        <v>3614</v>
      </c>
      <c r="S673" s="90">
        <v>0.35</v>
      </c>
      <c r="T673" s="88" t="s">
        <v>978</v>
      </c>
      <c r="U673" s="88"/>
      <c r="V673" s="88"/>
      <c r="W673" s="88"/>
      <c r="X673" s="89"/>
      <c r="Y673" s="89"/>
      <c r="Z673" s="88"/>
      <c r="AA673" s="88">
        <v>60</v>
      </c>
      <c r="AB673" s="88"/>
      <c r="AC673" s="88"/>
      <c r="AD673" s="88">
        <v>24</v>
      </c>
      <c r="AE673" s="91">
        <v>28.1</v>
      </c>
      <c r="AF673" s="88" t="s">
        <v>2993</v>
      </c>
      <c r="AG673" s="88" t="s">
        <v>2999</v>
      </c>
      <c r="AH673" s="99" t="s">
        <v>2997</v>
      </c>
      <c r="AI673" s="89">
        <v>3</v>
      </c>
      <c r="AJ673" s="89">
        <v>0</v>
      </c>
      <c r="AK673" s="89" t="s">
        <v>3072</v>
      </c>
      <c r="AL673" s="88"/>
      <c r="AM673" s="88"/>
      <c r="AN673" s="88"/>
      <c r="AO673" s="88"/>
      <c r="AP673" s="88" t="s">
        <v>61</v>
      </c>
      <c r="AQ673" s="88" t="s">
        <v>44</v>
      </c>
      <c r="AR673" s="88" t="s">
        <v>45</v>
      </c>
      <c r="AS673" s="88" t="s">
        <v>44</v>
      </c>
      <c r="AT673" s="88" t="s">
        <v>61</v>
      </c>
      <c r="AU673" s="88" t="s">
        <v>3921</v>
      </c>
      <c r="AV673" s="88"/>
      <c r="AW673" s="88"/>
      <c r="AX673" s="88"/>
      <c r="AY673" s="88">
        <v>65.387887000000006</v>
      </c>
      <c r="AZ673" s="89">
        <v>150</v>
      </c>
      <c r="BA673" s="92">
        <v>0.45595854922279794</v>
      </c>
      <c r="BB673" s="93">
        <v>216</v>
      </c>
      <c r="BC673" s="94">
        <v>0.2</v>
      </c>
      <c r="BD673" s="89">
        <v>505</v>
      </c>
      <c r="BE673" s="89">
        <v>350</v>
      </c>
      <c r="BF673" s="98" t="s">
        <v>2512</v>
      </c>
      <c r="BG673" s="88" t="s">
        <v>68</v>
      </c>
      <c r="BH673" s="88" t="s">
        <v>3523</v>
      </c>
    </row>
    <row r="674" spans="1:60" s="87" customFormat="1" ht="30.75" customHeight="1" x14ac:dyDescent="0.2">
      <c r="A674" s="87" t="s">
        <v>1021</v>
      </c>
      <c r="B674" s="88" t="s">
        <v>1837</v>
      </c>
      <c r="C674" s="88" t="s">
        <v>1021</v>
      </c>
      <c r="D674" s="88" t="s">
        <v>31</v>
      </c>
      <c r="E674" s="88" t="s">
        <v>32</v>
      </c>
      <c r="F674" s="88" t="s">
        <v>32</v>
      </c>
      <c r="G674" s="88" t="s">
        <v>61</v>
      </c>
      <c r="H674" s="88" t="s">
        <v>66</v>
      </c>
      <c r="I674" s="88" t="s">
        <v>2917</v>
      </c>
      <c r="J674" s="88" t="s">
        <v>62</v>
      </c>
      <c r="K674" s="88" t="s">
        <v>888</v>
      </c>
      <c r="L674" s="88" t="s">
        <v>3523</v>
      </c>
      <c r="M674" s="88" t="s">
        <v>988</v>
      </c>
      <c r="N674" s="88" t="s">
        <v>1731</v>
      </c>
      <c r="O674" s="88" t="s">
        <v>587</v>
      </c>
      <c r="P674" s="88" t="s">
        <v>100</v>
      </c>
      <c r="Q674" s="88" t="s">
        <v>2374</v>
      </c>
      <c r="R674" s="89" t="s">
        <v>3614</v>
      </c>
      <c r="S674" s="90">
        <v>0.33</v>
      </c>
      <c r="T674" s="88" t="s">
        <v>979</v>
      </c>
      <c r="U674" s="88"/>
      <c r="V674" s="88"/>
      <c r="W674" s="88"/>
      <c r="X674" s="89"/>
      <c r="Y674" s="89"/>
      <c r="Z674" s="88"/>
      <c r="AA674" s="88">
        <v>60</v>
      </c>
      <c r="AB674" s="88"/>
      <c r="AC674" s="88"/>
      <c r="AD674" s="88">
        <v>24</v>
      </c>
      <c r="AE674" s="91">
        <v>28.1</v>
      </c>
      <c r="AF674" s="88" t="s">
        <v>2993</v>
      </c>
      <c r="AG674" s="88" t="s">
        <v>2999</v>
      </c>
      <c r="AH674" s="99" t="s">
        <v>2997</v>
      </c>
      <c r="AI674" s="89">
        <v>3</v>
      </c>
      <c r="AJ674" s="89">
        <v>0</v>
      </c>
      <c r="AK674" s="89" t="s">
        <v>3072</v>
      </c>
      <c r="AL674" s="88"/>
      <c r="AM674" s="88"/>
      <c r="AN674" s="88"/>
      <c r="AO674" s="88"/>
      <c r="AP674" s="88" t="s">
        <v>61</v>
      </c>
      <c r="AQ674" s="88" t="s">
        <v>44</v>
      </c>
      <c r="AR674" s="88" t="s">
        <v>45</v>
      </c>
      <c r="AS674" s="88" t="s">
        <v>44</v>
      </c>
      <c r="AT674" s="88" t="s">
        <v>61</v>
      </c>
      <c r="AU674" s="88" t="s">
        <v>3921</v>
      </c>
      <c r="AV674" s="88"/>
      <c r="AW674" s="88"/>
      <c r="AX674" s="88"/>
      <c r="AY674" s="88">
        <v>65.746212</v>
      </c>
      <c r="AZ674" s="89">
        <v>150</v>
      </c>
      <c r="BA674" s="92">
        <v>0.32124352331606215</v>
      </c>
      <c r="BB674" s="93">
        <v>216</v>
      </c>
      <c r="BC674" s="94">
        <v>0.2</v>
      </c>
      <c r="BD674" s="89">
        <v>505</v>
      </c>
      <c r="BE674" s="89">
        <v>350</v>
      </c>
      <c r="BF674" s="98" t="s">
        <v>2512</v>
      </c>
      <c r="BG674" s="88" t="s">
        <v>68</v>
      </c>
      <c r="BH674" s="88" t="s">
        <v>3523</v>
      </c>
    </row>
    <row r="675" spans="1:60" s="87" customFormat="1" ht="30.75" customHeight="1" x14ac:dyDescent="0.2">
      <c r="A675" s="87" t="s">
        <v>1022</v>
      </c>
      <c r="B675" s="88" t="s">
        <v>1837</v>
      </c>
      <c r="C675" s="88" t="s">
        <v>1022</v>
      </c>
      <c r="D675" s="88" t="s">
        <v>31</v>
      </c>
      <c r="E675" s="88" t="s">
        <v>32</v>
      </c>
      <c r="F675" s="88" t="s">
        <v>32</v>
      </c>
      <c r="G675" s="88" t="s">
        <v>61</v>
      </c>
      <c r="H675" s="88" t="s">
        <v>66</v>
      </c>
      <c r="I675" s="88" t="s">
        <v>2917</v>
      </c>
      <c r="J675" s="88" t="s">
        <v>62</v>
      </c>
      <c r="K675" s="88" t="s">
        <v>888</v>
      </c>
      <c r="L675" s="88" t="s">
        <v>3523</v>
      </c>
      <c r="M675" s="88" t="s">
        <v>988</v>
      </c>
      <c r="N675" s="88" t="s">
        <v>1731</v>
      </c>
      <c r="O675" s="88" t="s">
        <v>587</v>
      </c>
      <c r="P675" s="88" t="s">
        <v>104</v>
      </c>
      <c r="Q675" s="88" t="s">
        <v>2374</v>
      </c>
      <c r="R675" s="89" t="s">
        <v>3614</v>
      </c>
      <c r="S675" s="90">
        <v>0.42499999999999999</v>
      </c>
      <c r="T675" s="88" t="s">
        <v>980</v>
      </c>
      <c r="U675" s="88"/>
      <c r="V675" s="88"/>
      <c r="W675" s="88"/>
      <c r="X675" s="89"/>
      <c r="Y675" s="89"/>
      <c r="Z675" s="88"/>
      <c r="AA675" s="88">
        <v>60</v>
      </c>
      <c r="AB675" s="88"/>
      <c r="AC675" s="88"/>
      <c r="AD675" s="88">
        <v>24</v>
      </c>
      <c r="AE675" s="91">
        <v>28.1</v>
      </c>
      <c r="AF675" s="88" t="s">
        <v>2993</v>
      </c>
      <c r="AG675" s="88" t="s">
        <v>2999</v>
      </c>
      <c r="AH675" s="99" t="s">
        <v>2997</v>
      </c>
      <c r="AI675" s="89">
        <v>3</v>
      </c>
      <c r="AJ675" s="89">
        <v>0</v>
      </c>
      <c r="AK675" s="89" t="s">
        <v>3072</v>
      </c>
      <c r="AL675" s="88"/>
      <c r="AM675" s="88"/>
      <c r="AN675" s="88"/>
      <c r="AO675" s="88"/>
      <c r="AP675" s="88" t="s">
        <v>61</v>
      </c>
      <c r="AQ675" s="88" t="s">
        <v>44</v>
      </c>
      <c r="AR675" s="88" t="s">
        <v>45</v>
      </c>
      <c r="AS675" s="88" t="s">
        <v>44</v>
      </c>
      <c r="AT675" s="88" t="s">
        <v>61</v>
      </c>
      <c r="AU675" s="88" t="s">
        <v>3921</v>
      </c>
      <c r="AV675" s="88"/>
      <c r="AW675" s="88"/>
      <c r="AX675" s="88"/>
      <c r="AY675" s="88">
        <v>66.943503000000007</v>
      </c>
      <c r="AZ675" s="89">
        <v>150</v>
      </c>
      <c r="BA675" s="92">
        <v>5.181347150259067E-2</v>
      </c>
      <c r="BB675" s="93">
        <v>144</v>
      </c>
      <c r="BC675" s="94">
        <v>0.2</v>
      </c>
      <c r="BD675" s="89">
        <v>505</v>
      </c>
      <c r="BE675" s="89">
        <v>350</v>
      </c>
      <c r="BF675" s="98" t="s">
        <v>2512</v>
      </c>
      <c r="BG675" s="88" t="s">
        <v>68</v>
      </c>
      <c r="BH675" s="88" t="s">
        <v>3523</v>
      </c>
    </row>
    <row r="676" spans="1:60" s="87" customFormat="1" ht="30.75" customHeight="1" x14ac:dyDescent="0.2">
      <c r="A676" s="87" t="s">
        <v>1023</v>
      </c>
      <c r="B676" s="88" t="s">
        <v>1837</v>
      </c>
      <c r="C676" s="88" t="s">
        <v>1023</v>
      </c>
      <c r="D676" s="88" t="s">
        <v>31</v>
      </c>
      <c r="E676" s="88" t="s">
        <v>32</v>
      </c>
      <c r="F676" s="88" t="s">
        <v>32</v>
      </c>
      <c r="G676" s="88" t="s">
        <v>61</v>
      </c>
      <c r="H676" s="88" t="s">
        <v>66</v>
      </c>
      <c r="I676" s="88" t="s">
        <v>2917</v>
      </c>
      <c r="J676" s="88" t="s">
        <v>62</v>
      </c>
      <c r="K676" s="88" t="s">
        <v>888</v>
      </c>
      <c r="L676" s="88" t="s">
        <v>3523</v>
      </c>
      <c r="M676" s="88" t="s">
        <v>988</v>
      </c>
      <c r="N676" s="88" t="s">
        <v>1731</v>
      </c>
      <c r="O676" s="88" t="s">
        <v>587</v>
      </c>
      <c r="P676" s="88" t="s">
        <v>107</v>
      </c>
      <c r="Q676" s="88" t="s">
        <v>2374</v>
      </c>
      <c r="R676" s="89" t="s">
        <v>3614</v>
      </c>
      <c r="S676" s="90">
        <v>0.44500000000000001</v>
      </c>
      <c r="T676" s="88" t="s">
        <v>981</v>
      </c>
      <c r="U676" s="88"/>
      <c r="V676" s="88"/>
      <c r="W676" s="88"/>
      <c r="X676" s="89"/>
      <c r="Y676" s="89"/>
      <c r="Z676" s="88"/>
      <c r="AA676" s="88">
        <v>60</v>
      </c>
      <c r="AB676" s="88"/>
      <c r="AC676" s="88"/>
      <c r="AD676" s="88">
        <v>24</v>
      </c>
      <c r="AE676" s="91">
        <v>28.1</v>
      </c>
      <c r="AF676" s="88" t="s">
        <v>2993</v>
      </c>
      <c r="AG676" s="88" t="s">
        <v>2999</v>
      </c>
      <c r="AH676" s="99" t="s">
        <v>2997</v>
      </c>
      <c r="AI676" s="89">
        <v>3</v>
      </c>
      <c r="AJ676" s="89">
        <v>0</v>
      </c>
      <c r="AK676" s="89" t="s">
        <v>3072</v>
      </c>
      <c r="AL676" s="88"/>
      <c r="AM676" s="88"/>
      <c r="AN676" s="88"/>
      <c r="AO676" s="88"/>
      <c r="AP676" s="88" t="s">
        <v>61</v>
      </c>
      <c r="AQ676" s="88" t="s">
        <v>44</v>
      </c>
      <c r="AR676" s="88" t="s">
        <v>45</v>
      </c>
      <c r="AS676" s="88" t="s">
        <v>44</v>
      </c>
      <c r="AT676" s="88" t="s">
        <v>61</v>
      </c>
      <c r="AU676" s="88" t="s">
        <v>3921</v>
      </c>
      <c r="AV676" s="88"/>
      <c r="AW676" s="88"/>
      <c r="AX676" s="88"/>
      <c r="AY676" s="88">
        <v>64.33399</v>
      </c>
      <c r="AZ676" s="89">
        <v>150</v>
      </c>
      <c r="BA676" s="92">
        <v>3.6269430051813469E-2</v>
      </c>
      <c r="BB676" s="93">
        <v>144</v>
      </c>
      <c r="BC676" s="94">
        <v>0.2</v>
      </c>
      <c r="BD676" s="89">
        <v>505</v>
      </c>
      <c r="BE676" s="89">
        <v>350</v>
      </c>
      <c r="BF676" s="98" t="s">
        <v>2512</v>
      </c>
      <c r="BG676" s="88" t="s">
        <v>68</v>
      </c>
      <c r="BH676" s="88" t="s">
        <v>3523</v>
      </c>
    </row>
    <row r="677" spans="1:60" s="87" customFormat="1" ht="30.75" customHeight="1" x14ac:dyDescent="0.2">
      <c r="A677" s="87" t="s">
        <v>2131</v>
      </c>
      <c r="B677" s="88" t="s">
        <v>1838</v>
      </c>
      <c r="C677" s="88" t="s">
        <v>2131</v>
      </c>
      <c r="D677" s="88" t="s">
        <v>31</v>
      </c>
      <c r="E677" s="88" t="s">
        <v>32</v>
      </c>
      <c r="F677" s="88" t="s">
        <v>32</v>
      </c>
      <c r="G677" s="88" t="s">
        <v>61</v>
      </c>
      <c r="H677" s="88" t="s">
        <v>66</v>
      </c>
      <c r="I677" s="88" t="s">
        <v>2917</v>
      </c>
      <c r="J677" s="88" t="s">
        <v>62</v>
      </c>
      <c r="K677" s="88" t="s">
        <v>888</v>
      </c>
      <c r="L677" s="88" t="s">
        <v>3523</v>
      </c>
      <c r="M677" s="88" t="s">
        <v>988</v>
      </c>
      <c r="N677" s="88" t="s">
        <v>1736</v>
      </c>
      <c r="O677" s="88" t="s">
        <v>587</v>
      </c>
      <c r="P677" s="88" t="s">
        <v>175</v>
      </c>
      <c r="Q677" s="88" t="s">
        <v>2374</v>
      </c>
      <c r="R677" s="89" t="s">
        <v>3642</v>
      </c>
      <c r="S677" s="90">
        <v>0.38500000000000001</v>
      </c>
      <c r="T677" s="88" t="s">
        <v>982</v>
      </c>
      <c r="U677" s="88"/>
      <c r="V677" s="88"/>
      <c r="W677" s="88"/>
      <c r="X677" s="89"/>
      <c r="Y677" s="89"/>
      <c r="Z677" s="88"/>
      <c r="AA677" s="88">
        <v>60</v>
      </c>
      <c r="AB677" s="88"/>
      <c r="AC677" s="88"/>
      <c r="AD677" s="88">
        <v>24</v>
      </c>
      <c r="AE677" s="91">
        <v>28.1</v>
      </c>
      <c r="AF677" s="88" t="s">
        <v>2993</v>
      </c>
      <c r="AG677" s="88" t="s">
        <v>2999</v>
      </c>
      <c r="AH677" s="99" t="s">
        <v>2997</v>
      </c>
      <c r="AI677" s="89">
        <v>3</v>
      </c>
      <c r="AJ677" s="89">
        <v>0</v>
      </c>
      <c r="AK677" s="89" t="s">
        <v>3072</v>
      </c>
      <c r="AL677" s="88"/>
      <c r="AM677" s="88"/>
      <c r="AN677" s="88"/>
      <c r="AO677" s="88"/>
      <c r="AP677" s="88" t="s">
        <v>61</v>
      </c>
      <c r="AQ677" s="88" t="s">
        <v>44</v>
      </c>
      <c r="AR677" s="88" t="s">
        <v>45</v>
      </c>
      <c r="AS677" s="88" t="s">
        <v>44</v>
      </c>
      <c r="AT677" s="88" t="s">
        <v>61</v>
      </c>
      <c r="AU677" s="88" t="s">
        <v>3921</v>
      </c>
      <c r="AV677" s="88"/>
      <c r="AW677" s="88"/>
      <c r="AX677" s="88"/>
      <c r="AY677" s="88">
        <v>56.955244</v>
      </c>
      <c r="AZ677" s="89">
        <v>150</v>
      </c>
      <c r="BA677" s="92">
        <v>0.10362694300518134</v>
      </c>
      <c r="BB677" s="93">
        <v>72</v>
      </c>
      <c r="BC677" s="94">
        <v>0.2</v>
      </c>
      <c r="BD677" s="89">
        <v>505</v>
      </c>
      <c r="BE677" s="89">
        <v>350</v>
      </c>
      <c r="BF677" s="96" t="s">
        <v>2520</v>
      </c>
      <c r="BG677" s="88" t="s">
        <v>68</v>
      </c>
      <c r="BH677" s="88" t="s">
        <v>3523</v>
      </c>
    </row>
    <row r="678" spans="1:60" s="87" customFormat="1" ht="30.75" customHeight="1" x14ac:dyDescent="0.2">
      <c r="A678" s="87" t="s">
        <v>2132</v>
      </c>
      <c r="B678" s="88" t="s">
        <v>1838</v>
      </c>
      <c r="C678" s="88" t="s">
        <v>2132</v>
      </c>
      <c r="D678" s="88" t="s">
        <v>31</v>
      </c>
      <c r="E678" s="88" t="s">
        <v>32</v>
      </c>
      <c r="F678" s="88" t="s">
        <v>32</v>
      </c>
      <c r="G678" s="88" t="s">
        <v>61</v>
      </c>
      <c r="H678" s="88" t="s">
        <v>66</v>
      </c>
      <c r="I678" s="88" t="s">
        <v>2917</v>
      </c>
      <c r="J678" s="88" t="s">
        <v>62</v>
      </c>
      <c r="K678" s="88" t="s">
        <v>888</v>
      </c>
      <c r="L678" s="88" t="s">
        <v>3523</v>
      </c>
      <c r="M678" s="88" t="s">
        <v>988</v>
      </c>
      <c r="N678" s="88" t="s">
        <v>1736</v>
      </c>
      <c r="O678" s="88" t="s">
        <v>587</v>
      </c>
      <c r="P678" s="88" t="s">
        <v>176</v>
      </c>
      <c r="Q678" s="88" t="s">
        <v>2374</v>
      </c>
      <c r="R678" s="89" t="s">
        <v>3642</v>
      </c>
      <c r="S678" s="90">
        <v>0.36499999999999999</v>
      </c>
      <c r="T678" s="88" t="s">
        <v>983</v>
      </c>
      <c r="U678" s="88"/>
      <c r="V678" s="88"/>
      <c r="W678" s="88"/>
      <c r="X678" s="89"/>
      <c r="Y678" s="89"/>
      <c r="Z678" s="88"/>
      <c r="AA678" s="88">
        <v>60</v>
      </c>
      <c r="AB678" s="88"/>
      <c r="AC678" s="88"/>
      <c r="AD678" s="88">
        <v>24</v>
      </c>
      <c r="AE678" s="91">
        <v>28.1</v>
      </c>
      <c r="AF678" s="88" t="s">
        <v>2993</v>
      </c>
      <c r="AG678" s="88" t="s">
        <v>2999</v>
      </c>
      <c r="AH678" s="99" t="s">
        <v>2997</v>
      </c>
      <c r="AI678" s="89">
        <v>3</v>
      </c>
      <c r="AJ678" s="89">
        <v>0</v>
      </c>
      <c r="AK678" s="89" t="s">
        <v>3072</v>
      </c>
      <c r="AL678" s="88"/>
      <c r="AM678" s="88"/>
      <c r="AN678" s="88"/>
      <c r="AO678" s="88"/>
      <c r="AP678" s="88" t="s">
        <v>61</v>
      </c>
      <c r="AQ678" s="88" t="s">
        <v>44</v>
      </c>
      <c r="AR678" s="88" t="s">
        <v>45</v>
      </c>
      <c r="AS678" s="88" t="s">
        <v>44</v>
      </c>
      <c r="AT678" s="88" t="s">
        <v>61</v>
      </c>
      <c r="AU678" s="88" t="s">
        <v>3921</v>
      </c>
      <c r="AV678" s="88"/>
      <c r="AW678" s="88"/>
      <c r="AX678" s="88"/>
      <c r="AY678" s="88">
        <v>63.749704999999999</v>
      </c>
      <c r="AZ678" s="89">
        <v>150</v>
      </c>
      <c r="BA678" s="92">
        <v>1.0362694300518135E-2</v>
      </c>
      <c r="BB678" s="93">
        <v>108</v>
      </c>
      <c r="BC678" s="94">
        <v>0.2</v>
      </c>
      <c r="BD678" s="89">
        <v>505</v>
      </c>
      <c r="BE678" s="89">
        <v>350</v>
      </c>
      <c r="BF678" s="96" t="s">
        <v>2520</v>
      </c>
      <c r="BG678" s="88" t="s">
        <v>68</v>
      </c>
      <c r="BH678" s="88" t="s">
        <v>3523</v>
      </c>
    </row>
    <row r="679" spans="1:60" s="87" customFormat="1" ht="30.75" customHeight="1" x14ac:dyDescent="0.2">
      <c r="A679" s="87" t="s">
        <v>1024</v>
      </c>
      <c r="B679" s="88" t="s">
        <v>1838</v>
      </c>
      <c r="C679" s="88" t="s">
        <v>1024</v>
      </c>
      <c r="D679" s="88" t="s">
        <v>31</v>
      </c>
      <c r="E679" s="88" t="s">
        <v>32</v>
      </c>
      <c r="F679" s="88" t="s">
        <v>32</v>
      </c>
      <c r="G679" s="88" t="s">
        <v>61</v>
      </c>
      <c r="H679" s="88" t="s">
        <v>66</v>
      </c>
      <c r="I679" s="88" t="s">
        <v>2917</v>
      </c>
      <c r="J679" s="88" t="s">
        <v>62</v>
      </c>
      <c r="K679" s="88" t="s">
        <v>888</v>
      </c>
      <c r="L679" s="88" t="s">
        <v>3523</v>
      </c>
      <c r="M679" s="88" t="s">
        <v>988</v>
      </c>
      <c r="N679" s="88" t="s">
        <v>1736</v>
      </c>
      <c r="O679" s="88" t="s">
        <v>587</v>
      </c>
      <c r="P679" s="88" t="s">
        <v>98</v>
      </c>
      <c r="Q679" s="88" t="s">
        <v>2374</v>
      </c>
      <c r="R679" s="89" t="s">
        <v>3642</v>
      </c>
      <c r="S679" s="90">
        <v>0.35</v>
      </c>
      <c r="T679" s="88" t="s">
        <v>984</v>
      </c>
      <c r="U679" s="88"/>
      <c r="V679" s="88"/>
      <c r="W679" s="88"/>
      <c r="X679" s="89"/>
      <c r="Y679" s="89"/>
      <c r="Z679" s="88"/>
      <c r="AA679" s="88">
        <v>60</v>
      </c>
      <c r="AB679" s="88"/>
      <c r="AC679" s="88"/>
      <c r="AD679" s="88">
        <v>24</v>
      </c>
      <c r="AE679" s="91">
        <v>28.1</v>
      </c>
      <c r="AF679" s="88" t="s">
        <v>2993</v>
      </c>
      <c r="AG679" s="88" t="s">
        <v>2999</v>
      </c>
      <c r="AH679" s="99" t="s">
        <v>2997</v>
      </c>
      <c r="AI679" s="89">
        <v>3</v>
      </c>
      <c r="AJ679" s="89">
        <v>0</v>
      </c>
      <c r="AK679" s="89" t="s">
        <v>3072</v>
      </c>
      <c r="AL679" s="88"/>
      <c r="AM679" s="88"/>
      <c r="AN679" s="88"/>
      <c r="AO679" s="88"/>
      <c r="AP679" s="88" t="s">
        <v>61</v>
      </c>
      <c r="AQ679" s="88" t="s">
        <v>44</v>
      </c>
      <c r="AR679" s="88" t="s">
        <v>45</v>
      </c>
      <c r="AS679" s="88" t="s">
        <v>44</v>
      </c>
      <c r="AT679" s="88" t="s">
        <v>61</v>
      </c>
      <c r="AU679" s="88" t="s">
        <v>3921</v>
      </c>
      <c r="AV679" s="88"/>
      <c r="AW679" s="88"/>
      <c r="AX679" s="88"/>
      <c r="AY679" s="88">
        <v>65.469356000000005</v>
      </c>
      <c r="AZ679" s="89">
        <v>150</v>
      </c>
      <c r="BA679" s="92">
        <v>1.0362694300518135E-2</v>
      </c>
      <c r="BB679" s="93">
        <v>108</v>
      </c>
      <c r="BC679" s="94">
        <v>0.2</v>
      </c>
      <c r="BD679" s="89">
        <v>505</v>
      </c>
      <c r="BE679" s="89">
        <v>350</v>
      </c>
      <c r="BF679" s="96" t="s">
        <v>2520</v>
      </c>
      <c r="BG679" s="88" t="s">
        <v>68</v>
      </c>
      <c r="BH679" s="88" t="s">
        <v>3523</v>
      </c>
    </row>
    <row r="680" spans="1:60" s="87" customFormat="1" ht="30.75" customHeight="1" x14ac:dyDescent="0.2">
      <c r="A680" s="87" t="s">
        <v>1025</v>
      </c>
      <c r="B680" s="88" t="s">
        <v>1838</v>
      </c>
      <c r="C680" s="88" t="s">
        <v>1025</v>
      </c>
      <c r="D680" s="88" t="s">
        <v>31</v>
      </c>
      <c r="E680" s="88" t="s">
        <v>32</v>
      </c>
      <c r="F680" s="88" t="s">
        <v>32</v>
      </c>
      <c r="G680" s="88" t="s">
        <v>61</v>
      </c>
      <c r="H680" s="88" t="s">
        <v>66</v>
      </c>
      <c r="I680" s="88" t="s">
        <v>2917</v>
      </c>
      <c r="J680" s="88" t="s">
        <v>62</v>
      </c>
      <c r="K680" s="88" t="s">
        <v>888</v>
      </c>
      <c r="L680" s="88" t="s">
        <v>3523</v>
      </c>
      <c r="M680" s="88" t="s">
        <v>988</v>
      </c>
      <c r="N680" s="88" t="s">
        <v>1736</v>
      </c>
      <c r="O680" s="88" t="s">
        <v>587</v>
      </c>
      <c r="P680" s="88" t="s">
        <v>100</v>
      </c>
      <c r="Q680" s="88" t="s">
        <v>2374</v>
      </c>
      <c r="R680" s="89" t="s">
        <v>3642</v>
      </c>
      <c r="S680" s="90">
        <v>0.33</v>
      </c>
      <c r="T680" s="88" t="s">
        <v>985</v>
      </c>
      <c r="U680" s="88"/>
      <c r="V680" s="88"/>
      <c r="W680" s="88"/>
      <c r="X680" s="89"/>
      <c r="Y680" s="89"/>
      <c r="Z680" s="88"/>
      <c r="AA680" s="88">
        <v>60</v>
      </c>
      <c r="AB680" s="88"/>
      <c r="AC680" s="88"/>
      <c r="AD680" s="88">
        <v>24</v>
      </c>
      <c r="AE680" s="91">
        <v>28.1</v>
      </c>
      <c r="AF680" s="88" t="s">
        <v>2993</v>
      </c>
      <c r="AG680" s="88" t="s">
        <v>2999</v>
      </c>
      <c r="AH680" s="99" t="s">
        <v>2997</v>
      </c>
      <c r="AI680" s="89">
        <v>3</v>
      </c>
      <c r="AJ680" s="89">
        <v>0</v>
      </c>
      <c r="AK680" s="89" t="s">
        <v>3072</v>
      </c>
      <c r="AL680" s="88"/>
      <c r="AM680" s="88"/>
      <c r="AN680" s="88"/>
      <c r="AO680" s="88"/>
      <c r="AP680" s="88" t="s">
        <v>61</v>
      </c>
      <c r="AQ680" s="88" t="s">
        <v>44</v>
      </c>
      <c r="AR680" s="88" t="s">
        <v>45</v>
      </c>
      <c r="AS680" s="88" t="s">
        <v>44</v>
      </c>
      <c r="AT680" s="88" t="s">
        <v>61</v>
      </c>
      <c r="AU680" s="88" t="s">
        <v>3921</v>
      </c>
      <c r="AV680" s="88"/>
      <c r="AW680" s="88"/>
      <c r="AX680" s="88"/>
      <c r="AY680" s="88">
        <v>65.469356000000005</v>
      </c>
      <c r="AZ680" s="89">
        <v>150</v>
      </c>
      <c r="BA680" s="92">
        <v>0.10880829015544041</v>
      </c>
      <c r="BB680" s="93">
        <v>108</v>
      </c>
      <c r="BC680" s="94">
        <v>0.2</v>
      </c>
      <c r="BD680" s="89">
        <v>505</v>
      </c>
      <c r="BE680" s="89">
        <v>350</v>
      </c>
      <c r="BF680" s="96" t="s">
        <v>2520</v>
      </c>
      <c r="BG680" s="88" t="s">
        <v>68</v>
      </c>
      <c r="BH680" s="88" t="s">
        <v>3523</v>
      </c>
    </row>
    <row r="681" spans="1:60" s="87" customFormat="1" ht="30.75" customHeight="1" x14ac:dyDescent="0.2">
      <c r="A681" s="87" t="s">
        <v>1026</v>
      </c>
      <c r="B681" s="88" t="s">
        <v>1838</v>
      </c>
      <c r="C681" s="88" t="s">
        <v>1026</v>
      </c>
      <c r="D681" s="88" t="s">
        <v>31</v>
      </c>
      <c r="E681" s="88" t="s">
        <v>32</v>
      </c>
      <c r="F681" s="88" t="s">
        <v>32</v>
      </c>
      <c r="G681" s="88" t="s">
        <v>61</v>
      </c>
      <c r="H681" s="88" t="s">
        <v>66</v>
      </c>
      <c r="I681" s="88" t="s">
        <v>2917</v>
      </c>
      <c r="J681" s="88" t="s">
        <v>62</v>
      </c>
      <c r="K681" s="88" t="s">
        <v>888</v>
      </c>
      <c r="L681" s="88" t="s">
        <v>3523</v>
      </c>
      <c r="M681" s="88" t="s">
        <v>988</v>
      </c>
      <c r="N681" s="88" t="s">
        <v>1736</v>
      </c>
      <c r="O681" s="88" t="s">
        <v>587</v>
      </c>
      <c r="P681" s="88" t="s">
        <v>104</v>
      </c>
      <c r="Q681" s="88" t="s">
        <v>2374</v>
      </c>
      <c r="R681" s="89" t="s">
        <v>3642</v>
      </c>
      <c r="S681" s="90">
        <v>0.42499999999999999</v>
      </c>
      <c r="T681" s="88" t="s">
        <v>986</v>
      </c>
      <c r="U681" s="88"/>
      <c r="V681" s="88"/>
      <c r="W681" s="88"/>
      <c r="X681" s="89"/>
      <c r="Y681" s="89"/>
      <c r="Z681" s="88"/>
      <c r="AA681" s="88">
        <v>60</v>
      </c>
      <c r="AB681" s="88"/>
      <c r="AC681" s="88"/>
      <c r="AD681" s="88">
        <v>24</v>
      </c>
      <c r="AE681" s="91">
        <v>28.1</v>
      </c>
      <c r="AF681" s="88" t="s">
        <v>2993</v>
      </c>
      <c r="AG681" s="88" t="s">
        <v>2999</v>
      </c>
      <c r="AH681" s="99" t="s">
        <v>2997</v>
      </c>
      <c r="AI681" s="89">
        <v>3</v>
      </c>
      <c r="AJ681" s="89">
        <v>0</v>
      </c>
      <c r="AK681" s="89" t="s">
        <v>3072</v>
      </c>
      <c r="AL681" s="88"/>
      <c r="AM681" s="88"/>
      <c r="AN681" s="88"/>
      <c r="AO681" s="88"/>
      <c r="AP681" s="88" t="s">
        <v>61</v>
      </c>
      <c r="AQ681" s="88" t="s">
        <v>44</v>
      </c>
      <c r="AR681" s="88" t="s">
        <v>45</v>
      </c>
      <c r="AS681" s="88" t="s">
        <v>44</v>
      </c>
      <c r="AT681" s="88" t="s">
        <v>61</v>
      </c>
      <c r="AU681" s="88" t="s">
        <v>3921</v>
      </c>
      <c r="AV681" s="88"/>
      <c r="AW681" s="88"/>
      <c r="AX681" s="88"/>
      <c r="AY681" s="88">
        <v>56.955244</v>
      </c>
      <c r="AZ681" s="89">
        <v>150</v>
      </c>
      <c r="BA681" s="92">
        <v>2.5906735751295335E-2</v>
      </c>
      <c r="BB681" s="93">
        <v>72</v>
      </c>
      <c r="BC681" s="94">
        <v>0.2</v>
      </c>
      <c r="BD681" s="89">
        <v>505</v>
      </c>
      <c r="BE681" s="89">
        <v>350</v>
      </c>
      <c r="BF681" s="96" t="s">
        <v>2520</v>
      </c>
      <c r="BG681" s="88" t="s">
        <v>68</v>
      </c>
      <c r="BH681" s="88" t="s">
        <v>3523</v>
      </c>
    </row>
    <row r="682" spans="1:60" s="87" customFormat="1" ht="30.75" customHeight="1" x14ac:dyDescent="0.2">
      <c r="A682" s="87" t="s">
        <v>1027</v>
      </c>
      <c r="B682" s="88" t="s">
        <v>1838</v>
      </c>
      <c r="C682" s="88" t="s">
        <v>1027</v>
      </c>
      <c r="D682" s="88" t="s">
        <v>31</v>
      </c>
      <c r="E682" s="88" t="s">
        <v>32</v>
      </c>
      <c r="F682" s="88" t="s">
        <v>32</v>
      </c>
      <c r="G682" s="88" t="s">
        <v>61</v>
      </c>
      <c r="H682" s="88" t="s">
        <v>66</v>
      </c>
      <c r="I682" s="88" t="s">
        <v>2917</v>
      </c>
      <c r="J682" s="88" t="s">
        <v>62</v>
      </c>
      <c r="K682" s="88" t="s">
        <v>888</v>
      </c>
      <c r="L682" s="88" t="s">
        <v>3523</v>
      </c>
      <c r="M682" s="88" t="s">
        <v>988</v>
      </c>
      <c r="N682" s="88" t="s">
        <v>1736</v>
      </c>
      <c r="O682" s="88" t="s">
        <v>587</v>
      </c>
      <c r="P682" s="88" t="s">
        <v>107</v>
      </c>
      <c r="Q682" s="88" t="s">
        <v>2374</v>
      </c>
      <c r="R682" s="89" t="s">
        <v>3642</v>
      </c>
      <c r="S682" s="90">
        <v>0.44500000000000001</v>
      </c>
      <c r="T682" s="88" t="s">
        <v>987</v>
      </c>
      <c r="U682" s="88"/>
      <c r="V682" s="88"/>
      <c r="W682" s="88"/>
      <c r="X682" s="89"/>
      <c r="Y682" s="89"/>
      <c r="Z682" s="88"/>
      <c r="AA682" s="88">
        <v>60</v>
      </c>
      <c r="AB682" s="88"/>
      <c r="AC682" s="88"/>
      <c r="AD682" s="88">
        <v>24</v>
      </c>
      <c r="AE682" s="91">
        <v>28.1</v>
      </c>
      <c r="AF682" s="88" t="s">
        <v>2993</v>
      </c>
      <c r="AG682" s="88" t="s">
        <v>2999</v>
      </c>
      <c r="AH682" s="99" t="s">
        <v>2997</v>
      </c>
      <c r="AI682" s="89">
        <v>3</v>
      </c>
      <c r="AJ682" s="89">
        <v>0</v>
      </c>
      <c r="AK682" s="89" t="s">
        <v>3072</v>
      </c>
      <c r="AL682" s="88"/>
      <c r="AM682" s="88"/>
      <c r="AN682" s="88"/>
      <c r="AO682" s="88"/>
      <c r="AP682" s="88" t="s">
        <v>61</v>
      </c>
      <c r="AQ682" s="88" t="s">
        <v>44</v>
      </c>
      <c r="AR682" s="88" t="s">
        <v>45</v>
      </c>
      <c r="AS682" s="88" t="s">
        <v>44</v>
      </c>
      <c r="AT682" s="88" t="s">
        <v>61</v>
      </c>
      <c r="AU682" s="88" t="s">
        <v>3921</v>
      </c>
      <c r="AV682" s="88"/>
      <c r="AW682" s="88"/>
      <c r="AX682" s="88"/>
      <c r="AY682" s="88">
        <v>56.955244</v>
      </c>
      <c r="AZ682" s="89">
        <v>150</v>
      </c>
      <c r="BA682" s="92"/>
      <c r="BB682" s="93">
        <v>72</v>
      </c>
      <c r="BC682" s="94">
        <v>0.2</v>
      </c>
      <c r="BD682" s="89">
        <v>505</v>
      </c>
      <c r="BE682" s="89">
        <v>350</v>
      </c>
      <c r="BF682" s="96" t="s">
        <v>2520</v>
      </c>
      <c r="BG682" s="88" t="s">
        <v>68</v>
      </c>
      <c r="BH682" s="88" t="s">
        <v>3523</v>
      </c>
    </row>
    <row r="683" spans="1:60" s="87" customFormat="1" ht="30.75" customHeight="1" x14ac:dyDescent="0.2">
      <c r="A683" s="87" t="s">
        <v>4360</v>
      </c>
      <c r="B683" s="88" t="s">
        <v>4541</v>
      </c>
      <c r="C683" s="88" t="s">
        <v>4360</v>
      </c>
      <c r="D683" s="88" t="s">
        <v>31</v>
      </c>
      <c r="E683" s="88" t="s">
        <v>32</v>
      </c>
      <c r="F683" s="88" t="s">
        <v>32</v>
      </c>
      <c r="G683" s="88" t="s">
        <v>61</v>
      </c>
      <c r="H683" s="88" t="s">
        <v>66</v>
      </c>
      <c r="I683" s="88" t="s">
        <v>2917</v>
      </c>
      <c r="J683" s="88" t="s">
        <v>62</v>
      </c>
      <c r="K683" s="88" t="s">
        <v>3583</v>
      </c>
      <c r="L683" s="88" t="s">
        <v>3523</v>
      </c>
      <c r="M683" s="88" t="s">
        <v>887</v>
      </c>
      <c r="N683" s="88" t="s">
        <v>4323</v>
      </c>
      <c r="O683" s="88"/>
      <c r="P683" s="88" t="s">
        <v>175</v>
      </c>
      <c r="Q683" s="88"/>
      <c r="R683" s="89" t="s">
        <v>4204</v>
      </c>
      <c r="S683" s="90"/>
      <c r="T683" s="88" t="s">
        <v>4408</v>
      </c>
      <c r="U683" s="88"/>
      <c r="V683" s="88"/>
      <c r="W683" s="88"/>
      <c r="X683" s="89"/>
      <c r="Y683" s="89"/>
      <c r="Z683" s="88"/>
      <c r="AA683" s="88">
        <v>49</v>
      </c>
      <c r="AB683" s="88"/>
      <c r="AC683" s="88"/>
      <c r="AD683" s="88">
        <v>24</v>
      </c>
      <c r="AE683" s="91">
        <v>21.05</v>
      </c>
      <c r="AF683" s="88"/>
      <c r="AG683" s="88"/>
      <c r="AH683" s="105"/>
      <c r="AI683" s="89"/>
      <c r="AJ683" s="89"/>
      <c r="AK683" s="89" t="s">
        <v>4456</v>
      </c>
      <c r="AL683" s="88"/>
      <c r="AM683" s="88"/>
      <c r="AN683" s="88"/>
      <c r="AO683" s="88"/>
      <c r="AP683" s="88" t="s">
        <v>61</v>
      </c>
      <c r="AQ683" s="88" t="s">
        <v>44</v>
      </c>
      <c r="AR683" s="88" t="s">
        <v>45</v>
      </c>
      <c r="AS683" s="88" t="s">
        <v>44</v>
      </c>
      <c r="AT683" s="88" t="s">
        <v>61</v>
      </c>
      <c r="AU683" s="88" t="s">
        <v>3921</v>
      </c>
      <c r="AV683" s="88"/>
      <c r="AW683" s="88"/>
      <c r="AX683" s="88"/>
      <c r="AY683" s="88"/>
      <c r="AZ683" s="89">
        <v>150</v>
      </c>
      <c r="BA683" s="92"/>
      <c r="BB683" s="93"/>
      <c r="BC683" s="94">
        <v>0.2</v>
      </c>
      <c r="BD683" s="89">
        <v>505</v>
      </c>
      <c r="BE683" s="89">
        <v>350</v>
      </c>
      <c r="BF683" s="98" t="s">
        <v>4459</v>
      </c>
      <c r="BG683" s="88" t="s">
        <v>68</v>
      </c>
      <c r="BH683" s="88" t="s">
        <v>3523</v>
      </c>
    </row>
    <row r="684" spans="1:60" s="87" customFormat="1" ht="30.75" customHeight="1" x14ac:dyDescent="0.2">
      <c r="A684" s="87" t="s">
        <v>4361</v>
      </c>
      <c r="B684" s="88" t="s">
        <v>4541</v>
      </c>
      <c r="C684" s="88" t="s">
        <v>4361</v>
      </c>
      <c r="D684" s="88" t="s">
        <v>31</v>
      </c>
      <c r="E684" s="88" t="s">
        <v>32</v>
      </c>
      <c r="F684" s="88" t="s">
        <v>32</v>
      </c>
      <c r="G684" s="88" t="s">
        <v>61</v>
      </c>
      <c r="H684" s="88" t="s">
        <v>66</v>
      </c>
      <c r="I684" s="88" t="s">
        <v>2917</v>
      </c>
      <c r="J684" s="88" t="s">
        <v>62</v>
      </c>
      <c r="K684" s="88" t="s">
        <v>3583</v>
      </c>
      <c r="L684" s="88" t="s">
        <v>3523</v>
      </c>
      <c r="M684" s="88" t="s">
        <v>887</v>
      </c>
      <c r="N684" s="88" t="s">
        <v>4323</v>
      </c>
      <c r="O684" s="88"/>
      <c r="P684" s="88" t="s">
        <v>176</v>
      </c>
      <c r="Q684" s="88"/>
      <c r="R684" s="89" t="s">
        <v>4204</v>
      </c>
      <c r="S684" s="90"/>
      <c r="T684" s="88" t="s">
        <v>4409</v>
      </c>
      <c r="U684" s="88"/>
      <c r="V684" s="88"/>
      <c r="W684" s="88"/>
      <c r="X684" s="89"/>
      <c r="Y684" s="89"/>
      <c r="Z684" s="88"/>
      <c r="AA684" s="88">
        <v>49</v>
      </c>
      <c r="AB684" s="88"/>
      <c r="AC684" s="88"/>
      <c r="AD684" s="88">
        <v>24</v>
      </c>
      <c r="AE684" s="91">
        <v>21.05</v>
      </c>
      <c r="AF684" s="88"/>
      <c r="AG684" s="88"/>
      <c r="AH684" s="105"/>
      <c r="AI684" s="89"/>
      <c r="AJ684" s="89"/>
      <c r="AK684" s="89" t="s">
        <v>4456</v>
      </c>
      <c r="AL684" s="88"/>
      <c r="AM684" s="88"/>
      <c r="AN684" s="88"/>
      <c r="AO684" s="88"/>
      <c r="AP684" s="88" t="s">
        <v>61</v>
      </c>
      <c r="AQ684" s="88" t="s">
        <v>44</v>
      </c>
      <c r="AR684" s="88" t="s">
        <v>45</v>
      </c>
      <c r="AS684" s="88" t="s">
        <v>44</v>
      </c>
      <c r="AT684" s="88" t="s">
        <v>61</v>
      </c>
      <c r="AU684" s="88" t="s">
        <v>3921</v>
      </c>
      <c r="AV684" s="88"/>
      <c r="AW684" s="88"/>
      <c r="AX684" s="88"/>
      <c r="AY684" s="88"/>
      <c r="AZ684" s="89">
        <v>150</v>
      </c>
      <c r="BA684" s="92"/>
      <c r="BB684" s="93"/>
      <c r="BC684" s="94">
        <v>0.2</v>
      </c>
      <c r="BD684" s="89">
        <v>505</v>
      </c>
      <c r="BE684" s="89">
        <v>350</v>
      </c>
      <c r="BF684" s="98" t="s">
        <v>4459</v>
      </c>
      <c r="BG684" s="88" t="s">
        <v>68</v>
      </c>
      <c r="BH684" s="88" t="s">
        <v>3523</v>
      </c>
    </row>
    <row r="685" spans="1:60" s="87" customFormat="1" ht="30.75" customHeight="1" x14ac:dyDescent="0.2">
      <c r="A685" s="87" t="s">
        <v>4362</v>
      </c>
      <c r="B685" s="88" t="s">
        <v>4541</v>
      </c>
      <c r="C685" s="88" t="s">
        <v>4362</v>
      </c>
      <c r="D685" s="88" t="s">
        <v>31</v>
      </c>
      <c r="E685" s="88" t="s">
        <v>32</v>
      </c>
      <c r="F685" s="88" t="s">
        <v>32</v>
      </c>
      <c r="G685" s="88" t="s">
        <v>61</v>
      </c>
      <c r="H685" s="88" t="s">
        <v>66</v>
      </c>
      <c r="I685" s="88" t="s">
        <v>2917</v>
      </c>
      <c r="J685" s="88" t="s">
        <v>62</v>
      </c>
      <c r="K685" s="88" t="s">
        <v>3583</v>
      </c>
      <c r="L685" s="88" t="s">
        <v>3523</v>
      </c>
      <c r="M685" s="88" t="s">
        <v>887</v>
      </c>
      <c r="N685" s="88" t="s">
        <v>4323</v>
      </c>
      <c r="O685" s="88"/>
      <c r="P685" s="88" t="s">
        <v>98</v>
      </c>
      <c r="Q685" s="88"/>
      <c r="R685" s="89" t="s">
        <v>4204</v>
      </c>
      <c r="S685" s="90"/>
      <c r="T685" s="88" t="s">
        <v>4410</v>
      </c>
      <c r="U685" s="88"/>
      <c r="V685" s="88"/>
      <c r="W685" s="88"/>
      <c r="X685" s="89"/>
      <c r="Y685" s="89"/>
      <c r="Z685" s="88"/>
      <c r="AA685" s="88">
        <v>49</v>
      </c>
      <c r="AB685" s="88"/>
      <c r="AC685" s="88"/>
      <c r="AD685" s="88">
        <v>24</v>
      </c>
      <c r="AE685" s="91">
        <v>21.05</v>
      </c>
      <c r="AF685" s="88"/>
      <c r="AG685" s="88"/>
      <c r="AH685" s="105"/>
      <c r="AI685" s="89"/>
      <c r="AJ685" s="89"/>
      <c r="AK685" s="89" t="s">
        <v>4456</v>
      </c>
      <c r="AL685" s="88"/>
      <c r="AM685" s="88"/>
      <c r="AN685" s="88"/>
      <c r="AO685" s="88"/>
      <c r="AP685" s="88" t="s">
        <v>61</v>
      </c>
      <c r="AQ685" s="88" t="s">
        <v>44</v>
      </c>
      <c r="AR685" s="88" t="s">
        <v>45</v>
      </c>
      <c r="AS685" s="88" t="s">
        <v>44</v>
      </c>
      <c r="AT685" s="88" t="s">
        <v>61</v>
      </c>
      <c r="AU685" s="88" t="s">
        <v>3921</v>
      </c>
      <c r="AV685" s="88"/>
      <c r="AW685" s="88"/>
      <c r="AX685" s="88"/>
      <c r="AY685" s="88"/>
      <c r="AZ685" s="89">
        <v>150</v>
      </c>
      <c r="BA685" s="92"/>
      <c r="BB685" s="93"/>
      <c r="BC685" s="94">
        <v>0.2</v>
      </c>
      <c r="BD685" s="89">
        <v>505</v>
      </c>
      <c r="BE685" s="89">
        <v>350</v>
      </c>
      <c r="BF685" s="98" t="s">
        <v>4459</v>
      </c>
      <c r="BG685" s="88" t="s">
        <v>68</v>
      </c>
      <c r="BH685" s="88" t="s">
        <v>3523</v>
      </c>
    </row>
    <row r="686" spans="1:60" s="87" customFormat="1" ht="30.75" customHeight="1" x14ac:dyDescent="0.2">
      <c r="A686" s="87" t="s">
        <v>4363</v>
      </c>
      <c r="B686" s="88" t="s">
        <v>4541</v>
      </c>
      <c r="C686" s="88" t="s">
        <v>4363</v>
      </c>
      <c r="D686" s="88" t="s">
        <v>31</v>
      </c>
      <c r="E686" s="88" t="s">
        <v>32</v>
      </c>
      <c r="F686" s="88" t="s">
        <v>32</v>
      </c>
      <c r="G686" s="88" t="s">
        <v>61</v>
      </c>
      <c r="H686" s="88" t="s">
        <v>66</v>
      </c>
      <c r="I686" s="88" t="s">
        <v>2917</v>
      </c>
      <c r="J686" s="88" t="s">
        <v>62</v>
      </c>
      <c r="K686" s="88" t="s">
        <v>3583</v>
      </c>
      <c r="L686" s="88" t="s">
        <v>3523</v>
      </c>
      <c r="M686" s="88" t="s">
        <v>887</v>
      </c>
      <c r="N686" s="88" t="s">
        <v>4323</v>
      </c>
      <c r="O686" s="88"/>
      <c r="P686" s="88" t="s">
        <v>100</v>
      </c>
      <c r="Q686" s="88"/>
      <c r="R686" s="89" t="s">
        <v>4204</v>
      </c>
      <c r="S686" s="90"/>
      <c r="T686" s="88" t="s">
        <v>4411</v>
      </c>
      <c r="U686" s="88"/>
      <c r="V686" s="88"/>
      <c r="W686" s="88"/>
      <c r="X686" s="89"/>
      <c r="Y686" s="89"/>
      <c r="Z686" s="88"/>
      <c r="AA686" s="88">
        <v>49</v>
      </c>
      <c r="AB686" s="88"/>
      <c r="AC686" s="88"/>
      <c r="AD686" s="88">
        <v>24</v>
      </c>
      <c r="AE686" s="91">
        <v>21.05</v>
      </c>
      <c r="AF686" s="88"/>
      <c r="AG686" s="88"/>
      <c r="AH686" s="105"/>
      <c r="AI686" s="89"/>
      <c r="AJ686" s="89"/>
      <c r="AK686" s="89" t="s">
        <v>4456</v>
      </c>
      <c r="AL686" s="88"/>
      <c r="AM686" s="88"/>
      <c r="AN686" s="88"/>
      <c r="AO686" s="88"/>
      <c r="AP686" s="88" t="s">
        <v>61</v>
      </c>
      <c r="AQ686" s="88" t="s">
        <v>44</v>
      </c>
      <c r="AR686" s="88" t="s">
        <v>45</v>
      </c>
      <c r="AS686" s="88" t="s">
        <v>44</v>
      </c>
      <c r="AT686" s="88" t="s">
        <v>61</v>
      </c>
      <c r="AU686" s="88" t="s">
        <v>3921</v>
      </c>
      <c r="AV686" s="88"/>
      <c r="AW686" s="88"/>
      <c r="AX686" s="88"/>
      <c r="AY686" s="88"/>
      <c r="AZ686" s="89">
        <v>150</v>
      </c>
      <c r="BA686" s="92"/>
      <c r="BB686" s="93"/>
      <c r="BC686" s="94">
        <v>0.2</v>
      </c>
      <c r="BD686" s="89">
        <v>505</v>
      </c>
      <c r="BE686" s="89">
        <v>350</v>
      </c>
      <c r="BF686" s="98" t="s">
        <v>4459</v>
      </c>
      <c r="BG686" s="88" t="s">
        <v>68</v>
      </c>
      <c r="BH686" s="88" t="s">
        <v>3523</v>
      </c>
    </row>
    <row r="687" spans="1:60" s="87" customFormat="1" ht="30.75" customHeight="1" x14ac:dyDescent="0.2">
      <c r="A687" s="87" t="s">
        <v>4364</v>
      </c>
      <c r="B687" s="88" t="s">
        <v>4541</v>
      </c>
      <c r="C687" s="88" t="s">
        <v>4364</v>
      </c>
      <c r="D687" s="88" t="s">
        <v>31</v>
      </c>
      <c r="E687" s="88" t="s">
        <v>32</v>
      </c>
      <c r="F687" s="88" t="s">
        <v>32</v>
      </c>
      <c r="G687" s="88" t="s">
        <v>61</v>
      </c>
      <c r="H687" s="88" t="s">
        <v>66</v>
      </c>
      <c r="I687" s="88" t="s">
        <v>2917</v>
      </c>
      <c r="J687" s="88" t="s">
        <v>62</v>
      </c>
      <c r="K687" s="88" t="s">
        <v>3583</v>
      </c>
      <c r="L687" s="88" t="s">
        <v>3523</v>
      </c>
      <c r="M687" s="88" t="s">
        <v>887</v>
      </c>
      <c r="N687" s="88" t="s">
        <v>4323</v>
      </c>
      <c r="O687" s="88"/>
      <c r="P687" s="88" t="s">
        <v>104</v>
      </c>
      <c r="Q687" s="88"/>
      <c r="R687" s="89" t="s">
        <v>4204</v>
      </c>
      <c r="S687" s="90"/>
      <c r="T687" s="88" t="s">
        <v>4412</v>
      </c>
      <c r="U687" s="88"/>
      <c r="V687" s="88"/>
      <c r="W687" s="88"/>
      <c r="X687" s="89"/>
      <c r="Y687" s="89"/>
      <c r="Z687" s="88"/>
      <c r="AA687" s="88">
        <v>49</v>
      </c>
      <c r="AB687" s="88"/>
      <c r="AC687" s="88"/>
      <c r="AD687" s="88">
        <v>24</v>
      </c>
      <c r="AE687" s="91">
        <v>21.05</v>
      </c>
      <c r="AF687" s="88"/>
      <c r="AG687" s="88"/>
      <c r="AH687" s="105"/>
      <c r="AI687" s="89"/>
      <c r="AJ687" s="89"/>
      <c r="AK687" s="89" t="s">
        <v>4456</v>
      </c>
      <c r="AL687" s="88"/>
      <c r="AM687" s="88"/>
      <c r="AN687" s="88"/>
      <c r="AO687" s="88"/>
      <c r="AP687" s="88" t="s">
        <v>61</v>
      </c>
      <c r="AQ687" s="88" t="s">
        <v>44</v>
      </c>
      <c r="AR687" s="88" t="s">
        <v>45</v>
      </c>
      <c r="AS687" s="88" t="s">
        <v>44</v>
      </c>
      <c r="AT687" s="88" t="s">
        <v>61</v>
      </c>
      <c r="AU687" s="88" t="s">
        <v>3921</v>
      </c>
      <c r="AV687" s="88"/>
      <c r="AW687" s="88"/>
      <c r="AX687" s="88"/>
      <c r="AY687" s="88"/>
      <c r="AZ687" s="89">
        <v>150</v>
      </c>
      <c r="BA687" s="92"/>
      <c r="BB687" s="93"/>
      <c r="BC687" s="94">
        <v>0.2</v>
      </c>
      <c r="BD687" s="89">
        <v>505</v>
      </c>
      <c r="BE687" s="89">
        <v>350</v>
      </c>
      <c r="BF687" s="98" t="s">
        <v>4459</v>
      </c>
      <c r="BG687" s="88" t="s">
        <v>68</v>
      </c>
      <c r="BH687" s="88" t="s">
        <v>3523</v>
      </c>
    </row>
    <row r="688" spans="1:60" s="87" customFormat="1" ht="30.75" customHeight="1" x14ac:dyDescent="0.2">
      <c r="A688" s="87" t="s">
        <v>4365</v>
      </c>
      <c r="B688" s="88" t="s">
        <v>4541</v>
      </c>
      <c r="C688" s="88" t="s">
        <v>4365</v>
      </c>
      <c r="D688" s="88" t="s">
        <v>31</v>
      </c>
      <c r="E688" s="88" t="s">
        <v>32</v>
      </c>
      <c r="F688" s="88" t="s">
        <v>32</v>
      </c>
      <c r="G688" s="88" t="s">
        <v>61</v>
      </c>
      <c r="H688" s="88" t="s">
        <v>66</v>
      </c>
      <c r="I688" s="88" t="s">
        <v>2917</v>
      </c>
      <c r="J688" s="88" t="s">
        <v>62</v>
      </c>
      <c r="K688" s="88" t="s">
        <v>3583</v>
      </c>
      <c r="L688" s="88" t="s">
        <v>3523</v>
      </c>
      <c r="M688" s="88" t="s">
        <v>887</v>
      </c>
      <c r="N688" s="88" t="s">
        <v>4323</v>
      </c>
      <c r="O688" s="88"/>
      <c r="P688" s="88" t="s">
        <v>107</v>
      </c>
      <c r="Q688" s="88"/>
      <c r="R688" s="89" t="s">
        <v>4204</v>
      </c>
      <c r="S688" s="90"/>
      <c r="T688" s="88" t="s">
        <v>4413</v>
      </c>
      <c r="U688" s="88"/>
      <c r="V688" s="88"/>
      <c r="W688" s="88"/>
      <c r="X688" s="89"/>
      <c r="Y688" s="89"/>
      <c r="Z688" s="88"/>
      <c r="AA688" s="88">
        <v>49</v>
      </c>
      <c r="AB688" s="88"/>
      <c r="AC688" s="88"/>
      <c r="AD688" s="88">
        <v>24</v>
      </c>
      <c r="AE688" s="91">
        <v>21.05</v>
      </c>
      <c r="AF688" s="88"/>
      <c r="AG688" s="88"/>
      <c r="AH688" s="105"/>
      <c r="AI688" s="89"/>
      <c r="AJ688" s="89"/>
      <c r="AK688" s="89" t="s">
        <v>4456</v>
      </c>
      <c r="AL688" s="88"/>
      <c r="AM688" s="88"/>
      <c r="AN688" s="88"/>
      <c r="AO688" s="88"/>
      <c r="AP688" s="88" t="s">
        <v>61</v>
      </c>
      <c r="AQ688" s="88" t="s">
        <v>44</v>
      </c>
      <c r="AR688" s="88" t="s">
        <v>45</v>
      </c>
      <c r="AS688" s="88" t="s">
        <v>44</v>
      </c>
      <c r="AT688" s="88" t="s">
        <v>61</v>
      </c>
      <c r="AU688" s="88" t="s">
        <v>3921</v>
      </c>
      <c r="AV688" s="88"/>
      <c r="AW688" s="88"/>
      <c r="AX688" s="88"/>
      <c r="AY688" s="88"/>
      <c r="AZ688" s="89">
        <v>150</v>
      </c>
      <c r="BA688" s="92"/>
      <c r="BB688" s="93"/>
      <c r="BC688" s="94">
        <v>0.2</v>
      </c>
      <c r="BD688" s="89">
        <v>505</v>
      </c>
      <c r="BE688" s="89">
        <v>350</v>
      </c>
      <c r="BF688" s="98" t="s">
        <v>4459</v>
      </c>
      <c r="BG688" s="88" t="s">
        <v>68</v>
      </c>
      <c r="BH688" s="88" t="s">
        <v>3523</v>
      </c>
    </row>
    <row r="689" spans="1:60" s="87" customFormat="1" ht="30.75" customHeight="1" x14ac:dyDescent="0.2">
      <c r="A689" s="87" t="s">
        <v>4366</v>
      </c>
      <c r="B689" s="88" t="s">
        <v>4542</v>
      </c>
      <c r="C689" s="88" t="s">
        <v>4366</v>
      </c>
      <c r="D689" s="88" t="s">
        <v>31</v>
      </c>
      <c r="E689" s="88" t="s">
        <v>32</v>
      </c>
      <c r="F689" s="88" t="s">
        <v>32</v>
      </c>
      <c r="G689" s="88" t="s">
        <v>61</v>
      </c>
      <c r="H689" s="88" t="s">
        <v>66</v>
      </c>
      <c r="I689" s="88" t="s">
        <v>2917</v>
      </c>
      <c r="J689" s="88" t="s">
        <v>62</v>
      </c>
      <c r="K689" s="88" t="s">
        <v>3583</v>
      </c>
      <c r="L689" s="88" t="s">
        <v>3523</v>
      </c>
      <c r="M689" s="88" t="s">
        <v>887</v>
      </c>
      <c r="N689" s="88" t="s">
        <v>4238</v>
      </c>
      <c r="O689" s="88"/>
      <c r="P689" s="88" t="s">
        <v>175</v>
      </c>
      <c r="Q689" s="88"/>
      <c r="R689" s="89" t="s">
        <v>4239</v>
      </c>
      <c r="S689" s="90"/>
      <c r="T689" s="88" t="s">
        <v>4414</v>
      </c>
      <c r="U689" s="88"/>
      <c r="V689" s="88"/>
      <c r="W689" s="88"/>
      <c r="X689" s="89"/>
      <c r="Y689" s="89"/>
      <c r="Z689" s="88"/>
      <c r="AA689" s="88">
        <v>49</v>
      </c>
      <c r="AB689" s="88"/>
      <c r="AC689" s="88"/>
      <c r="AD689" s="88">
        <v>24</v>
      </c>
      <c r="AE689" s="91">
        <v>21.05</v>
      </c>
      <c r="AF689" s="88"/>
      <c r="AG689" s="88"/>
      <c r="AH689" s="105"/>
      <c r="AI689" s="89"/>
      <c r="AJ689" s="89"/>
      <c r="AK689" s="89" t="s">
        <v>4456</v>
      </c>
      <c r="AL689" s="88"/>
      <c r="AM689" s="88"/>
      <c r="AN689" s="88"/>
      <c r="AO689" s="88"/>
      <c r="AP689" s="88" t="s">
        <v>61</v>
      </c>
      <c r="AQ689" s="88" t="s">
        <v>44</v>
      </c>
      <c r="AR689" s="88" t="s">
        <v>45</v>
      </c>
      <c r="AS689" s="88" t="s">
        <v>44</v>
      </c>
      <c r="AT689" s="88" t="s">
        <v>61</v>
      </c>
      <c r="AU689" s="88" t="s">
        <v>3921</v>
      </c>
      <c r="AV689" s="88"/>
      <c r="AW689" s="88"/>
      <c r="AX689" s="88"/>
      <c r="AY689" s="88"/>
      <c r="AZ689" s="89">
        <v>150</v>
      </c>
      <c r="BA689" s="92"/>
      <c r="BB689" s="93"/>
      <c r="BC689" s="94">
        <v>0.2</v>
      </c>
      <c r="BD689" s="89">
        <v>505</v>
      </c>
      <c r="BE689" s="89">
        <v>350</v>
      </c>
      <c r="BF689" s="98" t="s">
        <v>4460</v>
      </c>
      <c r="BG689" s="88" t="s">
        <v>68</v>
      </c>
      <c r="BH689" s="88" t="s">
        <v>3523</v>
      </c>
    </row>
    <row r="690" spans="1:60" s="87" customFormat="1" ht="30.75" customHeight="1" x14ac:dyDescent="0.2">
      <c r="A690" s="87" t="s">
        <v>4367</v>
      </c>
      <c r="B690" s="88" t="s">
        <v>4542</v>
      </c>
      <c r="C690" s="88" t="s">
        <v>4367</v>
      </c>
      <c r="D690" s="88" t="s">
        <v>31</v>
      </c>
      <c r="E690" s="88" t="s">
        <v>32</v>
      </c>
      <c r="F690" s="88" t="s">
        <v>32</v>
      </c>
      <c r="G690" s="88" t="s">
        <v>61</v>
      </c>
      <c r="H690" s="88" t="s">
        <v>66</v>
      </c>
      <c r="I690" s="88" t="s">
        <v>2917</v>
      </c>
      <c r="J690" s="88" t="s">
        <v>62</v>
      </c>
      <c r="K690" s="88" t="s">
        <v>3583</v>
      </c>
      <c r="L690" s="88" t="s">
        <v>3523</v>
      </c>
      <c r="M690" s="88" t="s">
        <v>887</v>
      </c>
      <c r="N690" s="88" t="s">
        <v>4238</v>
      </c>
      <c r="O690" s="88"/>
      <c r="P690" s="88" t="s">
        <v>176</v>
      </c>
      <c r="Q690" s="88"/>
      <c r="R690" s="89" t="s">
        <v>4239</v>
      </c>
      <c r="S690" s="90"/>
      <c r="T690" s="88" t="s">
        <v>4415</v>
      </c>
      <c r="U690" s="88"/>
      <c r="V690" s="88"/>
      <c r="W690" s="88"/>
      <c r="X690" s="89"/>
      <c r="Y690" s="89"/>
      <c r="Z690" s="88"/>
      <c r="AA690" s="88">
        <v>49</v>
      </c>
      <c r="AB690" s="88"/>
      <c r="AC690" s="88"/>
      <c r="AD690" s="88">
        <v>24</v>
      </c>
      <c r="AE690" s="91">
        <v>21.05</v>
      </c>
      <c r="AF690" s="88"/>
      <c r="AG690" s="88"/>
      <c r="AH690" s="105"/>
      <c r="AI690" s="89"/>
      <c r="AJ690" s="89"/>
      <c r="AK690" s="89" t="s">
        <v>4456</v>
      </c>
      <c r="AL690" s="88"/>
      <c r="AM690" s="88"/>
      <c r="AN690" s="88"/>
      <c r="AO690" s="88"/>
      <c r="AP690" s="88" t="s">
        <v>61</v>
      </c>
      <c r="AQ690" s="88" t="s">
        <v>44</v>
      </c>
      <c r="AR690" s="88" t="s">
        <v>45</v>
      </c>
      <c r="AS690" s="88" t="s">
        <v>44</v>
      </c>
      <c r="AT690" s="88" t="s">
        <v>61</v>
      </c>
      <c r="AU690" s="88" t="s">
        <v>3921</v>
      </c>
      <c r="AV690" s="88"/>
      <c r="AW690" s="88"/>
      <c r="AX690" s="88"/>
      <c r="AY690" s="88"/>
      <c r="AZ690" s="89">
        <v>150</v>
      </c>
      <c r="BA690" s="92"/>
      <c r="BB690" s="93"/>
      <c r="BC690" s="94">
        <v>0.2</v>
      </c>
      <c r="BD690" s="89">
        <v>505</v>
      </c>
      <c r="BE690" s="89">
        <v>350</v>
      </c>
      <c r="BF690" s="98" t="s">
        <v>4460</v>
      </c>
      <c r="BG690" s="88" t="s">
        <v>68</v>
      </c>
      <c r="BH690" s="88" t="s">
        <v>3523</v>
      </c>
    </row>
    <row r="691" spans="1:60" s="87" customFormat="1" ht="30.75" customHeight="1" x14ac:dyDescent="0.2">
      <c r="A691" s="87" t="s">
        <v>4368</v>
      </c>
      <c r="B691" s="88" t="s">
        <v>4542</v>
      </c>
      <c r="C691" s="88" t="s">
        <v>4368</v>
      </c>
      <c r="D691" s="88" t="s">
        <v>31</v>
      </c>
      <c r="E691" s="88" t="s">
        <v>32</v>
      </c>
      <c r="F691" s="88" t="s">
        <v>32</v>
      </c>
      <c r="G691" s="88" t="s">
        <v>61</v>
      </c>
      <c r="H691" s="88" t="s">
        <v>66</v>
      </c>
      <c r="I691" s="88" t="s">
        <v>2917</v>
      </c>
      <c r="J691" s="88" t="s">
        <v>62</v>
      </c>
      <c r="K691" s="88" t="s">
        <v>3583</v>
      </c>
      <c r="L691" s="88" t="s">
        <v>3523</v>
      </c>
      <c r="M691" s="88" t="s">
        <v>887</v>
      </c>
      <c r="N691" s="88" t="s">
        <v>4238</v>
      </c>
      <c r="O691" s="88"/>
      <c r="P691" s="88" t="s">
        <v>98</v>
      </c>
      <c r="Q691" s="88"/>
      <c r="R691" s="89" t="s">
        <v>4239</v>
      </c>
      <c r="S691" s="90"/>
      <c r="T691" s="88" t="s">
        <v>4416</v>
      </c>
      <c r="U691" s="88"/>
      <c r="V691" s="88"/>
      <c r="W691" s="88"/>
      <c r="X691" s="89"/>
      <c r="Y691" s="89"/>
      <c r="Z691" s="88"/>
      <c r="AA691" s="88">
        <v>49</v>
      </c>
      <c r="AB691" s="88"/>
      <c r="AC691" s="88"/>
      <c r="AD691" s="88">
        <v>24</v>
      </c>
      <c r="AE691" s="91">
        <v>21.05</v>
      </c>
      <c r="AF691" s="88"/>
      <c r="AG691" s="88"/>
      <c r="AH691" s="105"/>
      <c r="AI691" s="89"/>
      <c r="AJ691" s="89"/>
      <c r="AK691" s="89" t="s">
        <v>4456</v>
      </c>
      <c r="AL691" s="88"/>
      <c r="AM691" s="88"/>
      <c r="AN691" s="88"/>
      <c r="AO691" s="88"/>
      <c r="AP691" s="88" t="s">
        <v>61</v>
      </c>
      <c r="AQ691" s="88" t="s">
        <v>44</v>
      </c>
      <c r="AR691" s="88" t="s">
        <v>45</v>
      </c>
      <c r="AS691" s="88" t="s">
        <v>44</v>
      </c>
      <c r="AT691" s="88" t="s">
        <v>61</v>
      </c>
      <c r="AU691" s="88" t="s">
        <v>3921</v>
      </c>
      <c r="AV691" s="88"/>
      <c r="AW691" s="88"/>
      <c r="AX691" s="88"/>
      <c r="AY691" s="88"/>
      <c r="AZ691" s="89">
        <v>150</v>
      </c>
      <c r="BA691" s="92"/>
      <c r="BB691" s="93"/>
      <c r="BC691" s="94">
        <v>0.2</v>
      </c>
      <c r="BD691" s="89">
        <v>505</v>
      </c>
      <c r="BE691" s="89">
        <v>350</v>
      </c>
      <c r="BF691" s="98" t="s">
        <v>4460</v>
      </c>
      <c r="BG691" s="88" t="s">
        <v>68</v>
      </c>
      <c r="BH691" s="88" t="s">
        <v>3523</v>
      </c>
    </row>
    <row r="692" spans="1:60" s="87" customFormat="1" ht="30.75" customHeight="1" x14ac:dyDescent="0.2">
      <c r="A692" s="87" t="s">
        <v>4369</v>
      </c>
      <c r="B692" s="88" t="s">
        <v>4542</v>
      </c>
      <c r="C692" s="88" t="s">
        <v>4369</v>
      </c>
      <c r="D692" s="88" t="s">
        <v>31</v>
      </c>
      <c r="E692" s="88" t="s">
        <v>32</v>
      </c>
      <c r="F692" s="88" t="s">
        <v>32</v>
      </c>
      <c r="G692" s="88" t="s">
        <v>61</v>
      </c>
      <c r="H692" s="88" t="s">
        <v>66</v>
      </c>
      <c r="I692" s="88" t="s">
        <v>2917</v>
      </c>
      <c r="J692" s="88" t="s">
        <v>62</v>
      </c>
      <c r="K692" s="88" t="s">
        <v>3583</v>
      </c>
      <c r="L692" s="88" t="s">
        <v>3523</v>
      </c>
      <c r="M692" s="88" t="s">
        <v>887</v>
      </c>
      <c r="N692" s="88" t="s">
        <v>4238</v>
      </c>
      <c r="O692" s="88"/>
      <c r="P692" s="88" t="s">
        <v>100</v>
      </c>
      <c r="Q692" s="88"/>
      <c r="R692" s="89" t="s">
        <v>4239</v>
      </c>
      <c r="S692" s="90"/>
      <c r="T692" s="88" t="s">
        <v>4417</v>
      </c>
      <c r="U692" s="88"/>
      <c r="V692" s="88"/>
      <c r="W692" s="88"/>
      <c r="X692" s="89"/>
      <c r="Y692" s="89"/>
      <c r="Z692" s="88"/>
      <c r="AA692" s="88">
        <v>49</v>
      </c>
      <c r="AB692" s="88"/>
      <c r="AC692" s="88"/>
      <c r="AD692" s="88">
        <v>24</v>
      </c>
      <c r="AE692" s="91">
        <v>21.05</v>
      </c>
      <c r="AF692" s="88"/>
      <c r="AG692" s="88"/>
      <c r="AH692" s="105"/>
      <c r="AI692" s="89"/>
      <c r="AJ692" s="89"/>
      <c r="AK692" s="89" t="s">
        <v>4456</v>
      </c>
      <c r="AL692" s="88"/>
      <c r="AM692" s="88"/>
      <c r="AN692" s="88"/>
      <c r="AO692" s="88"/>
      <c r="AP692" s="88" t="s">
        <v>61</v>
      </c>
      <c r="AQ692" s="88" t="s">
        <v>44</v>
      </c>
      <c r="AR692" s="88" t="s">
        <v>45</v>
      </c>
      <c r="AS692" s="88" t="s">
        <v>44</v>
      </c>
      <c r="AT692" s="88" t="s">
        <v>61</v>
      </c>
      <c r="AU692" s="88" t="s">
        <v>3921</v>
      </c>
      <c r="AV692" s="88"/>
      <c r="AW692" s="88"/>
      <c r="AX692" s="88"/>
      <c r="AY692" s="88"/>
      <c r="AZ692" s="89">
        <v>150</v>
      </c>
      <c r="BA692" s="92"/>
      <c r="BB692" s="93"/>
      <c r="BC692" s="94">
        <v>0.2</v>
      </c>
      <c r="BD692" s="89">
        <v>505</v>
      </c>
      <c r="BE692" s="89">
        <v>350</v>
      </c>
      <c r="BF692" s="98" t="s">
        <v>4460</v>
      </c>
      <c r="BG692" s="88" t="s">
        <v>68</v>
      </c>
      <c r="BH692" s="88" t="s">
        <v>3523</v>
      </c>
    </row>
    <row r="693" spans="1:60" s="87" customFormat="1" ht="30.75" customHeight="1" x14ac:dyDescent="0.2">
      <c r="A693" s="87" t="s">
        <v>4370</v>
      </c>
      <c r="B693" s="88" t="s">
        <v>4542</v>
      </c>
      <c r="C693" s="88" t="s">
        <v>4370</v>
      </c>
      <c r="D693" s="88" t="s">
        <v>31</v>
      </c>
      <c r="E693" s="88" t="s">
        <v>32</v>
      </c>
      <c r="F693" s="88" t="s">
        <v>32</v>
      </c>
      <c r="G693" s="88" t="s">
        <v>61</v>
      </c>
      <c r="H693" s="88" t="s">
        <v>66</v>
      </c>
      <c r="I693" s="88" t="s">
        <v>2917</v>
      </c>
      <c r="J693" s="88" t="s">
        <v>62</v>
      </c>
      <c r="K693" s="88" t="s">
        <v>3583</v>
      </c>
      <c r="L693" s="88" t="s">
        <v>3523</v>
      </c>
      <c r="M693" s="88" t="s">
        <v>887</v>
      </c>
      <c r="N693" s="88" t="s">
        <v>4238</v>
      </c>
      <c r="O693" s="88"/>
      <c r="P693" s="88" t="s">
        <v>104</v>
      </c>
      <c r="Q693" s="88"/>
      <c r="R693" s="89" t="s">
        <v>4239</v>
      </c>
      <c r="S693" s="90"/>
      <c r="T693" s="88" t="s">
        <v>4418</v>
      </c>
      <c r="U693" s="88"/>
      <c r="V693" s="88"/>
      <c r="W693" s="88"/>
      <c r="X693" s="89"/>
      <c r="Y693" s="89"/>
      <c r="Z693" s="88"/>
      <c r="AA693" s="88">
        <v>49</v>
      </c>
      <c r="AB693" s="88"/>
      <c r="AC693" s="88"/>
      <c r="AD693" s="88">
        <v>24</v>
      </c>
      <c r="AE693" s="91">
        <v>21.05</v>
      </c>
      <c r="AF693" s="88"/>
      <c r="AG693" s="88"/>
      <c r="AH693" s="105"/>
      <c r="AI693" s="89"/>
      <c r="AJ693" s="89"/>
      <c r="AK693" s="89" t="s">
        <v>4456</v>
      </c>
      <c r="AL693" s="88"/>
      <c r="AM693" s="88"/>
      <c r="AN693" s="88"/>
      <c r="AO693" s="88"/>
      <c r="AP693" s="88" t="s">
        <v>61</v>
      </c>
      <c r="AQ693" s="88" t="s">
        <v>44</v>
      </c>
      <c r="AR693" s="88" t="s">
        <v>45</v>
      </c>
      <c r="AS693" s="88" t="s">
        <v>44</v>
      </c>
      <c r="AT693" s="88" t="s">
        <v>61</v>
      </c>
      <c r="AU693" s="88" t="s">
        <v>3921</v>
      </c>
      <c r="AV693" s="88"/>
      <c r="AW693" s="88"/>
      <c r="AX693" s="88"/>
      <c r="AY693" s="88"/>
      <c r="AZ693" s="89">
        <v>150</v>
      </c>
      <c r="BA693" s="92"/>
      <c r="BB693" s="93"/>
      <c r="BC693" s="94">
        <v>0.2</v>
      </c>
      <c r="BD693" s="89">
        <v>505</v>
      </c>
      <c r="BE693" s="89">
        <v>350</v>
      </c>
      <c r="BF693" s="98" t="s">
        <v>4460</v>
      </c>
      <c r="BG693" s="88" t="s">
        <v>68</v>
      </c>
      <c r="BH693" s="88" t="s">
        <v>3523</v>
      </c>
    </row>
    <row r="694" spans="1:60" s="87" customFormat="1" ht="30.75" customHeight="1" x14ac:dyDescent="0.2">
      <c r="A694" s="87" t="s">
        <v>4371</v>
      </c>
      <c r="B694" s="88" t="s">
        <v>4542</v>
      </c>
      <c r="C694" s="88" t="s">
        <v>4371</v>
      </c>
      <c r="D694" s="88" t="s">
        <v>31</v>
      </c>
      <c r="E694" s="88" t="s">
        <v>32</v>
      </c>
      <c r="F694" s="88" t="s">
        <v>32</v>
      </c>
      <c r="G694" s="88" t="s">
        <v>61</v>
      </c>
      <c r="H694" s="88" t="s">
        <v>66</v>
      </c>
      <c r="I694" s="88" t="s">
        <v>2917</v>
      </c>
      <c r="J694" s="88" t="s">
        <v>62</v>
      </c>
      <c r="K694" s="88" t="s">
        <v>3583</v>
      </c>
      <c r="L694" s="88" t="s">
        <v>3523</v>
      </c>
      <c r="M694" s="88" t="s">
        <v>887</v>
      </c>
      <c r="N694" s="88" t="s">
        <v>4238</v>
      </c>
      <c r="O694" s="88"/>
      <c r="P694" s="88" t="s">
        <v>107</v>
      </c>
      <c r="Q694" s="88"/>
      <c r="R694" s="89" t="s">
        <v>4239</v>
      </c>
      <c r="S694" s="90"/>
      <c r="T694" s="88" t="s">
        <v>4419</v>
      </c>
      <c r="U694" s="88"/>
      <c r="V694" s="88"/>
      <c r="W694" s="88"/>
      <c r="X694" s="89"/>
      <c r="Y694" s="89"/>
      <c r="Z694" s="88"/>
      <c r="AA694" s="88">
        <v>49</v>
      </c>
      <c r="AB694" s="88"/>
      <c r="AC694" s="88"/>
      <c r="AD694" s="88">
        <v>24</v>
      </c>
      <c r="AE694" s="91">
        <v>21.05</v>
      </c>
      <c r="AF694" s="88"/>
      <c r="AG694" s="88"/>
      <c r="AH694" s="105"/>
      <c r="AI694" s="89"/>
      <c r="AJ694" s="89"/>
      <c r="AK694" s="89" t="s">
        <v>4456</v>
      </c>
      <c r="AL694" s="88"/>
      <c r="AM694" s="88"/>
      <c r="AN694" s="88"/>
      <c r="AO694" s="88"/>
      <c r="AP694" s="88" t="s">
        <v>61</v>
      </c>
      <c r="AQ694" s="88" t="s">
        <v>44</v>
      </c>
      <c r="AR694" s="88" t="s">
        <v>45</v>
      </c>
      <c r="AS694" s="88" t="s">
        <v>44</v>
      </c>
      <c r="AT694" s="88" t="s">
        <v>61</v>
      </c>
      <c r="AU694" s="88" t="s">
        <v>3921</v>
      </c>
      <c r="AV694" s="88"/>
      <c r="AW694" s="88"/>
      <c r="AX694" s="88"/>
      <c r="AY694" s="88"/>
      <c r="AZ694" s="89">
        <v>150</v>
      </c>
      <c r="BA694" s="92"/>
      <c r="BB694" s="93"/>
      <c r="BC694" s="94">
        <v>0.2</v>
      </c>
      <c r="BD694" s="89">
        <v>505</v>
      </c>
      <c r="BE694" s="89">
        <v>350</v>
      </c>
      <c r="BF694" s="98" t="s">
        <v>4460</v>
      </c>
      <c r="BG694" s="88" t="s">
        <v>68</v>
      </c>
      <c r="BH694" s="88" t="s">
        <v>3523</v>
      </c>
    </row>
    <row r="695" spans="1:60" s="87" customFormat="1" ht="30.75" customHeight="1" x14ac:dyDescent="0.2">
      <c r="A695" s="87" t="s">
        <v>4372</v>
      </c>
      <c r="B695" s="88" t="s">
        <v>4543</v>
      </c>
      <c r="C695" s="88" t="s">
        <v>4372</v>
      </c>
      <c r="D695" s="88" t="s">
        <v>31</v>
      </c>
      <c r="E695" s="88" t="s">
        <v>32</v>
      </c>
      <c r="F695" s="88" t="s">
        <v>32</v>
      </c>
      <c r="G695" s="88" t="s">
        <v>61</v>
      </c>
      <c r="H695" s="88" t="s">
        <v>66</v>
      </c>
      <c r="I695" s="88" t="s">
        <v>2917</v>
      </c>
      <c r="J695" s="88" t="s">
        <v>62</v>
      </c>
      <c r="K695" s="88" t="s">
        <v>3583</v>
      </c>
      <c r="L695" s="88" t="s">
        <v>3523</v>
      </c>
      <c r="M695" s="88" t="s">
        <v>988</v>
      </c>
      <c r="N695" s="88" t="s">
        <v>4323</v>
      </c>
      <c r="O695" s="88"/>
      <c r="P695" s="88" t="s">
        <v>175</v>
      </c>
      <c r="Q695" s="88"/>
      <c r="R695" s="89" t="s">
        <v>4204</v>
      </c>
      <c r="S695" s="90"/>
      <c r="T695" s="88" t="s">
        <v>4420</v>
      </c>
      <c r="U695" s="88"/>
      <c r="V695" s="88"/>
      <c r="W695" s="88"/>
      <c r="X695" s="89"/>
      <c r="Y695" s="89"/>
      <c r="Z695" s="88"/>
      <c r="AA695" s="88">
        <v>49</v>
      </c>
      <c r="AB695" s="88"/>
      <c r="AC695" s="88"/>
      <c r="AD695" s="88">
        <v>24</v>
      </c>
      <c r="AE695" s="91">
        <v>21.05</v>
      </c>
      <c r="AF695" s="88"/>
      <c r="AG695" s="88"/>
      <c r="AH695" s="105"/>
      <c r="AI695" s="89"/>
      <c r="AJ695" s="89"/>
      <c r="AK695" s="89" t="s">
        <v>4456</v>
      </c>
      <c r="AL695" s="88"/>
      <c r="AM695" s="88"/>
      <c r="AN695" s="88"/>
      <c r="AO695" s="88"/>
      <c r="AP695" s="88" t="s">
        <v>61</v>
      </c>
      <c r="AQ695" s="88" t="s">
        <v>44</v>
      </c>
      <c r="AR695" s="88" t="s">
        <v>45</v>
      </c>
      <c r="AS695" s="88" t="s">
        <v>44</v>
      </c>
      <c r="AT695" s="88" t="s">
        <v>61</v>
      </c>
      <c r="AU695" s="88" t="s">
        <v>3921</v>
      </c>
      <c r="AV695" s="88"/>
      <c r="AW695" s="88"/>
      <c r="AX695" s="88"/>
      <c r="AY695" s="88"/>
      <c r="AZ695" s="89">
        <v>150</v>
      </c>
      <c r="BA695" s="92"/>
      <c r="BB695" s="93"/>
      <c r="BC695" s="94">
        <v>0.2</v>
      </c>
      <c r="BD695" s="89">
        <v>505</v>
      </c>
      <c r="BE695" s="89">
        <v>350</v>
      </c>
      <c r="BF695" s="98" t="s">
        <v>4461</v>
      </c>
      <c r="BG695" s="88" t="s">
        <v>68</v>
      </c>
      <c r="BH695" s="88" t="s">
        <v>3523</v>
      </c>
    </row>
    <row r="696" spans="1:60" s="87" customFormat="1" ht="30.75" customHeight="1" x14ac:dyDescent="0.2">
      <c r="A696" s="87" t="s">
        <v>4373</v>
      </c>
      <c r="B696" s="88" t="s">
        <v>4543</v>
      </c>
      <c r="C696" s="88" t="s">
        <v>4373</v>
      </c>
      <c r="D696" s="88" t="s">
        <v>31</v>
      </c>
      <c r="E696" s="88" t="s">
        <v>32</v>
      </c>
      <c r="F696" s="88" t="s">
        <v>32</v>
      </c>
      <c r="G696" s="88" t="s">
        <v>61</v>
      </c>
      <c r="H696" s="88" t="s">
        <v>66</v>
      </c>
      <c r="I696" s="88" t="s">
        <v>2917</v>
      </c>
      <c r="J696" s="88" t="s">
        <v>62</v>
      </c>
      <c r="K696" s="88" t="s">
        <v>3583</v>
      </c>
      <c r="L696" s="88" t="s">
        <v>3523</v>
      </c>
      <c r="M696" s="88" t="s">
        <v>988</v>
      </c>
      <c r="N696" s="88" t="s">
        <v>4323</v>
      </c>
      <c r="O696" s="88"/>
      <c r="P696" s="88" t="s">
        <v>176</v>
      </c>
      <c r="Q696" s="88"/>
      <c r="R696" s="89" t="s">
        <v>4204</v>
      </c>
      <c r="S696" s="90"/>
      <c r="T696" s="88" t="s">
        <v>4421</v>
      </c>
      <c r="U696" s="88"/>
      <c r="V696" s="88"/>
      <c r="W696" s="88"/>
      <c r="X696" s="89"/>
      <c r="Y696" s="89"/>
      <c r="Z696" s="88"/>
      <c r="AA696" s="88">
        <v>49</v>
      </c>
      <c r="AB696" s="88"/>
      <c r="AC696" s="88"/>
      <c r="AD696" s="88">
        <v>24</v>
      </c>
      <c r="AE696" s="91">
        <v>21.05</v>
      </c>
      <c r="AF696" s="88"/>
      <c r="AG696" s="88"/>
      <c r="AH696" s="105"/>
      <c r="AI696" s="89"/>
      <c r="AJ696" s="89"/>
      <c r="AK696" s="89" t="s">
        <v>4456</v>
      </c>
      <c r="AL696" s="88"/>
      <c r="AM696" s="88"/>
      <c r="AN696" s="88"/>
      <c r="AO696" s="88"/>
      <c r="AP696" s="88" t="s">
        <v>61</v>
      </c>
      <c r="AQ696" s="88" t="s">
        <v>44</v>
      </c>
      <c r="AR696" s="88" t="s">
        <v>45</v>
      </c>
      <c r="AS696" s="88" t="s">
        <v>44</v>
      </c>
      <c r="AT696" s="88" t="s">
        <v>61</v>
      </c>
      <c r="AU696" s="88" t="s">
        <v>3921</v>
      </c>
      <c r="AV696" s="88"/>
      <c r="AW696" s="88"/>
      <c r="AX696" s="88"/>
      <c r="AY696" s="88"/>
      <c r="AZ696" s="89">
        <v>150</v>
      </c>
      <c r="BA696" s="92"/>
      <c r="BB696" s="93"/>
      <c r="BC696" s="94">
        <v>0.2</v>
      </c>
      <c r="BD696" s="89">
        <v>505</v>
      </c>
      <c r="BE696" s="89">
        <v>350</v>
      </c>
      <c r="BF696" s="98" t="s">
        <v>4461</v>
      </c>
      <c r="BG696" s="88" t="s">
        <v>68</v>
      </c>
      <c r="BH696" s="88" t="s">
        <v>3523</v>
      </c>
    </row>
    <row r="697" spans="1:60" s="87" customFormat="1" ht="30.75" customHeight="1" x14ac:dyDescent="0.2">
      <c r="A697" s="87" t="s">
        <v>4374</v>
      </c>
      <c r="B697" s="88" t="s">
        <v>4543</v>
      </c>
      <c r="C697" s="88" t="s">
        <v>4374</v>
      </c>
      <c r="D697" s="88" t="s">
        <v>31</v>
      </c>
      <c r="E697" s="88" t="s">
        <v>32</v>
      </c>
      <c r="F697" s="88" t="s">
        <v>32</v>
      </c>
      <c r="G697" s="88" t="s">
        <v>61</v>
      </c>
      <c r="H697" s="88" t="s">
        <v>66</v>
      </c>
      <c r="I697" s="88" t="s">
        <v>2917</v>
      </c>
      <c r="J697" s="88" t="s">
        <v>62</v>
      </c>
      <c r="K697" s="88" t="s">
        <v>3583</v>
      </c>
      <c r="L697" s="88" t="s">
        <v>3523</v>
      </c>
      <c r="M697" s="88" t="s">
        <v>988</v>
      </c>
      <c r="N697" s="88" t="s">
        <v>4323</v>
      </c>
      <c r="O697" s="88"/>
      <c r="P697" s="88" t="s">
        <v>98</v>
      </c>
      <c r="Q697" s="88"/>
      <c r="R697" s="89" t="s">
        <v>4204</v>
      </c>
      <c r="S697" s="90"/>
      <c r="T697" s="88" t="s">
        <v>4422</v>
      </c>
      <c r="U697" s="88"/>
      <c r="V697" s="88"/>
      <c r="W697" s="88"/>
      <c r="X697" s="89"/>
      <c r="Y697" s="89"/>
      <c r="Z697" s="88"/>
      <c r="AA697" s="88">
        <v>49</v>
      </c>
      <c r="AB697" s="88"/>
      <c r="AC697" s="88"/>
      <c r="AD697" s="88">
        <v>24</v>
      </c>
      <c r="AE697" s="91">
        <v>21.05</v>
      </c>
      <c r="AF697" s="88"/>
      <c r="AG697" s="88"/>
      <c r="AH697" s="105"/>
      <c r="AI697" s="89"/>
      <c r="AJ697" s="89"/>
      <c r="AK697" s="89" t="s">
        <v>4456</v>
      </c>
      <c r="AL697" s="88"/>
      <c r="AM697" s="88"/>
      <c r="AN697" s="88"/>
      <c r="AO697" s="88"/>
      <c r="AP697" s="88" t="s">
        <v>61</v>
      </c>
      <c r="AQ697" s="88" t="s">
        <v>44</v>
      </c>
      <c r="AR697" s="88" t="s">
        <v>45</v>
      </c>
      <c r="AS697" s="88" t="s">
        <v>44</v>
      </c>
      <c r="AT697" s="88" t="s">
        <v>61</v>
      </c>
      <c r="AU697" s="88" t="s">
        <v>3921</v>
      </c>
      <c r="AV697" s="88"/>
      <c r="AW697" s="88"/>
      <c r="AX697" s="88"/>
      <c r="AY697" s="88"/>
      <c r="AZ697" s="89">
        <v>150</v>
      </c>
      <c r="BA697" s="92"/>
      <c r="BB697" s="93"/>
      <c r="BC697" s="94">
        <v>0.2</v>
      </c>
      <c r="BD697" s="89">
        <v>505</v>
      </c>
      <c r="BE697" s="89">
        <v>350</v>
      </c>
      <c r="BF697" s="98" t="s">
        <v>4461</v>
      </c>
      <c r="BG697" s="88" t="s">
        <v>68</v>
      </c>
      <c r="BH697" s="88" t="s">
        <v>3523</v>
      </c>
    </row>
    <row r="698" spans="1:60" s="87" customFormat="1" ht="30.75" customHeight="1" x14ac:dyDescent="0.2">
      <c r="A698" s="87" t="s">
        <v>4375</v>
      </c>
      <c r="B698" s="88" t="s">
        <v>4543</v>
      </c>
      <c r="C698" s="88" t="s">
        <v>4375</v>
      </c>
      <c r="D698" s="88" t="s">
        <v>31</v>
      </c>
      <c r="E698" s="88" t="s">
        <v>32</v>
      </c>
      <c r="F698" s="88" t="s">
        <v>32</v>
      </c>
      <c r="G698" s="88" t="s">
        <v>61</v>
      </c>
      <c r="H698" s="88" t="s">
        <v>66</v>
      </c>
      <c r="I698" s="88" t="s">
        <v>2917</v>
      </c>
      <c r="J698" s="88" t="s">
        <v>62</v>
      </c>
      <c r="K698" s="88" t="s">
        <v>3583</v>
      </c>
      <c r="L698" s="88" t="s">
        <v>3523</v>
      </c>
      <c r="M698" s="88" t="s">
        <v>988</v>
      </c>
      <c r="N698" s="88" t="s">
        <v>4323</v>
      </c>
      <c r="O698" s="88"/>
      <c r="P698" s="88" t="s">
        <v>100</v>
      </c>
      <c r="Q698" s="88"/>
      <c r="R698" s="89" t="s">
        <v>4204</v>
      </c>
      <c r="S698" s="90"/>
      <c r="T698" s="88" t="s">
        <v>4423</v>
      </c>
      <c r="U698" s="88"/>
      <c r="V698" s="88"/>
      <c r="W698" s="88"/>
      <c r="X698" s="89"/>
      <c r="Y698" s="89"/>
      <c r="Z698" s="88"/>
      <c r="AA698" s="88">
        <v>49</v>
      </c>
      <c r="AB698" s="88"/>
      <c r="AC698" s="88"/>
      <c r="AD698" s="88">
        <v>24</v>
      </c>
      <c r="AE698" s="91">
        <v>21.05</v>
      </c>
      <c r="AF698" s="88"/>
      <c r="AG698" s="88"/>
      <c r="AH698" s="105"/>
      <c r="AI698" s="89"/>
      <c r="AJ698" s="89"/>
      <c r="AK698" s="89" t="s">
        <v>4456</v>
      </c>
      <c r="AL698" s="88"/>
      <c r="AM698" s="88"/>
      <c r="AN698" s="88"/>
      <c r="AO698" s="88"/>
      <c r="AP698" s="88" t="s">
        <v>61</v>
      </c>
      <c r="AQ698" s="88" t="s">
        <v>44</v>
      </c>
      <c r="AR698" s="88" t="s">
        <v>45</v>
      </c>
      <c r="AS698" s="88" t="s">
        <v>44</v>
      </c>
      <c r="AT698" s="88" t="s">
        <v>61</v>
      </c>
      <c r="AU698" s="88" t="s">
        <v>3921</v>
      </c>
      <c r="AV698" s="88"/>
      <c r="AW698" s="88"/>
      <c r="AX698" s="88"/>
      <c r="AY698" s="88"/>
      <c r="AZ698" s="89">
        <v>150</v>
      </c>
      <c r="BA698" s="92"/>
      <c r="BB698" s="93"/>
      <c r="BC698" s="94">
        <v>0.2</v>
      </c>
      <c r="BD698" s="89">
        <v>505</v>
      </c>
      <c r="BE698" s="89">
        <v>350</v>
      </c>
      <c r="BF698" s="98" t="s">
        <v>4461</v>
      </c>
      <c r="BG698" s="88" t="s">
        <v>68</v>
      </c>
      <c r="BH698" s="88" t="s">
        <v>3523</v>
      </c>
    </row>
    <row r="699" spans="1:60" s="87" customFormat="1" ht="30.75" customHeight="1" x14ac:dyDescent="0.2">
      <c r="A699" s="87" t="s">
        <v>4376</v>
      </c>
      <c r="B699" s="88" t="s">
        <v>4543</v>
      </c>
      <c r="C699" s="88" t="s">
        <v>4376</v>
      </c>
      <c r="D699" s="88" t="s">
        <v>31</v>
      </c>
      <c r="E699" s="88" t="s">
        <v>32</v>
      </c>
      <c r="F699" s="88" t="s">
        <v>32</v>
      </c>
      <c r="G699" s="88" t="s">
        <v>61</v>
      </c>
      <c r="H699" s="88" t="s">
        <v>66</v>
      </c>
      <c r="I699" s="88" t="s">
        <v>2917</v>
      </c>
      <c r="J699" s="88" t="s">
        <v>62</v>
      </c>
      <c r="K699" s="88" t="s">
        <v>3583</v>
      </c>
      <c r="L699" s="88" t="s">
        <v>3523</v>
      </c>
      <c r="M699" s="88" t="s">
        <v>988</v>
      </c>
      <c r="N699" s="88" t="s">
        <v>4323</v>
      </c>
      <c r="O699" s="88"/>
      <c r="P699" s="88" t="s">
        <v>104</v>
      </c>
      <c r="Q699" s="88"/>
      <c r="R699" s="89" t="s">
        <v>4204</v>
      </c>
      <c r="S699" s="90"/>
      <c r="T699" s="88" t="s">
        <v>4424</v>
      </c>
      <c r="U699" s="88"/>
      <c r="V699" s="88"/>
      <c r="W699" s="88"/>
      <c r="X699" s="89"/>
      <c r="Y699" s="89"/>
      <c r="Z699" s="88"/>
      <c r="AA699" s="88">
        <v>49</v>
      </c>
      <c r="AB699" s="88"/>
      <c r="AC699" s="88"/>
      <c r="AD699" s="88">
        <v>24</v>
      </c>
      <c r="AE699" s="91">
        <v>21.05</v>
      </c>
      <c r="AF699" s="88"/>
      <c r="AG699" s="88"/>
      <c r="AH699" s="105"/>
      <c r="AI699" s="89"/>
      <c r="AJ699" s="89"/>
      <c r="AK699" s="89" t="s">
        <v>4456</v>
      </c>
      <c r="AL699" s="88"/>
      <c r="AM699" s="88"/>
      <c r="AN699" s="88"/>
      <c r="AO699" s="88"/>
      <c r="AP699" s="88" t="s">
        <v>61</v>
      </c>
      <c r="AQ699" s="88" t="s">
        <v>44</v>
      </c>
      <c r="AR699" s="88" t="s">
        <v>45</v>
      </c>
      <c r="AS699" s="88" t="s">
        <v>44</v>
      </c>
      <c r="AT699" s="88" t="s">
        <v>61</v>
      </c>
      <c r="AU699" s="88" t="s">
        <v>3921</v>
      </c>
      <c r="AV699" s="88"/>
      <c r="AW699" s="88"/>
      <c r="AX699" s="88"/>
      <c r="AY699" s="88"/>
      <c r="AZ699" s="89">
        <v>150</v>
      </c>
      <c r="BA699" s="92"/>
      <c r="BB699" s="93"/>
      <c r="BC699" s="94">
        <v>0.2</v>
      </c>
      <c r="BD699" s="89">
        <v>505</v>
      </c>
      <c r="BE699" s="89">
        <v>350</v>
      </c>
      <c r="BF699" s="98" t="s">
        <v>4461</v>
      </c>
      <c r="BG699" s="88" t="s">
        <v>68</v>
      </c>
      <c r="BH699" s="88" t="s">
        <v>3523</v>
      </c>
    </row>
    <row r="700" spans="1:60" s="87" customFormat="1" ht="30.75" customHeight="1" x14ac:dyDescent="0.2">
      <c r="A700" s="87" t="s">
        <v>4377</v>
      </c>
      <c r="B700" s="88" t="s">
        <v>4543</v>
      </c>
      <c r="C700" s="88" t="s">
        <v>4377</v>
      </c>
      <c r="D700" s="88" t="s">
        <v>31</v>
      </c>
      <c r="E700" s="88" t="s">
        <v>32</v>
      </c>
      <c r="F700" s="88" t="s">
        <v>32</v>
      </c>
      <c r="G700" s="88" t="s">
        <v>61</v>
      </c>
      <c r="H700" s="88" t="s">
        <v>66</v>
      </c>
      <c r="I700" s="88" t="s">
        <v>2917</v>
      </c>
      <c r="J700" s="88" t="s">
        <v>62</v>
      </c>
      <c r="K700" s="88" t="s">
        <v>3583</v>
      </c>
      <c r="L700" s="88" t="s">
        <v>3523</v>
      </c>
      <c r="M700" s="88" t="s">
        <v>988</v>
      </c>
      <c r="N700" s="88" t="s">
        <v>4323</v>
      </c>
      <c r="O700" s="88"/>
      <c r="P700" s="88" t="s">
        <v>107</v>
      </c>
      <c r="Q700" s="88"/>
      <c r="R700" s="89" t="s">
        <v>4204</v>
      </c>
      <c r="S700" s="90"/>
      <c r="T700" s="88" t="s">
        <v>4425</v>
      </c>
      <c r="U700" s="88"/>
      <c r="V700" s="88"/>
      <c r="W700" s="88"/>
      <c r="X700" s="89"/>
      <c r="Y700" s="89"/>
      <c r="Z700" s="88"/>
      <c r="AA700" s="88">
        <v>49</v>
      </c>
      <c r="AB700" s="88"/>
      <c r="AC700" s="88"/>
      <c r="AD700" s="88">
        <v>24</v>
      </c>
      <c r="AE700" s="91">
        <v>21.05</v>
      </c>
      <c r="AF700" s="88"/>
      <c r="AG700" s="88"/>
      <c r="AH700" s="105"/>
      <c r="AI700" s="89"/>
      <c r="AJ700" s="89"/>
      <c r="AK700" s="89" t="s">
        <v>4456</v>
      </c>
      <c r="AL700" s="88"/>
      <c r="AM700" s="88"/>
      <c r="AN700" s="88"/>
      <c r="AO700" s="88"/>
      <c r="AP700" s="88" t="s">
        <v>61</v>
      </c>
      <c r="AQ700" s="88" t="s">
        <v>44</v>
      </c>
      <c r="AR700" s="88" t="s">
        <v>45</v>
      </c>
      <c r="AS700" s="88" t="s">
        <v>44</v>
      </c>
      <c r="AT700" s="88" t="s">
        <v>61</v>
      </c>
      <c r="AU700" s="88" t="s">
        <v>3921</v>
      </c>
      <c r="AV700" s="88"/>
      <c r="AW700" s="88"/>
      <c r="AX700" s="88"/>
      <c r="AY700" s="88"/>
      <c r="AZ700" s="89">
        <v>150</v>
      </c>
      <c r="BA700" s="92"/>
      <c r="BB700" s="93"/>
      <c r="BC700" s="94">
        <v>0.2</v>
      </c>
      <c r="BD700" s="89">
        <v>505</v>
      </c>
      <c r="BE700" s="89">
        <v>350</v>
      </c>
      <c r="BF700" s="98" t="s">
        <v>4461</v>
      </c>
      <c r="BG700" s="88" t="s">
        <v>68</v>
      </c>
      <c r="BH700" s="88" t="s">
        <v>3523</v>
      </c>
    </row>
    <row r="701" spans="1:60" s="87" customFormat="1" ht="30.75" customHeight="1" x14ac:dyDescent="0.2">
      <c r="A701" s="87" t="s">
        <v>4378</v>
      </c>
      <c r="B701" s="88" t="s">
        <v>4544</v>
      </c>
      <c r="C701" s="88" t="s">
        <v>4378</v>
      </c>
      <c r="D701" s="88" t="s">
        <v>31</v>
      </c>
      <c r="E701" s="88" t="s">
        <v>32</v>
      </c>
      <c r="F701" s="88" t="s">
        <v>32</v>
      </c>
      <c r="G701" s="88" t="s">
        <v>61</v>
      </c>
      <c r="H701" s="88" t="s">
        <v>66</v>
      </c>
      <c r="I701" s="88" t="s">
        <v>2917</v>
      </c>
      <c r="J701" s="88" t="s">
        <v>62</v>
      </c>
      <c r="K701" s="88" t="s">
        <v>3583</v>
      </c>
      <c r="L701" s="88" t="s">
        <v>3523</v>
      </c>
      <c r="M701" s="88" t="s">
        <v>988</v>
      </c>
      <c r="N701" s="88" t="s">
        <v>4238</v>
      </c>
      <c r="O701" s="88"/>
      <c r="P701" s="88" t="s">
        <v>175</v>
      </c>
      <c r="Q701" s="88"/>
      <c r="R701" s="89" t="s">
        <v>4239</v>
      </c>
      <c r="S701" s="90"/>
      <c r="T701" s="88" t="s">
        <v>4426</v>
      </c>
      <c r="U701" s="88"/>
      <c r="V701" s="88"/>
      <c r="W701" s="88"/>
      <c r="X701" s="89"/>
      <c r="Y701" s="89"/>
      <c r="Z701" s="88"/>
      <c r="AA701" s="88">
        <v>49</v>
      </c>
      <c r="AB701" s="88"/>
      <c r="AC701" s="88"/>
      <c r="AD701" s="88">
        <v>24</v>
      </c>
      <c r="AE701" s="91">
        <v>21.05</v>
      </c>
      <c r="AF701" s="88"/>
      <c r="AG701" s="88"/>
      <c r="AH701" s="105"/>
      <c r="AI701" s="89"/>
      <c r="AJ701" s="89"/>
      <c r="AK701" s="89" t="s">
        <v>4456</v>
      </c>
      <c r="AL701" s="88"/>
      <c r="AM701" s="88"/>
      <c r="AN701" s="88"/>
      <c r="AO701" s="88"/>
      <c r="AP701" s="88" t="s">
        <v>61</v>
      </c>
      <c r="AQ701" s="88" t="s">
        <v>44</v>
      </c>
      <c r="AR701" s="88" t="s">
        <v>45</v>
      </c>
      <c r="AS701" s="88" t="s">
        <v>44</v>
      </c>
      <c r="AT701" s="88" t="s">
        <v>61</v>
      </c>
      <c r="AU701" s="88" t="s">
        <v>3921</v>
      </c>
      <c r="AV701" s="88"/>
      <c r="AW701" s="88"/>
      <c r="AX701" s="88"/>
      <c r="AY701" s="88"/>
      <c r="AZ701" s="89">
        <v>150</v>
      </c>
      <c r="BA701" s="92"/>
      <c r="BB701" s="93"/>
      <c r="BC701" s="94">
        <v>0.2</v>
      </c>
      <c r="BD701" s="89">
        <v>505</v>
      </c>
      <c r="BE701" s="89">
        <v>350</v>
      </c>
      <c r="BF701" s="98" t="s">
        <v>4462</v>
      </c>
      <c r="BG701" s="88" t="s">
        <v>68</v>
      </c>
      <c r="BH701" s="88" t="s">
        <v>3523</v>
      </c>
    </row>
    <row r="702" spans="1:60" s="87" customFormat="1" ht="30.75" customHeight="1" x14ac:dyDescent="0.2">
      <c r="A702" s="87" t="s">
        <v>4379</v>
      </c>
      <c r="B702" s="88" t="s">
        <v>4544</v>
      </c>
      <c r="C702" s="88" t="s">
        <v>4379</v>
      </c>
      <c r="D702" s="88" t="s">
        <v>31</v>
      </c>
      <c r="E702" s="88" t="s">
        <v>32</v>
      </c>
      <c r="F702" s="88" t="s">
        <v>32</v>
      </c>
      <c r="G702" s="88" t="s">
        <v>61</v>
      </c>
      <c r="H702" s="88" t="s">
        <v>66</v>
      </c>
      <c r="I702" s="88" t="s">
        <v>2917</v>
      </c>
      <c r="J702" s="88" t="s">
        <v>62</v>
      </c>
      <c r="K702" s="88" t="s">
        <v>3583</v>
      </c>
      <c r="L702" s="88" t="s">
        <v>3523</v>
      </c>
      <c r="M702" s="88" t="s">
        <v>988</v>
      </c>
      <c r="N702" s="88" t="s">
        <v>4238</v>
      </c>
      <c r="O702" s="88"/>
      <c r="P702" s="88" t="s">
        <v>176</v>
      </c>
      <c r="Q702" s="88"/>
      <c r="R702" s="89" t="s">
        <v>4239</v>
      </c>
      <c r="S702" s="90"/>
      <c r="T702" s="88" t="s">
        <v>4427</v>
      </c>
      <c r="U702" s="88"/>
      <c r="V702" s="88"/>
      <c r="W702" s="88"/>
      <c r="X702" s="89"/>
      <c r="Y702" s="89"/>
      <c r="Z702" s="88"/>
      <c r="AA702" s="88">
        <v>49</v>
      </c>
      <c r="AB702" s="88"/>
      <c r="AC702" s="88"/>
      <c r="AD702" s="88">
        <v>24</v>
      </c>
      <c r="AE702" s="91">
        <v>21.05</v>
      </c>
      <c r="AF702" s="88"/>
      <c r="AG702" s="88"/>
      <c r="AH702" s="105"/>
      <c r="AI702" s="89"/>
      <c r="AJ702" s="89"/>
      <c r="AK702" s="89" t="s">
        <v>4456</v>
      </c>
      <c r="AL702" s="88"/>
      <c r="AM702" s="88"/>
      <c r="AN702" s="88"/>
      <c r="AO702" s="88"/>
      <c r="AP702" s="88" t="s">
        <v>61</v>
      </c>
      <c r="AQ702" s="88" t="s">
        <v>44</v>
      </c>
      <c r="AR702" s="88" t="s">
        <v>45</v>
      </c>
      <c r="AS702" s="88" t="s">
        <v>44</v>
      </c>
      <c r="AT702" s="88" t="s">
        <v>61</v>
      </c>
      <c r="AU702" s="88" t="s">
        <v>3921</v>
      </c>
      <c r="AV702" s="88"/>
      <c r="AW702" s="88"/>
      <c r="AX702" s="88"/>
      <c r="AY702" s="88"/>
      <c r="AZ702" s="89">
        <v>150</v>
      </c>
      <c r="BA702" s="92"/>
      <c r="BB702" s="93"/>
      <c r="BC702" s="94">
        <v>0.2</v>
      </c>
      <c r="BD702" s="89">
        <v>505</v>
      </c>
      <c r="BE702" s="89">
        <v>350</v>
      </c>
      <c r="BF702" s="98" t="s">
        <v>4462</v>
      </c>
      <c r="BG702" s="88" t="s">
        <v>68</v>
      </c>
      <c r="BH702" s="88" t="s">
        <v>3523</v>
      </c>
    </row>
    <row r="703" spans="1:60" s="87" customFormat="1" ht="30.75" customHeight="1" x14ac:dyDescent="0.2">
      <c r="A703" s="87" t="s">
        <v>4380</v>
      </c>
      <c r="B703" s="88" t="s">
        <v>4544</v>
      </c>
      <c r="C703" s="88" t="s">
        <v>4380</v>
      </c>
      <c r="D703" s="88" t="s">
        <v>31</v>
      </c>
      <c r="E703" s="88" t="s">
        <v>32</v>
      </c>
      <c r="F703" s="88" t="s">
        <v>32</v>
      </c>
      <c r="G703" s="88" t="s">
        <v>61</v>
      </c>
      <c r="H703" s="88" t="s">
        <v>66</v>
      </c>
      <c r="I703" s="88" t="s">
        <v>2917</v>
      </c>
      <c r="J703" s="88" t="s">
        <v>62</v>
      </c>
      <c r="K703" s="88" t="s">
        <v>3583</v>
      </c>
      <c r="L703" s="88" t="s">
        <v>3523</v>
      </c>
      <c r="M703" s="88" t="s">
        <v>988</v>
      </c>
      <c r="N703" s="88" t="s">
        <v>4238</v>
      </c>
      <c r="O703" s="88"/>
      <c r="P703" s="88" t="s">
        <v>98</v>
      </c>
      <c r="Q703" s="88"/>
      <c r="R703" s="89" t="s">
        <v>4239</v>
      </c>
      <c r="S703" s="90"/>
      <c r="T703" s="88" t="s">
        <v>4428</v>
      </c>
      <c r="U703" s="88"/>
      <c r="V703" s="88"/>
      <c r="W703" s="88"/>
      <c r="X703" s="89"/>
      <c r="Y703" s="89"/>
      <c r="Z703" s="88"/>
      <c r="AA703" s="88">
        <v>49</v>
      </c>
      <c r="AB703" s="88"/>
      <c r="AC703" s="88"/>
      <c r="AD703" s="88">
        <v>24</v>
      </c>
      <c r="AE703" s="91">
        <v>21.05</v>
      </c>
      <c r="AF703" s="88"/>
      <c r="AG703" s="88"/>
      <c r="AH703" s="105"/>
      <c r="AI703" s="89"/>
      <c r="AJ703" s="89"/>
      <c r="AK703" s="89" t="s">
        <v>4456</v>
      </c>
      <c r="AL703" s="88"/>
      <c r="AM703" s="88"/>
      <c r="AN703" s="88"/>
      <c r="AO703" s="88"/>
      <c r="AP703" s="88" t="s">
        <v>61</v>
      </c>
      <c r="AQ703" s="88" t="s">
        <v>44</v>
      </c>
      <c r="AR703" s="88" t="s">
        <v>45</v>
      </c>
      <c r="AS703" s="88" t="s">
        <v>44</v>
      </c>
      <c r="AT703" s="88" t="s">
        <v>61</v>
      </c>
      <c r="AU703" s="88" t="s">
        <v>3921</v>
      </c>
      <c r="AV703" s="88"/>
      <c r="AW703" s="88"/>
      <c r="AX703" s="88"/>
      <c r="AY703" s="88"/>
      <c r="AZ703" s="89">
        <v>150</v>
      </c>
      <c r="BA703" s="92"/>
      <c r="BB703" s="93"/>
      <c r="BC703" s="94">
        <v>0.2</v>
      </c>
      <c r="BD703" s="89">
        <v>505</v>
      </c>
      <c r="BE703" s="89">
        <v>350</v>
      </c>
      <c r="BF703" s="98" t="s">
        <v>4462</v>
      </c>
      <c r="BG703" s="88" t="s">
        <v>68</v>
      </c>
      <c r="BH703" s="88" t="s">
        <v>3523</v>
      </c>
    </row>
    <row r="704" spans="1:60" s="87" customFormat="1" ht="30.75" customHeight="1" x14ac:dyDescent="0.2">
      <c r="A704" s="87" t="s">
        <v>4381</v>
      </c>
      <c r="B704" s="88" t="s">
        <v>4544</v>
      </c>
      <c r="C704" s="88" t="s">
        <v>4381</v>
      </c>
      <c r="D704" s="88" t="s">
        <v>31</v>
      </c>
      <c r="E704" s="88" t="s">
        <v>32</v>
      </c>
      <c r="F704" s="88" t="s">
        <v>32</v>
      </c>
      <c r="G704" s="88" t="s">
        <v>61</v>
      </c>
      <c r="H704" s="88" t="s">
        <v>66</v>
      </c>
      <c r="I704" s="88" t="s">
        <v>2917</v>
      </c>
      <c r="J704" s="88" t="s">
        <v>62</v>
      </c>
      <c r="K704" s="88" t="s">
        <v>3583</v>
      </c>
      <c r="L704" s="88" t="s">
        <v>3523</v>
      </c>
      <c r="M704" s="88" t="s">
        <v>988</v>
      </c>
      <c r="N704" s="88" t="s">
        <v>4238</v>
      </c>
      <c r="O704" s="88"/>
      <c r="P704" s="88" t="s">
        <v>100</v>
      </c>
      <c r="Q704" s="88"/>
      <c r="R704" s="89" t="s">
        <v>4239</v>
      </c>
      <c r="S704" s="90"/>
      <c r="T704" s="88" t="s">
        <v>4429</v>
      </c>
      <c r="U704" s="88"/>
      <c r="V704" s="88"/>
      <c r="W704" s="88"/>
      <c r="X704" s="89"/>
      <c r="Y704" s="89"/>
      <c r="Z704" s="88"/>
      <c r="AA704" s="88">
        <v>49</v>
      </c>
      <c r="AB704" s="88"/>
      <c r="AC704" s="88"/>
      <c r="AD704" s="88">
        <v>24</v>
      </c>
      <c r="AE704" s="91">
        <v>21.05</v>
      </c>
      <c r="AF704" s="88"/>
      <c r="AG704" s="88"/>
      <c r="AH704" s="105"/>
      <c r="AI704" s="89"/>
      <c r="AJ704" s="89"/>
      <c r="AK704" s="89" t="s">
        <v>4456</v>
      </c>
      <c r="AL704" s="88"/>
      <c r="AM704" s="88"/>
      <c r="AN704" s="88"/>
      <c r="AO704" s="88"/>
      <c r="AP704" s="88" t="s">
        <v>61</v>
      </c>
      <c r="AQ704" s="88" t="s">
        <v>44</v>
      </c>
      <c r="AR704" s="88" t="s">
        <v>45</v>
      </c>
      <c r="AS704" s="88" t="s">
        <v>44</v>
      </c>
      <c r="AT704" s="88" t="s">
        <v>61</v>
      </c>
      <c r="AU704" s="88" t="s">
        <v>3921</v>
      </c>
      <c r="AV704" s="88"/>
      <c r="AW704" s="88"/>
      <c r="AX704" s="88"/>
      <c r="AY704" s="88"/>
      <c r="AZ704" s="89">
        <v>150</v>
      </c>
      <c r="BA704" s="92"/>
      <c r="BB704" s="93"/>
      <c r="BC704" s="94">
        <v>0.2</v>
      </c>
      <c r="BD704" s="89">
        <v>505</v>
      </c>
      <c r="BE704" s="89">
        <v>350</v>
      </c>
      <c r="BF704" s="98" t="s">
        <v>4462</v>
      </c>
      <c r="BG704" s="88" t="s">
        <v>68</v>
      </c>
      <c r="BH704" s="88" t="s">
        <v>3523</v>
      </c>
    </row>
    <row r="705" spans="1:60" s="87" customFormat="1" ht="30.75" customHeight="1" x14ac:dyDescent="0.2">
      <c r="A705" s="87" t="s">
        <v>4382</v>
      </c>
      <c r="B705" s="88" t="s">
        <v>4544</v>
      </c>
      <c r="C705" s="88" t="s">
        <v>4382</v>
      </c>
      <c r="D705" s="88" t="s">
        <v>31</v>
      </c>
      <c r="E705" s="88" t="s">
        <v>32</v>
      </c>
      <c r="F705" s="88" t="s">
        <v>32</v>
      </c>
      <c r="G705" s="88" t="s">
        <v>61</v>
      </c>
      <c r="H705" s="88" t="s">
        <v>66</v>
      </c>
      <c r="I705" s="88" t="s">
        <v>2917</v>
      </c>
      <c r="J705" s="88" t="s">
        <v>62</v>
      </c>
      <c r="K705" s="88" t="s">
        <v>3583</v>
      </c>
      <c r="L705" s="88" t="s">
        <v>3523</v>
      </c>
      <c r="M705" s="88" t="s">
        <v>988</v>
      </c>
      <c r="N705" s="88" t="s">
        <v>4238</v>
      </c>
      <c r="O705" s="88"/>
      <c r="P705" s="88" t="s">
        <v>104</v>
      </c>
      <c r="Q705" s="88"/>
      <c r="R705" s="89" t="s">
        <v>4239</v>
      </c>
      <c r="S705" s="90"/>
      <c r="T705" s="88" t="s">
        <v>4430</v>
      </c>
      <c r="U705" s="88"/>
      <c r="V705" s="88"/>
      <c r="W705" s="88"/>
      <c r="X705" s="89"/>
      <c r="Y705" s="89"/>
      <c r="Z705" s="88"/>
      <c r="AA705" s="88">
        <v>49</v>
      </c>
      <c r="AB705" s="88"/>
      <c r="AC705" s="88"/>
      <c r="AD705" s="88">
        <v>24</v>
      </c>
      <c r="AE705" s="91">
        <v>21.05</v>
      </c>
      <c r="AF705" s="88"/>
      <c r="AG705" s="88"/>
      <c r="AH705" s="105"/>
      <c r="AI705" s="89"/>
      <c r="AJ705" s="89"/>
      <c r="AK705" s="89" t="s">
        <v>4456</v>
      </c>
      <c r="AL705" s="88"/>
      <c r="AM705" s="88"/>
      <c r="AN705" s="88"/>
      <c r="AO705" s="88"/>
      <c r="AP705" s="88" t="s">
        <v>61</v>
      </c>
      <c r="AQ705" s="88" t="s">
        <v>44</v>
      </c>
      <c r="AR705" s="88" t="s">
        <v>45</v>
      </c>
      <c r="AS705" s="88" t="s">
        <v>44</v>
      </c>
      <c r="AT705" s="88" t="s">
        <v>61</v>
      </c>
      <c r="AU705" s="88" t="s">
        <v>3921</v>
      </c>
      <c r="AV705" s="88"/>
      <c r="AW705" s="88"/>
      <c r="AX705" s="88"/>
      <c r="AY705" s="88"/>
      <c r="AZ705" s="89">
        <v>150</v>
      </c>
      <c r="BA705" s="92"/>
      <c r="BB705" s="93"/>
      <c r="BC705" s="94">
        <v>0.2</v>
      </c>
      <c r="BD705" s="89">
        <v>505</v>
      </c>
      <c r="BE705" s="89">
        <v>350</v>
      </c>
      <c r="BF705" s="98" t="s">
        <v>4462</v>
      </c>
      <c r="BG705" s="88" t="s">
        <v>68</v>
      </c>
      <c r="BH705" s="88" t="s">
        <v>3523</v>
      </c>
    </row>
    <row r="706" spans="1:60" s="87" customFormat="1" ht="30.75" customHeight="1" x14ac:dyDescent="0.2">
      <c r="A706" s="87" t="s">
        <v>4383</v>
      </c>
      <c r="B706" s="88" t="s">
        <v>4544</v>
      </c>
      <c r="C706" s="88" t="s">
        <v>4383</v>
      </c>
      <c r="D706" s="88" t="s">
        <v>31</v>
      </c>
      <c r="E706" s="88" t="s">
        <v>32</v>
      </c>
      <c r="F706" s="88" t="s">
        <v>32</v>
      </c>
      <c r="G706" s="88" t="s">
        <v>61</v>
      </c>
      <c r="H706" s="88" t="s">
        <v>66</v>
      </c>
      <c r="I706" s="88" t="s">
        <v>2917</v>
      </c>
      <c r="J706" s="88" t="s">
        <v>62</v>
      </c>
      <c r="K706" s="88" t="s">
        <v>3583</v>
      </c>
      <c r="L706" s="88" t="s">
        <v>3523</v>
      </c>
      <c r="M706" s="88" t="s">
        <v>988</v>
      </c>
      <c r="N706" s="88" t="s">
        <v>4238</v>
      </c>
      <c r="O706" s="88"/>
      <c r="P706" s="88" t="s">
        <v>107</v>
      </c>
      <c r="Q706" s="88"/>
      <c r="R706" s="89" t="s">
        <v>4239</v>
      </c>
      <c r="S706" s="90"/>
      <c r="T706" s="88" t="s">
        <v>4431</v>
      </c>
      <c r="U706" s="88"/>
      <c r="V706" s="88"/>
      <c r="W706" s="88"/>
      <c r="X706" s="89"/>
      <c r="Y706" s="89"/>
      <c r="Z706" s="88"/>
      <c r="AA706" s="88">
        <v>49</v>
      </c>
      <c r="AB706" s="88"/>
      <c r="AC706" s="88"/>
      <c r="AD706" s="88">
        <v>24</v>
      </c>
      <c r="AE706" s="91">
        <v>21.05</v>
      </c>
      <c r="AF706" s="88"/>
      <c r="AG706" s="88"/>
      <c r="AH706" s="105"/>
      <c r="AI706" s="89"/>
      <c r="AJ706" s="89"/>
      <c r="AK706" s="89" t="s">
        <v>4456</v>
      </c>
      <c r="AL706" s="88"/>
      <c r="AM706" s="88"/>
      <c r="AN706" s="88"/>
      <c r="AO706" s="88"/>
      <c r="AP706" s="88" t="s">
        <v>61</v>
      </c>
      <c r="AQ706" s="88" t="s">
        <v>44</v>
      </c>
      <c r="AR706" s="88" t="s">
        <v>45</v>
      </c>
      <c r="AS706" s="88" t="s">
        <v>44</v>
      </c>
      <c r="AT706" s="88" t="s">
        <v>61</v>
      </c>
      <c r="AU706" s="88" t="s">
        <v>3921</v>
      </c>
      <c r="AV706" s="88"/>
      <c r="AW706" s="88"/>
      <c r="AX706" s="88"/>
      <c r="AY706" s="88"/>
      <c r="AZ706" s="89">
        <v>150</v>
      </c>
      <c r="BA706" s="92"/>
      <c r="BB706" s="93"/>
      <c r="BC706" s="94">
        <v>0.2</v>
      </c>
      <c r="BD706" s="89">
        <v>505</v>
      </c>
      <c r="BE706" s="89">
        <v>350</v>
      </c>
      <c r="BF706" s="98" t="s">
        <v>4462</v>
      </c>
      <c r="BG706" s="88" t="s">
        <v>68</v>
      </c>
      <c r="BH706" s="88" t="s">
        <v>3523</v>
      </c>
    </row>
    <row r="707" spans="1:60" s="87" customFormat="1" ht="30.75" customHeight="1" x14ac:dyDescent="0.2">
      <c r="A707" s="87" t="s">
        <v>4384</v>
      </c>
      <c r="B707" s="88" t="s">
        <v>4545</v>
      </c>
      <c r="C707" s="88" t="s">
        <v>4384</v>
      </c>
      <c r="D707" s="88" t="s">
        <v>31</v>
      </c>
      <c r="E707" s="88" t="s">
        <v>32</v>
      </c>
      <c r="F707" s="88" t="s">
        <v>32</v>
      </c>
      <c r="G707" s="88" t="s">
        <v>61</v>
      </c>
      <c r="H707" s="88" t="s">
        <v>66</v>
      </c>
      <c r="I707" s="88" t="s">
        <v>2917</v>
      </c>
      <c r="J707" s="88" t="s">
        <v>62</v>
      </c>
      <c r="K707" s="88" t="s">
        <v>3584</v>
      </c>
      <c r="L707" s="88" t="s">
        <v>3523</v>
      </c>
      <c r="M707" s="88" t="s">
        <v>887</v>
      </c>
      <c r="N707" s="88" t="s">
        <v>4323</v>
      </c>
      <c r="O707" s="88"/>
      <c r="P707" s="88" t="s">
        <v>175</v>
      </c>
      <c r="Q707" s="88"/>
      <c r="R707" s="89" t="s">
        <v>4204</v>
      </c>
      <c r="S707" s="90"/>
      <c r="T707" s="88" t="s">
        <v>4432</v>
      </c>
      <c r="U707" s="88"/>
      <c r="V707" s="88"/>
      <c r="W707" s="88"/>
      <c r="X707" s="89"/>
      <c r="Y707" s="89"/>
      <c r="Z707" s="88"/>
      <c r="AA707" s="88">
        <v>51</v>
      </c>
      <c r="AB707" s="88"/>
      <c r="AC707" s="88"/>
      <c r="AD707" s="88">
        <v>24</v>
      </c>
      <c r="AE707" s="91">
        <v>21.5</v>
      </c>
      <c r="AF707" s="88"/>
      <c r="AG707" s="88"/>
      <c r="AH707" s="105"/>
      <c r="AI707" s="89"/>
      <c r="AJ707" s="89"/>
      <c r="AK707" s="89" t="s">
        <v>3072</v>
      </c>
      <c r="AL707" s="88"/>
      <c r="AM707" s="88"/>
      <c r="AN707" s="88"/>
      <c r="AO707" s="88"/>
      <c r="AP707" s="88" t="s">
        <v>61</v>
      </c>
      <c r="AQ707" s="88" t="s">
        <v>44</v>
      </c>
      <c r="AR707" s="88" t="s">
        <v>45</v>
      </c>
      <c r="AS707" s="88" t="s">
        <v>44</v>
      </c>
      <c r="AT707" s="88" t="s">
        <v>61</v>
      </c>
      <c r="AU707" s="88" t="s">
        <v>3921</v>
      </c>
      <c r="AV707" s="88"/>
      <c r="AW707" s="88"/>
      <c r="AX707" s="88"/>
      <c r="AY707" s="88"/>
      <c r="AZ707" s="89">
        <v>150</v>
      </c>
      <c r="BA707" s="92"/>
      <c r="BB707" s="93"/>
      <c r="BC707" s="94">
        <v>0.2</v>
      </c>
      <c r="BD707" s="89">
        <v>505</v>
      </c>
      <c r="BE707" s="89">
        <v>350</v>
      </c>
      <c r="BF707" s="96" t="s">
        <v>4457</v>
      </c>
      <c r="BG707" s="88" t="s">
        <v>68</v>
      </c>
      <c r="BH707" s="88" t="s">
        <v>3523</v>
      </c>
    </row>
    <row r="708" spans="1:60" s="87" customFormat="1" ht="30.75" customHeight="1" x14ac:dyDescent="0.2">
      <c r="A708" s="87" t="s">
        <v>4385</v>
      </c>
      <c r="B708" s="88" t="s">
        <v>4545</v>
      </c>
      <c r="C708" s="88" t="s">
        <v>4385</v>
      </c>
      <c r="D708" s="88" t="s">
        <v>31</v>
      </c>
      <c r="E708" s="88" t="s">
        <v>32</v>
      </c>
      <c r="F708" s="88" t="s">
        <v>32</v>
      </c>
      <c r="G708" s="88" t="s">
        <v>61</v>
      </c>
      <c r="H708" s="88" t="s">
        <v>66</v>
      </c>
      <c r="I708" s="88" t="s">
        <v>2917</v>
      </c>
      <c r="J708" s="88" t="s">
        <v>62</v>
      </c>
      <c r="K708" s="88" t="s">
        <v>3584</v>
      </c>
      <c r="L708" s="88" t="s">
        <v>3523</v>
      </c>
      <c r="M708" s="88" t="s">
        <v>887</v>
      </c>
      <c r="N708" s="88" t="s">
        <v>4323</v>
      </c>
      <c r="O708" s="88"/>
      <c r="P708" s="88" t="s">
        <v>176</v>
      </c>
      <c r="Q708" s="88"/>
      <c r="R708" s="89" t="s">
        <v>4204</v>
      </c>
      <c r="S708" s="90"/>
      <c r="T708" s="88" t="s">
        <v>4433</v>
      </c>
      <c r="U708" s="88"/>
      <c r="V708" s="88"/>
      <c r="W708" s="88"/>
      <c r="X708" s="89"/>
      <c r="Y708" s="89"/>
      <c r="Z708" s="88"/>
      <c r="AA708" s="88">
        <v>51</v>
      </c>
      <c r="AB708" s="88"/>
      <c r="AC708" s="88"/>
      <c r="AD708" s="88">
        <v>24</v>
      </c>
      <c r="AE708" s="91">
        <v>21.5</v>
      </c>
      <c r="AF708" s="88"/>
      <c r="AG708" s="88"/>
      <c r="AH708" s="105"/>
      <c r="AI708" s="89"/>
      <c r="AJ708" s="89"/>
      <c r="AK708" s="89" t="s">
        <v>3072</v>
      </c>
      <c r="AL708" s="88"/>
      <c r="AM708" s="88"/>
      <c r="AN708" s="88"/>
      <c r="AO708" s="88"/>
      <c r="AP708" s="88" t="s">
        <v>61</v>
      </c>
      <c r="AQ708" s="88" t="s">
        <v>44</v>
      </c>
      <c r="AR708" s="88" t="s">
        <v>45</v>
      </c>
      <c r="AS708" s="88" t="s">
        <v>44</v>
      </c>
      <c r="AT708" s="88" t="s">
        <v>61</v>
      </c>
      <c r="AU708" s="88" t="s">
        <v>3921</v>
      </c>
      <c r="AV708" s="88"/>
      <c r="AW708" s="88"/>
      <c r="AX708" s="88"/>
      <c r="AY708" s="88"/>
      <c r="AZ708" s="89">
        <v>150</v>
      </c>
      <c r="BA708" s="92"/>
      <c r="BB708" s="93"/>
      <c r="BC708" s="94">
        <v>0.2</v>
      </c>
      <c r="BD708" s="89">
        <v>505</v>
      </c>
      <c r="BE708" s="89">
        <v>350</v>
      </c>
      <c r="BF708" s="96" t="s">
        <v>4457</v>
      </c>
      <c r="BG708" s="88" t="s">
        <v>68</v>
      </c>
      <c r="BH708" s="88" t="s">
        <v>3523</v>
      </c>
    </row>
    <row r="709" spans="1:60" s="87" customFormat="1" ht="30.75" customHeight="1" x14ac:dyDescent="0.2">
      <c r="A709" s="87" t="s">
        <v>4386</v>
      </c>
      <c r="B709" s="88" t="s">
        <v>4545</v>
      </c>
      <c r="C709" s="88" t="s">
        <v>4386</v>
      </c>
      <c r="D709" s="88" t="s">
        <v>31</v>
      </c>
      <c r="E709" s="88" t="s">
        <v>32</v>
      </c>
      <c r="F709" s="88" t="s">
        <v>32</v>
      </c>
      <c r="G709" s="88" t="s">
        <v>61</v>
      </c>
      <c r="H709" s="88" t="s">
        <v>66</v>
      </c>
      <c r="I709" s="88" t="s">
        <v>2917</v>
      </c>
      <c r="J709" s="88" t="s">
        <v>62</v>
      </c>
      <c r="K709" s="88" t="s">
        <v>3584</v>
      </c>
      <c r="L709" s="88" t="s">
        <v>3523</v>
      </c>
      <c r="M709" s="88" t="s">
        <v>887</v>
      </c>
      <c r="N709" s="88" t="s">
        <v>4323</v>
      </c>
      <c r="O709" s="88"/>
      <c r="P709" s="88" t="s">
        <v>98</v>
      </c>
      <c r="Q709" s="88"/>
      <c r="R709" s="89" t="s">
        <v>4204</v>
      </c>
      <c r="S709" s="90"/>
      <c r="T709" s="88" t="s">
        <v>4434</v>
      </c>
      <c r="U709" s="88"/>
      <c r="V709" s="88"/>
      <c r="W709" s="88"/>
      <c r="X709" s="89"/>
      <c r="Y709" s="89"/>
      <c r="Z709" s="88"/>
      <c r="AA709" s="88">
        <v>51</v>
      </c>
      <c r="AB709" s="88"/>
      <c r="AC709" s="88"/>
      <c r="AD709" s="88">
        <v>24</v>
      </c>
      <c r="AE709" s="91">
        <v>21.5</v>
      </c>
      <c r="AF709" s="88"/>
      <c r="AG709" s="88"/>
      <c r="AH709" s="105"/>
      <c r="AI709" s="89"/>
      <c r="AJ709" s="89"/>
      <c r="AK709" s="89" t="s">
        <v>3072</v>
      </c>
      <c r="AL709" s="88"/>
      <c r="AM709" s="88"/>
      <c r="AN709" s="88"/>
      <c r="AO709" s="88"/>
      <c r="AP709" s="88" t="s">
        <v>61</v>
      </c>
      <c r="AQ709" s="88" t="s">
        <v>44</v>
      </c>
      <c r="AR709" s="88" t="s">
        <v>45</v>
      </c>
      <c r="AS709" s="88" t="s">
        <v>44</v>
      </c>
      <c r="AT709" s="88" t="s">
        <v>61</v>
      </c>
      <c r="AU709" s="88" t="s">
        <v>3921</v>
      </c>
      <c r="AV709" s="88"/>
      <c r="AW709" s="88"/>
      <c r="AX709" s="88"/>
      <c r="AY709" s="88"/>
      <c r="AZ709" s="89">
        <v>150</v>
      </c>
      <c r="BA709" s="92"/>
      <c r="BB709" s="93"/>
      <c r="BC709" s="94">
        <v>0.2</v>
      </c>
      <c r="BD709" s="89">
        <v>505</v>
      </c>
      <c r="BE709" s="89">
        <v>350</v>
      </c>
      <c r="BF709" s="96" t="s">
        <v>4457</v>
      </c>
      <c r="BG709" s="88" t="s">
        <v>68</v>
      </c>
      <c r="BH709" s="88" t="s">
        <v>3523</v>
      </c>
    </row>
    <row r="710" spans="1:60" s="87" customFormat="1" ht="30.75" customHeight="1" x14ac:dyDescent="0.2">
      <c r="A710" s="87" t="s">
        <v>4387</v>
      </c>
      <c r="B710" s="88" t="s">
        <v>4545</v>
      </c>
      <c r="C710" s="88" t="s">
        <v>4387</v>
      </c>
      <c r="D710" s="88" t="s">
        <v>31</v>
      </c>
      <c r="E710" s="88" t="s">
        <v>32</v>
      </c>
      <c r="F710" s="88" t="s">
        <v>32</v>
      </c>
      <c r="G710" s="88" t="s">
        <v>61</v>
      </c>
      <c r="H710" s="88" t="s">
        <v>66</v>
      </c>
      <c r="I710" s="88" t="s">
        <v>2917</v>
      </c>
      <c r="J710" s="88" t="s">
        <v>62</v>
      </c>
      <c r="K710" s="88" t="s">
        <v>3584</v>
      </c>
      <c r="L710" s="88" t="s">
        <v>3523</v>
      </c>
      <c r="M710" s="88" t="s">
        <v>887</v>
      </c>
      <c r="N710" s="88" t="s">
        <v>4323</v>
      </c>
      <c r="O710" s="88"/>
      <c r="P710" s="88" t="s">
        <v>100</v>
      </c>
      <c r="Q710" s="88"/>
      <c r="R710" s="89" t="s">
        <v>4204</v>
      </c>
      <c r="S710" s="90"/>
      <c r="T710" s="88" t="s">
        <v>4435</v>
      </c>
      <c r="U710" s="88"/>
      <c r="V710" s="88"/>
      <c r="W710" s="88"/>
      <c r="X710" s="89"/>
      <c r="Y710" s="89"/>
      <c r="Z710" s="88"/>
      <c r="AA710" s="88">
        <v>51</v>
      </c>
      <c r="AB710" s="88"/>
      <c r="AC710" s="88"/>
      <c r="AD710" s="88">
        <v>24</v>
      </c>
      <c r="AE710" s="91">
        <v>21.5</v>
      </c>
      <c r="AF710" s="88"/>
      <c r="AG710" s="88"/>
      <c r="AH710" s="105"/>
      <c r="AI710" s="89"/>
      <c r="AJ710" s="89"/>
      <c r="AK710" s="89" t="s">
        <v>3072</v>
      </c>
      <c r="AL710" s="88"/>
      <c r="AM710" s="88"/>
      <c r="AN710" s="88"/>
      <c r="AO710" s="88"/>
      <c r="AP710" s="88" t="s">
        <v>61</v>
      </c>
      <c r="AQ710" s="88" t="s">
        <v>44</v>
      </c>
      <c r="AR710" s="88" t="s">
        <v>45</v>
      </c>
      <c r="AS710" s="88" t="s">
        <v>44</v>
      </c>
      <c r="AT710" s="88" t="s">
        <v>61</v>
      </c>
      <c r="AU710" s="88" t="s">
        <v>3921</v>
      </c>
      <c r="AV710" s="88"/>
      <c r="AW710" s="88"/>
      <c r="AX710" s="88"/>
      <c r="AY710" s="88"/>
      <c r="AZ710" s="89">
        <v>150</v>
      </c>
      <c r="BA710" s="92"/>
      <c r="BB710" s="93"/>
      <c r="BC710" s="94">
        <v>0.2</v>
      </c>
      <c r="BD710" s="89">
        <v>505</v>
      </c>
      <c r="BE710" s="89">
        <v>350</v>
      </c>
      <c r="BF710" s="96" t="s">
        <v>4457</v>
      </c>
      <c r="BG710" s="88" t="s">
        <v>68</v>
      </c>
      <c r="BH710" s="88" t="s">
        <v>3523</v>
      </c>
    </row>
    <row r="711" spans="1:60" s="87" customFormat="1" ht="30.75" customHeight="1" x14ac:dyDescent="0.2">
      <c r="A711" s="87" t="s">
        <v>4388</v>
      </c>
      <c r="B711" s="88" t="s">
        <v>4545</v>
      </c>
      <c r="C711" s="88" t="s">
        <v>4388</v>
      </c>
      <c r="D711" s="88" t="s">
        <v>31</v>
      </c>
      <c r="E711" s="88" t="s">
        <v>32</v>
      </c>
      <c r="F711" s="88" t="s">
        <v>32</v>
      </c>
      <c r="G711" s="88" t="s">
        <v>61</v>
      </c>
      <c r="H711" s="88" t="s">
        <v>66</v>
      </c>
      <c r="I711" s="88" t="s">
        <v>2917</v>
      </c>
      <c r="J711" s="88" t="s">
        <v>62</v>
      </c>
      <c r="K711" s="88" t="s">
        <v>3584</v>
      </c>
      <c r="L711" s="88" t="s">
        <v>3523</v>
      </c>
      <c r="M711" s="88" t="s">
        <v>887</v>
      </c>
      <c r="N711" s="88" t="s">
        <v>4323</v>
      </c>
      <c r="O711" s="88"/>
      <c r="P711" s="88" t="s">
        <v>104</v>
      </c>
      <c r="Q711" s="88"/>
      <c r="R711" s="89" t="s">
        <v>4204</v>
      </c>
      <c r="S711" s="90"/>
      <c r="T711" s="88" t="s">
        <v>4436</v>
      </c>
      <c r="U711" s="88"/>
      <c r="V711" s="88"/>
      <c r="W711" s="88"/>
      <c r="X711" s="89"/>
      <c r="Y711" s="89"/>
      <c r="Z711" s="88"/>
      <c r="AA711" s="88">
        <v>51</v>
      </c>
      <c r="AB711" s="88"/>
      <c r="AC711" s="88"/>
      <c r="AD711" s="88">
        <v>24</v>
      </c>
      <c r="AE711" s="91">
        <v>21.5</v>
      </c>
      <c r="AF711" s="88"/>
      <c r="AG711" s="88"/>
      <c r="AH711" s="105"/>
      <c r="AI711" s="89"/>
      <c r="AJ711" s="89"/>
      <c r="AK711" s="89" t="s">
        <v>3072</v>
      </c>
      <c r="AL711" s="88"/>
      <c r="AM711" s="88"/>
      <c r="AN711" s="88"/>
      <c r="AO711" s="88"/>
      <c r="AP711" s="88" t="s">
        <v>61</v>
      </c>
      <c r="AQ711" s="88" t="s">
        <v>44</v>
      </c>
      <c r="AR711" s="88" t="s">
        <v>45</v>
      </c>
      <c r="AS711" s="88" t="s">
        <v>44</v>
      </c>
      <c r="AT711" s="88" t="s">
        <v>61</v>
      </c>
      <c r="AU711" s="88" t="s">
        <v>3921</v>
      </c>
      <c r="AV711" s="88"/>
      <c r="AW711" s="88"/>
      <c r="AX711" s="88"/>
      <c r="AY711" s="88"/>
      <c r="AZ711" s="89">
        <v>150</v>
      </c>
      <c r="BA711" s="92"/>
      <c r="BB711" s="93"/>
      <c r="BC711" s="94">
        <v>0.2</v>
      </c>
      <c r="BD711" s="89">
        <v>505</v>
      </c>
      <c r="BE711" s="89">
        <v>350</v>
      </c>
      <c r="BF711" s="96" t="s">
        <v>4457</v>
      </c>
      <c r="BG711" s="88" t="s">
        <v>68</v>
      </c>
      <c r="BH711" s="88" t="s">
        <v>3523</v>
      </c>
    </row>
    <row r="712" spans="1:60" s="87" customFormat="1" ht="30.75" customHeight="1" x14ac:dyDescent="0.2">
      <c r="A712" s="87" t="s">
        <v>4389</v>
      </c>
      <c r="B712" s="88" t="s">
        <v>4545</v>
      </c>
      <c r="C712" s="88" t="s">
        <v>4389</v>
      </c>
      <c r="D712" s="88" t="s">
        <v>31</v>
      </c>
      <c r="E712" s="88" t="s">
        <v>32</v>
      </c>
      <c r="F712" s="88" t="s">
        <v>32</v>
      </c>
      <c r="G712" s="88" t="s">
        <v>61</v>
      </c>
      <c r="H712" s="88" t="s">
        <v>66</v>
      </c>
      <c r="I712" s="88" t="s">
        <v>2917</v>
      </c>
      <c r="J712" s="88" t="s">
        <v>62</v>
      </c>
      <c r="K712" s="88" t="s">
        <v>3584</v>
      </c>
      <c r="L712" s="88" t="s">
        <v>3523</v>
      </c>
      <c r="M712" s="88" t="s">
        <v>887</v>
      </c>
      <c r="N712" s="88" t="s">
        <v>4323</v>
      </c>
      <c r="O712" s="88"/>
      <c r="P712" s="88" t="s">
        <v>107</v>
      </c>
      <c r="Q712" s="88"/>
      <c r="R712" s="89" t="s">
        <v>4204</v>
      </c>
      <c r="S712" s="90"/>
      <c r="T712" s="88" t="s">
        <v>4437</v>
      </c>
      <c r="U712" s="88"/>
      <c r="V712" s="88"/>
      <c r="W712" s="88"/>
      <c r="X712" s="89"/>
      <c r="Y712" s="89"/>
      <c r="Z712" s="88"/>
      <c r="AA712" s="88">
        <v>51</v>
      </c>
      <c r="AB712" s="88"/>
      <c r="AC712" s="88"/>
      <c r="AD712" s="88">
        <v>24</v>
      </c>
      <c r="AE712" s="91">
        <v>21.5</v>
      </c>
      <c r="AF712" s="88"/>
      <c r="AG712" s="88"/>
      <c r="AH712" s="105"/>
      <c r="AI712" s="89"/>
      <c r="AJ712" s="89"/>
      <c r="AK712" s="89" t="s">
        <v>3072</v>
      </c>
      <c r="AL712" s="88"/>
      <c r="AM712" s="88"/>
      <c r="AN712" s="88"/>
      <c r="AO712" s="88"/>
      <c r="AP712" s="88" t="s">
        <v>61</v>
      </c>
      <c r="AQ712" s="88" t="s">
        <v>44</v>
      </c>
      <c r="AR712" s="88" t="s">
        <v>45</v>
      </c>
      <c r="AS712" s="88" t="s">
        <v>44</v>
      </c>
      <c r="AT712" s="88" t="s">
        <v>61</v>
      </c>
      <c r="AU712" s="88" t="s">
        <v>3921</v>
      </c>
      <c r="AV712" s="88"/>
      <c r="AW712" s="88"/>
      <c r="AX712" s="88"/>
      <c r="AY712" s="88"/>
      <c r="AZ712" s="89">
        <v>150</v>
      </c>
      <c r="BA712" s="92"/>
      <c r="BB712" s="93"/>
      <c r="BC712" s="94">
        <v>0.2</v>
      </c>
      <c r="BD712" s="89">
        <v>505</v>
      </c>
      <c r="BE712" s="89">
        <v>350</v>
      </c>
      <c r="BF712" s="96" t="s">
        <v>4457</v>
      </c>
      <c r="BG712" s="88" t="s">
        <v>68</v>
      </c>
      <c r="BH712" s="88" t="s">
        <v>3523</v>
      </c>
    </row>
    <row r="713" spans="1:60" s="87" customFormat="1" ht="30.75" customHeight="1" x14ac:dyDescent="0.2">
      <c r="A713" s="87" t="s">
        <v>4390</v>
      </c>
      <c r="B713" s="88" t="s">
        <v>4546</v>
      </c>
      <c r="C713" s="88" t="s">
        <v>4390</v>
      </c>
      <c r="D713" s="88" t="s">
        <v>31</v>
      </c>
      <c r="E713" s="88" t="s">
        <v>32</v>
      </c>
      <c r="F713" s="88" t="s">
        <v>32</v>
      </c>
      <c r="G713" s="88" t="s">
        <v>61</v>
      </c>
      <c r="H713" s="88" t="s">
        <v>66</v>
      </c>
      <c r="I713" s="88" t="s">
        <v>2917</v>
      </c>
      <c r="J713" s="88" t="s">
        <v>62</v>
      </c>
      <c r="K713" s="88" t="s">
        <v>3584</v>
      </c>
      <c r="L713" s="88" t="s">
        <v>3523</v>
      </c>
      <c r="M713" s="88" t="s">
        <v>887</v>
      </c>
      <c r="N713" s="88" t="s">
        <v>4215</v>
      </c>
      <c r="O713" s="88"/>
      <c r="P713" s="88" t="s">
        <v>175</v>
      </c>
      <c r="Q713" s="88"/>
      <c r="R713" s="89" t="s">
        <v>4216</v>
      </c>
      <c r="S713" s="90"/>
      <c r="T713" s="88" t="s">
        <v>4438</v>
      </c>
      <c r="U713" s="88"/>
      <c r="V713" s="88"/>
      <c r="W713" s="88"/>
      <c r="X713" s="89"/>
      <c r="Y713" s="89"/>
      <c r="Z713" s="88"/>
      <c r="AA713" s="88">
        <v>51</v>
      </c>
      <c r="AB713" s="88"/>
      <c r="AC713" s="88"/>
      <c r="AD713" s="88">
        <v>24</v>
      </c>
      <c r="AE713" s="91">
        <v>21.5</v>
      </c>
      <c r="AF713" s="88"/>
      <c r="AG713" s="88"/>
      <c r="AH713" s="105"/>
      <c r="AI713" s="89"/>
      <c r="AJ713" s="89"/>
      <c r="AK713" s="89" t="s">
        <v>3072</v>
      </c>
      <c r="AL713" s="88"/>
      <c r="AM713" s="88"/>
      <c r="AN713" s="88"/>
      <c r="AO713" s="88"/>
      <c r="AP713" s="88" t="s">
        <v>61</v>
      </c>
      <c r="AQ713" s="88" t="s">
        <v>44</v>
      </c>
      <c r="AR713" s="88" t="s">
        <v>45</v>
      </c>
      <c r="AS713" s="88" t="s">
        <v>44</v>
      </c>
      <c r="AT713" s="88" t="s">
        <v>61</v>
      </c>
      <c r="AU713" s="88" t="s">
        <v>3921</v>
      </c>
      <c r="AV713" s="88"/>
      <c r="AW713" s="88"/>
      <c r="AX713" s="88"/>
      <c r="AY713" s="88"/>
      <c r="AZ713" s="89">
        <v>150</v>
      </c>
      <c r="BA713" s="92"/>
      <c r="BB713" s="93"/>
      <c r="BC713" s="94">
        <v>0.2</v>
      </c>
      <c r="BD713" s="89">
        <v>505</v>
      </c>
      <c r="BE713" s="89">
        <v>350</v>
      </c>
      <c r="BF713" s="96" t="s">
        <v>4457</v>
      </c>
      <c r="BG713" s="88" t="s">
        <v>68</v>
      </c>
      <c r="BH713" s="88" t="s">
        <v>3523</v>
      </c>
    </row>
    <row r="714" spans="1:60" s="87" customFormat="1" ht="30.75" customHeight="1" x14ac:dyDescent="0.2">
      <c r="A714" s="87" t="s">
        <v>4391</v>
      </c>
      <c r="B714" s="88" t="s">
        <v>4546</v>
      </c>
      <c r="C714" s="88" t="s">
        <v>4391</v>
      </c>
      <c r="D714" s="88" t="s">
        <v>31</v>
      </c>
      <c r="E714" s="88" t="s">
        <v>32</v>
      </c>
      <c r="F714" s="88" t="s">
        <v>32</v>
      </c>
      <c r="G714" s="88" t="s">
        <v>61</v>
      </c>
      <c r="H714" s="88" t="s">
        <v>66</v>
      </c>
      <c r="I714" s="88" t="s">
        <v>2917</v>
      </c>
      <c r="J714" s="88" t="s">
        <v>62</v>
      </c>
      <c r="K714" s="88" t="s">
        <v>3584</v>
      </c>
      <c r="L714" s="88" t="s">
        <v>3523</v>
      </c>
      <c r="M714" s="88" t="s">
        <v>887</v>
      </c>
      <c r="N714" s="88" t="s">
        <v>4215</v>
      </c>
      <c r="O714" s="88"/>
      <c r="P714" s="88" t="s">
        <v>176</v>
      </c>
      <c r="Q714" s="88"/>
      <c r="R714" s="89" t="s">
        <v>4216</v>
      </c>
      <c r="S714" s="90"/>
      <c r="T714" s="88" t="s">
        <v>4439</v>
      </c>
      <c r="U714" s="88"/>
      <c r="V714" s="88"/>
      <c r="W714" s="88"/>
      <c r="X714" s="89"/>
      <c r="Y714" s="89"/>
      <c r="Z714" s="88"/>
      <c r="AA714" s="88">
        <v>51</v>
      </c>
      <c r="AB714" s="88"/>
      <c r="AC714" s="88"/>
      <c r="AD714" s="88">
        <v>24</v>
      </c>
      <c r="AE714" s="91">
        <v>21.5</v>
      </c>
      <c r="AF714" s="88"/>
      <c r="AG714" s="88"/>
      <c r="AH714" s="105"/>
      <c r="AI714" s="89"/>
      <c r="AJ714" s="89"/>
      <c r="AK714" s="89" t="s">
        <v>3072</v>
      </c>
      <c r="AL714" s="88"/>
      <c r="AM714" s="88"/>
      <c r="AN714" s="88"/>
      <c r="AO714" s="88"/>
      <c r="AP714" s="88" t="s">
        <v>61</v>
      </c>
      <c r="AQ714" s="88" t="s">
        <v>44</v>
      </c>
      <c r="AR714" s="88" t="s">
        <v>45</v>
      </c>
      <c r="AS714" s="88" t="s">
        <v>44</v>
      </c>
      <c r="AT714" s="88" t="s">
        <v>61</v>
      </c>
      <c r="AU714" s="88" t="s">
        <v>3921</v>
      </c>
      <c r="AV714" s="88"/>
      <c r="AW714" s="88"/>
      <c r="AX714" s="88"/>
      <c r="AY714" s="88"/>
      <c r="AZ714" s="89">
        <v>150</v>
      </c>
      <c r="BA714" s="92"/>
      <c r="BB714" s="93"/>
      <c r="BC714" s="94">
        <v>0.2</v>
      </c>
      <c r="BD714" s="89">
        <v>505</v>
      </c>
      <c r="BE714" s="89">
        <v>350</v>
      </c>
      <c r="BF714" s="96" t="s">
        <v>4457</v>
      </c>
      <c r="BG714" s="88" t="s">
        <v>68</v>
      </c>
      <c r="BH714" s="88" t="s">
        <v>3523</v>
      </c>
    </row>
    <row r="715" spans="1:60" s="87" customFormat="1" ht="30.75" customHeight="1" x14ac:dyDescent="0.2">
      <c r="A715" s="87" t="s">
        <v>4392</v>
      </c>
      <c r="B715" s="88" t="s">
        <v>4546</v>
      </c>
      <c r="C715" s="88" t="s">
        <v>4392</v>
      </c>
      <c r="D715" s="88" t="s">
        <v>31</v>
      </c>
      <c r="E715" s="88" t="s">
        <v>32</v>
      </c>
      <c r="F715" s="88" t="s">
        <v>32</v>
      </c>
      <c r="G715" s="88" t="s">
        <v>61</v>
      </c>
      <c r="H715" s="88" t="s">
        <v>66</v>
      </c>
      <c r="I715" s="88" t="s">
        <v>2917</v>
      </c>
      <c r="J715" s="88" t="s">
        <v>62</v>
      </c>
      <c r="K715" s="88" t="s">
        <v>3584</v>
      </c>
      <c r="L715" s="88" t="s">
        <v>3523</v>
      </c>
      <c r="M715" s="88" t="s">
        <v>887</v>
      </c>
      <c r="N715" s="88" t="s">
        <v>4215</v>
      </c>
      <c r="O715" s="88"/>
      <c r="P715" s="88" t="s">
        <v>98</v>
      </c>
      <c r="Q715" s="88"/>
      <c r="R715" s="89" t="s">
        <v>4216</v>
      </c>
      <c r="S715" s="90"/>
      <c r="T715" s="88" t="s">
        <v>4440</v>
      </c>
      <c r="U715" s="88"/>
      <c r="V715" s="88"/>
      <c r="W715" s="88"/>
      <c r="X715" s="89"/>
      <c r="Y715" s="89"/>
      <c r="Z715" s="88"/>
      <c r="AA715" s="88">
        <v>51</v>
      </c>
      <c r="AB715" s="88"/>
      <c r="AC715" s="88"/>
      <c r="AD715" s="88">
        <v>24</v>
      </c>
      <c r="AE715" s="91">
        <v>21.5</v>
      </c>
      <c r="AF715" s="88"/>
      <c r="AG715" s="88"/>
      <c r="AH715" s="105"/>
      <c r="AI715" s="89"/>
      <c r="AJ715" s="89"/>
      <c r="AK715" s="89" t="s">
        <v>3072</v>
      </c>
      <c r="AL715" s="88"/>
      <c r="AM715" s="88"/>
      <c r="AN715" s="88"/>
      <c r="AO715" s="88"/>
      <c r="AP715" s="88" t="s">
        <v>61</v>
      </c>
      <c r="AQ715" s="88" t="s">
        <v>44</v>
      </c>
      <c r="AR715" s="88" t="s">
        <v>45</v>
      </c>
      <c r="AS715" s="88" t="s">
        <v>44</v>
      </c>
      <c r="AT715" s="88" t="s">
        <v>61</v>
      </c>
      <c r="AU715" s="88" t="s">
        <v>3921</v>
      </c>
      <c r="AV715" s="88"/>
      <c r="AW715" s="88"/>
      <c r="AX715" s="88"/>
      <c r="AY715" s="88"/>
      <c r="AZ715" s="89">
        <v>150</v>
      </c>
      <c r="BA715" s="92"/>
      <c r="BB715" s="93"/>
      <c r="BC715" s="94">
        <v>0.2</v>
      </c>
      <c r="BD715" s="89">
        <v>505</v>
      </c>
      <c r="BE715" s="89">
        <v>350</v>
      </c>
      <c r="BF715" s="96" t="s">
        <v>4457</v>
      </c>
      <c r="BG715" s="88" t="s">
        <v>68</v>
      </c>
      <c r="BH715" s="88" t="s">
        <v>3523</v>
      </c>
    </row>
    <row r="716" spans="1:60" s="87" customFormat="1" ht="30.75" customHeight="1" x14ac:dyDescent="0.2">
      <c r="A716" s="87" t="s">
        <v>4393</v>
      </c>
      <c r="B716" s="88" t="s">
        <v>4546</v>
      </c>
      <c r="C716" s="88" t="s">
        <v>4393</v>
      </c>
      <c r="D716" s="88" t="s">
        <v>31</v>
      </c>
      <c r="E716" s="88" t="s">
        <v>32</v>
      </c>
      <c r="F716" s="88" t="s">
        <v>32</v>
      </c>
      <c r="G716" s="88" t="s">
        <v>61</v>
      </c>
      <c r="H716" s="88" t="s">
        <v>66</v>
      </c>
      <c r="I716" s="88" t="s">
        <v>2917</v>
      </c>
      <c r="J716" s="88" t="s">
        <v>62</v>
      </c>
      <c r="K716" s="88" t="s">
        <v>3584</v>
      </c>
      <c r="L716" s="88" t="s">
        <v>3523</v>
      </c>
      <c r="M716" s="88" t="s">
        <v>887</v>
      </c>
      <c r="N716" s="88" t="s">
        <v>4215</v>
      </c>
      <c r="O716" s="88"/>
      <c r="P716" s="88" t="s">
        <v>100</v>
      </c>
      <c r="Q716" s="88"/>
      <c r="R716" s="89" t="s">
        <v>4216</v>
      </c>
      <c r="S716" s="90"/>
      <c r="T716" s="88" t="s">
        <v>4441</v>
      </c>
      <c r="U716" s="88"/>
      <c r="V716" s="88"/>
      <c r="W716" s="88"/>
      <c r="X716" s="89"/>
      <c r="Y716" s="89"/>
      <c r="Z716" s="88"/>
      <c r="AA716" s="88">
        <v>51</v>
      </c>
      <c r="AB716" s="88"/>
      <c r="AC716" s="88"/>
      <c r="AD716" s="88">
        <v>24</v>
      </c>
      <c r="AE716" s="91">
        <v>21.5</v>
      </c>
      <c r="AF716" s="88"/>
      <c r="AG716" s="88"/>
      <c r="AH716" s="105"/>
      <c r="AI716" s="89"/>
      <c r="AJ716" s="89"/>
      <c r="AK716" s="89" t="s">
        <v>3072</v>
      </c>
      <c r="AL716" s="88"/>
      <c r="AM716" s="88"/>
      <c r="AN716" s="88"/>
      <c r="AO716" s="88"/>
      <c r="AP716" s="88" t="s">
        <v>61</v>
      </c>
      <c r="AQ716" s="88" t="s">
        <v>44</v>
      </c>
      <c r="AR716" s="88" t="s">
        <v>45</v>
      </c>
      <c r="AS716" s="88" t="s">
        <v>44</v>
      </c>
      <c r="AT716" s="88" t="s">
        <v>61</v>
      </c>
      <c r="AU716" s="88" t="s">
        <v>3921</v>
      </c>
      <c r="AV716" s="88"/>
      <c r="AW716" s="88"/>
      <c r="AX716" s="88"/>
      <c r="AY716" s="88"/>
      <c r="AZ716" s="89">
        <v>150</v>
      </c>
      <c r="BA716" s="92"/>
      <c r="BB716" s="93"/>
      <c r="BC716" s="94">
        <v>0.2</v>
      </c>
      <c r="BD716" s="89">
        <v>505</v>
      </c>
      <c r="BE716" s="89">
        <v>350</v>
      </c>
      <c r="BF716" s="96" t="s">
        <v>4457</v>
      </c>
      <c r="BG716" s="88" t="s">
        <v>68</v>
      </c>
      <c r="BH716" s="88" t="s">
        <v>3523</v>
      </c>
    </row>
    <row r="717" spans="1:60" s="87" customFormat="1" ht="30.75" customHeight="1" x14ac:dyDescent="0.2">
      <c r="A717" s="87" t="s">
        <v>4394</v>
      </c>
      <c r="B717" s="88" t="s">
        <v>4546</v>
      </c>
      <c r="C717" s="88" t="s">
        <v>4394</v>
      </c>
      <c r="D717" s="88" t="s">
        <v>31</v>
      </c>
      <c r="E717" s="88" t="s">
        <v>32</v>
      </c>
      <c r="F717" s="88" t="s">
        <v>32</v>
      </c>
      <c r="G717" s="88" t="s">
        <v>61</v>
      </c>
      <c r="H717" s="88" t="s">
        <v>66</v>
      </c>
      <c r="I717" s="88" t="s">
        <v>2917</v>
      </c>
      <c r="J717" s="88" t="s">
        <v>62</v>
      </c>
      <c r="K717" s="88" t="s">
        <v>3584</v>
      </c>
      <c r="L717" s="88" t="s">
        <v>3523</v>
      </c>
      <c r="M717" s="88" t="s">
        <v>887</v>
      </c>
      <c r="N717" s="88" t="s">
        <v>4215</v>
      </c>
      <c r="O717" s="88"/>
      <c r="P717" s="88" t="s">
        <v>104</v>
      </c>
      <c r="Q717" s="88"/>
      <c r="R717" s="89" t="s">
        <v>4216</v>
      </c>
      <c r="S717" s="90"/>
      <c r="T717" s="88" t="s">
        <v>4442</v>
      </c>
      <c r="U717" s="88"/>
      <c r="V717" s="88"/>
      <c r="W717" s="88"/>
      <c r="X717" s="89"/>
      <c r="Y717" s="89"/>
      <c r="Z717" s="88"/>
      <c r="AA717" s="88">
        <v>51</v>
      </c>
      <c r="AB717" s="88"/>
      <c r="AC717" s="88"/>
      <c r="AD717" s="88">
        <v>24</v>
      </c>
      <c r="AE717" s="91">
        <v>21.5</v>
      </c>
      <c r="AF717" s="88"/>
      <c r="AG717" s="88"/>
      <c r="AH717" s="105"/>
      <c r="AI717" s="89"/>
      <c r="AJ717" s="89"/>
      <c r="AK717" s="89" t="s">
        <v>3072</v>
      </c>
      <c r="AL717" s="88"/>
      <c r="AM717" s="88"/>
      <c r="AN717" s="88"/>
      <c r="AO717" s="88"/>
      <c r="AP717" s="88" t="s">
        <v>61</v>
      </c>
      <c r="AQ717" s="88" t="s">
        <v>44</v>
      </c>
      <c r="AR717" s="88" t="s">
        <v>45</v>
      </c>
      <c r="AS717" s="88" t="s">
        <v>44</v>
      </c>
      <c r="AT717" s="88" t="s">
        <v>61</v>
      </c>
      <c r="AU717" s="88" t="s">
        <v>3921</v>
      </c>
      <c r="AV717" s="88"/>
      <c r="AW717" s="88"/>
      <c r="AX717" s="88"/>
      <c r="AY717" s="88"/>
      <c r="AZ717" s="89">
        <v>150</v>
      </c>
      <c r="BA717" s="92"/>
      <c r="BB717" s="93"/>
      <c r="BC717" s="94">
        <v>0.2</v>
      </c>
      <c r="BD717" s="89">
        <v>505</v>
      </c>
      <c r="BE717" s="89">
        <v>350</v>
      </c>
      <c r="BF717" s="96" t="s">
        <v>4457</v>
      </c>
      <c r="BG717" s="88" t="s">
        <v>68</v>
      </c>
      <c r="BH717" s="88" t="s">
        <v>3523</v>
      </c>
    </row>
    <row r="718" spans="1:60" s="87" customFormat="1" ht="30.75" customHeight="1" x14ac:dyDescent="0.2">
      <c r="A718" s="87" t="s">
        <v>4395</v>
      </c>
      <c r="B718" s="88" t="s">
        <v>4546</v>
      </c>
      <c r="C718" s="88" t="s">
        <v>4395</v>
      </c>
      <c r="D718" s="88" t="s">
        <v>31</v>
      </c>
      <c r="E718" s="88" t="s">
        <v>32</v>
      </c>
      <c r="F718" s="88" t="s">
        <v>32</v>
      </c>
      <c r="G718" s="88" t="s">
        <v>61</v>
      </c>
      <c r="H718" s="88" t="s">
        <v>66</v>
      </c>
      <c r="I718" s="88" t="s">
        <v>2917</v>
      </c>
      <c r="J718" s="88" t="s">
        <v>62</v>
      </c>
      <c r="K718" s="88" t="s">
        <v>3584</v>
      </c>
      <c r="L718" s="88" t="s">
        <v>3523</v>
      </c>
      <c r="M718" s="88" t="s">
        <v>887</v>
      </c>
      <c r="N718" s="88" t="s">
        <v>4215</v>
      </c>
      <c r="O718" s="88"/>
      <c r="P718" s="88" t="s">
        <v>107</v>
      </c>
      <c r="Q718" s="88"/>
      <c r="R718" s="89" t="s">
        <v>4216</v>
      </c>
      <c r="S718" s="90"/>
      <c r="T718" s="88" t="s">
        <v>4443</v>
      </c>
      <c r="U718" s="88"/>
      <c r="V718" s="88"/>
      <c r="W718" s="88"/>
      <c r="X718" s="89"/>
      <c r="Y718" s="89"/>
      <c r="Z718" s="88"/>
      <c r="AA718" s="88">
        <v>51</v>
      </c>
      <c r="AB718" s="88"/>
      <c r="AC718" s="88"/>
      <c r="AD718" s="88">
        <v>24</v>
      </c>
      <c r="AE718" s="91">
        <v>21.5</v>
      </c>
      <c r="AF718" s="88"/>
      <c r="AG718" s="88"/>
      <c r="AH718" s="105"/>
      <c r="AI718" s="89"/>
      <c r="AJ718" s="89"/>
      <c r="AK718" s="89" t="s">
        <v>3072</v>
      </c>
      <c r="AL718" s="88"/>
      <c r="AM718" s="88"/>
      <c r="AN718" s="88"/>
      <c r="AO718" s="88"/>
      <c r="AP718" s="88" t="s">
        <v>61</v>
      </c>
      <c r="AQ718" s="88" t="s">
        <v>44</v>
      </c>
      <c r="AR718" s="88" t="s">
        <v>45</v>
      </c>
      <c r="AS718" s="88" t="s">
        <v>44</v>
      </c>
      <c r="AT718" s="88" t="s">
        <v>61</v>
      </c>
      <c r="AU718" s="88" t="s">
        <v>3921</v>
      </c>
      <c r="AV718" s="88"/>
      <c r="AW718" s="88"/>
      <c r="AX718" s="88"/>
      <c r="AY718" s="88"/>
      <c r="AZ718" s="89">
        <v>150</v>
      </c>
      <c r="BA718" s="92"/>
      <c r="BB718" s="93"/>
      <c r="BC718" s="94">
        <v>0.2</v>
      </c>
      <c r="BD718" s="89">
        <v>505</v>
      </c>
      <c r="BE718" s="89">
        <v>350</v>
      </c>
      <c r="BF718" s="96" t="s">
        <v>4457</v>
      </c>
      <c r="BG718" s="88" t="s">
        <v>68</v>
      </c>
      <c r="BH718" s="88" t="s">
        <v>3523</v>
      </c>
    </row>
    <row r="719" spans="1:60" s="87" customFormat="1" ht="30.75" customHeight="1" x14ac:dyDescent="0.2">
      <c r="A719" s="87" t="s">
        <v>4396</v>
      </c>
      <c r="B719" s="88" t="s">
        <v>4547</v>
      </c>
      <c r="C719" s="88" t="s">
        <v>4396</v>
      </c>
      <c r="D719" s="88" t="s">
        <v>31</v>
      </c>
      <c r="E719" s="88" t="s">
        <v>32</v>
      </c>
      <c r="F719" s="88" t="s">
        <v>32</v>
      </c>
      <c r="G719" s="88" t="s">
        <v>61</v>
      </c>
      <c r="H719" s="88" t="s">
        <v>66</v>
      </c>
      <c r="I719" s="88" t="s">
        <v>2917</v>
      </c>
      <c r="J719" s="88" t="s">
        <v>62</v>
      </c>
      <c r="K719" s="88" t="s">
        <v>3584</v>
      </c>
      <c r="L719" s="88" t="s">
        <v>3523</v>
      </c>
      <c r="M719" s="88" t="s">
        <v>988</v>
      </c>
      <c r="N719" s="88" t="s">
        <v>4323</v>
      </c>
      <c r="O719" s="88"/>
      <c r="P719" s="88" t="s">
        <v>175</v>
      </c>
      <c r="Q719" s="88"/>
      <c r="R719" s="89" t="s">
        <v>4204</v>
      </c>
      <c r="S719" s="90"/>
      <c r="T719" s="88" t="s">
        <v>4444</v>
      </c>
      <c r="U719" s="88"/>
      <c r="V719" s="88"/>
      <c r="W719" s="88"/>
      <c r="X719" s="89"/>
      <c r="Y719" s="89"/>
      <c r="Z719" s="88"/>
      <c r="AA719" s="88">
        <v>51</v>
      </c>
      <c r="AB719" s="88"/>
      <c r="AC719" s="88"/>
      <c r="AD719" s="88">
        <v>24</v>
      </c>
      <c r="AE719" s="91">
        <v>21.5</v>
      </c>
      <c r="AF719" s="88"/>
      <c r="AG719" s="88"/>
      <c r="AH719" s="105"/>
      <c r="AI719" s="89"/>
      <c r="AJ719" s="89"/>
      <c r="AK719" s="89" t="s">
        <v>3072</v>
      </c>
      <c r="AL719" s="88"/>
      <c r="AM719" s="88"/>
      <c r="AN719" s="88"/>
      <c r="AO719" s="88"/>
      <c r="AP719" s="88" t="s">
        <v>61</v>
      </c>
      <c r="AQ719" s="88" t="s">
        <v>44</v>
      </c>
      <c r="AR719" s="88" t="s">
        <v>45</v>
      </c>
      <c r="AS719" s="88" t="s">
        <v>44</v>
      </c>
      <c r="AT719" s="88" t="s">
        <v>61</v>
      </c>
      <c r="AU719" s="88" t="s">
        <v>3921</v>
      </c>
      <c r="AV719" s="88"/>
      <c r="AW719" s="88"/>
      <c r="AX719" s="88"/>
      <c r="AY719" s="88"/>
      <c r="AZ719" s="89">
        <v>150</v>
      </c>
      <c r="BA719" s="92"/>
      <c r="BB719" s="93"/>
      <c r="BC719" s="94">
        <v>0.2</v>
      </c>
      <c r="BD719" s="89">
        <v>505</v>
      </c>
      <c r="BE719" s="89">
        <v>350</v>
      </c>
      <c r="BF719" s="96" t="s">
        <v>4458</v>
      </c>
      <c r="BG719" s="88" t="s">
        <v>68</v>
      </c>
      <c r="BH719" s="88" t="s">
        <v>3523</v>
      </c>
    </row>
    <row r="720" spans="1:60" s="87" customFormat="1" ht="30.75" customHeight="1" x14ac:dyDescent="0.2">
      <c r="A720" s="87" t="s">
        <v>4397</v>
      </c>
      <c r="B720" s="88" t="s">
        <v>4547</v>
      </c>
      <c r="C720" s="88" t="s">
        <v>4397</v>
      </c>
      <c r="D720" s="88" t="s">
        <v>31</v>
      </c>
      <c r="E720" s="88" t="s">
        <v>32</v>
      </c>
      <c r="F720" s="88" t="s">
        <v>32</v>
      </c>
      <c r="G720" s="88" t="s">
        <v>61</v>
      </c>
      <c r="H720" s="88" t="s">
        <v>66</v>
      </c>
      <c r="I720" s="88" t="s">
        <v>2917</v>
      </c>
      <c r="J720" s="88" t="s">
        <v>62</v>
      </c>
      <c r="K720" s="88" t="s">
        <v>3584</v>
      </c>
      <c r="L720" s="88" t="s">
        <v>3523</v>
      </c>
      <c r="M720" s="88" t="s">
        <v>988</v>
      </c>
      <c r="N720" s="88" t="s">
        <v>4323</v>
      </c>
      <c r="O720" s="88"/>
      <c r="P720" s="88" t="s">
        <v>176</v>
      </c>
      <c r="Q720" s="88"/>
      <c r="R720" s="89" t="s">
        <v>4204</v>
      </c>
      <c r="S720" s="90"/>
      <c r="T720" s="88" t="s">
        <v>4445</v>
      </c>
      <c r="U720" s="88"/>
      <c r="V720" s="88"/>
      <c r="W720" s="88"/>
      <c r="X720" s="89"/>
      <c r="Y720" s="89"/>
      <c r="Z720" s="88"/>
      <c r="AA720" s="88">
        <v>51</v>
      </c>
      <c r="AB720" s="88"/>
      <c r="AC720" s="88"/>
      <c r="AD720" s="88">
        <v>24</v>
      </c>
      <c r="AE720" s="91">
        <v>21.5</v>
      </c>
      <c r="AF720" s="88"/>
      <c r="AG720" s="88"/>
      <c r="AH720" s="105"/>
      <c r="AI720" s="89"/>
      <c r="AJ720" s="89"/>
      <c r="AK720" s="89" t="s">
        <v>3072</v>
      </c>
      <c r="AL720" s="88"/>
      <c r="AM720" s="88"/>
      <c r="AN720" s="88"/>
      <c r="AO720" s="88"/>
      <c r="AP720" s="88" t="s">
        <v>61</v>
      </c>
      <c r="AQ720" s="88" t="s">
        <v>44</v>
      </c>
      <c r="AR720" s="88" t="s">
        <v>45</v>
      </c>
      <c r="AS720" s="88" t="s">
        <v>44</v>
      </c>
      <c r="AT720" s="88" t="s">
        <v>61</v>
      </c>
      <c r="AU720" s="88" t="s">
        <v>3921</v>
      </c>
      <c r="AV720" s="88"/>
      <c r="AW720" s="88"/>
      <c r="AX720" s="88"/>
      <c r="AY720" s="88"/>
      <c r="AZ720" s="89">
        <v>150</v>
      </c>
      <c r="BA720" s="92"/>
      <c r="BB720" s="93"/>
      <c r="BC720" s="94">
        <v>0.2</v>
      </c>
      <c r="BD720" s="89">
        <v>505</v>
      </c>
      <c r="BE720" s="89">
        <v>350</v>
      </c>
      <c r="BF720" s="96" t="s">
        <v>4458</v>
      </c>
      <c r="BG720" s="88" t="s">
        <v>68</v>
      </c>
      <c r="BH720" s="88" t="s">
        <v>3523</v>
      </c>
    </row>
    <row r="721" spans="1:60" s="87" customFormat="1" ht="30.75" customHeight="1" x14ac:dyDescent="0.2">
      <c r="A721" s="87" t="s">
        <v>4398</v>
      </c>
      <c r="B721" s="88" t="s">
        <v>4547</v>
      </c>
      <c r="C721" s="88" t="s">
        <v>4398</v>
      </c>
      <c r="D721" s="88" t="s">
        <v>31</v>
      </c>
      <c r="E721" s="88" t="s">
        <v>32</v>
      </c>
      <c r="F721" s="88" t="s">
        <v>32</v>
      </c>
      <c r="G721" s="88" t="s">
        <v>61</v>
      </c>
      <c r="H721" s="88" t="s">
        <v>66</v>
      </c>
      <c r="I721" s="88" t="s">
        <v>2917</v>
      </c>
      <c r="J721" s="88" t="s">
        <v>62</v>
      </c>
      <c r="K721" s="88" t="s">
        <v>3584</v>
      </c>
      <c r="L721" s="88" t="s">
        <v>3523</v>
      </c>
      <c r="M721" s="88" t="s">
        <v>988</v>
      </c>
      <c r="N721" s="88" t="s">
        <v>4323</v>
      </c>
      <c r="O721" s="88"/>
      <c r="P721" s="88" t="s">
        <v>98</v>
      </c>
      <c r="Q721" s="88"/>
      <c r="R721" s="89" t="s">
        <v>4204</v>
      </c>
      <c r="S721" s="90"/>
      <c r="T721" s="88" t="s">
        <v>4446</v>
      </c>
      <c r="U721" s="88"/>
      <c r="V721" s="88"/>
      <c r="W721" s="88"/>
      <c r="X721" s="89"/>
      <c r="Y721" s="89"/>
      <c r="Z721" s="88"/>
      <c r="AA721" s="88">
        <v>51</v>
      </c>
      <c r="AB721" s="88"/>
      <c r="AC721" s="88"/>
      <c r="AD721" s="88">
        <v>24</v>
      </c>
      <c r="AE721" s="91">
        <v>21.5</v>
      </c>
      <c r="AF721" s="88"/>
      <c r="AG721" s="88"/>
      <c r="AH721" s="105"/>
      <c r="AI721" s="89"/>
      <c r="AJ721" s="89"/>
      <c r="AK721" s="89" t="s">
        <v>3072</v>
      </c>
      <c r="AL721" s="88"/>
      <c r="AM721" s="88"/>
      <c r="AN721" s="88"/>
      <c r="AO721" s="88"/>
      <c r="AP721" s="88" t="s">
        <v>61</v>
      </c>
      <c r="AQ721" s="88" t="s">
        <v>44</v>
      </c>
      <c r="AR721" s="88" t="s">
        <v>45</v>
      </c>
      <c r="AS721" s="88" t="s">
        <v>44</v>
      </c>
      <c r="AT721" s="88" t="s">
        <v>61</v>
      </c>
      <c r="AU721" s="88" t="s">
        <v>3921</v>
      </c>
      <c r="AV721" s="88"/>
      <c r="AW721" s="88"/>
      <c r="AX721" s="88"/>
      <c r="AY721" s="88"/>
      <c r="AZ721" s="89">
        <v>150</v>
      </c>
      <c r="BA721" s="92"/>
      <c r="BB721" s="93"/>
      <c r="BC721" s="94">
        <v>0.2</v>
      </c>
      <c r="BD721" s="89">
        <v>505</v>
      </c>
      <c r="BE721" s="89">
        <v>350</v>
      </c>
      <c r="BF721" s="96" t="s">
        <v>4458</v>
      </c>
      <c r="BG721" s="88" t="s">
        <v>68</v>
      </c>
      <c r="BH721" s="88" t="s">
        <v>3523</v>
      </c>
    </row>
    <row r="722" spans="1:60" s="87" customFormat="1" ht="30.75" customHeight="1" x14ac:dyDescent="0.2">
      <c r="A722" s="87" t="s">
        <v>4399</v>
      </c>
      <c r="B722" s="88" t="s">
        <v>4547</v>
      </c>
      <c r="C722" s="88" t="s">
        <v>4399</v>
      </c>
      <c r="D722" s="88" t="s">
        <v>31</v>
      </c>
      <c r="E722" s="88" t="s">
        <v>32</v>
      </c>
      <c r="F722" s="88" t="s">
        <v>32</v>
      </c>
      <c r="G722" s="88" t="s">
        <v>61</v>
      </c>
      <c r="H722" s="88" t="s">
        <v>66</v>
      </c>
      <c r="I722" s="88" t="s">
        <v>2917</v>
      </c>
      <c r="J722" s="88" t="s">
        <v>62</v>
      </c>
      <c r="K722" s="88" t="s">
        <v>3584</v>
      </c>
      <c r="L722" s="88" t="s">
        <v>3523</v>
      </c>
      <c r="M722" s="88" t="s">
        <v>988</v>
      </c>
      <c r="N722" s="88" t="s">
        <v>4323</v>
      </c>
      <c r="O722" s="88"/>
      <c r="P722" s="88" t="s">
        <v>100</v>
      </c>
      <c r="Q722" s="88"/>
      <c r="R722" s="89" t="s">
        <v>4204</v>
      </c>
      <c r="S722" s="90"/>
      <c r="T722" s="88" t="s">
        <v>4447</v>
      </c>
      <c r="U722" s="88"/>
      <c r="V722" s="88"/>
      <c r="W722" s="88"/>
      <c r="X722" s="89"/>
      <c r="Y722" s="89"/>
      <c r="Z722" s="88"/>
      <c r="AA722" s="88">
        <v>51</v>
      </c>
      <c r="AB722" s="88"/>
      <c r="AC722" s="88"/>
      <c r="AD722" s="88">
        <v>24</v>
      </c>
      <c r="AE722" s="91">
        <v>21.5</v>
      </c>
      <c r="AF722" s="88"/>
      <c r="AG722" s="88"/>
      <c r="AH722" s="105"/>
      <c r="AI722" s="89"/>
      <c r="AJ722" s="89"/>
      <c r="AK722" s="89" t="s">
        <v>3072</v>
      </c>
      <c r="AL722" s="88"/>
      <c r="AM722" s="88"/>
      <c r="AN722" s="88"/>
      <c r="AO722" s="88"/>
      <c r="AP722" s="88" t="s">
        <v>61</v>
      </c>
      <c r="AQ722" s="88" t="s">
        <v>44</v>
      </c>
      <c r="AR722" s="88" t="s">
        <v>45</v>
      </c>
      <c r="AS722" s="88" t="s">
        <v>44</v>
      </c>
      <c r="AT722" s="88" t="s">
        <v>61</v>
      </c>
      <c r="AU722" s="88" t="s">
        <v>3921</v>
      </c>
      <c r="AV722" s="88"/>
      <c r="AW722" s="88"/>
      <c r="AX722" s="88"/>
      <c r="AY722" s="88"/>
      <c r="AZ722" s="89">
        <v>150</v>
      </c>
      <c r="BA722" s="92"/>
      <c r="BB722" s="93"/>
      <c r="BC722" s="94">
        <v>0.2</v>
      </c>
      <c r="BD722" s="89">
        <v>505</v>
      </c>
      <c r="BE722" s="89">
        <v>350</v>
      </c>
      <c r="BF722" s="96" t="s">
        <v>4458</v>
      </c>
      <c r="BG722" s="88" t="s">
        <v>68</v>
      </c>
      <c r="BH722" s="88" t="s">
        <v>3523</v>
      </c>
    </row>
    <row r="723" spans="1:60" s="87" customFormat="1" ht="30.75" customHeight="1" x14ac:dyDescent="0.2">
      <c r="A723" s="87" t="s">
        <v>4400</v>
      </c>
      <c r="B723" s="88" t="s">
        <v>4547</v>
      </c>
      <c r="C723" s="88" t="s">
        <v>4400</v>
      </c>
      <c r="D723" s="88" t="s">
        <v>31</v>
      </c>
      <c r="E723" s="88" t="s">
        <v>32</v>
      </c>
      <c r="F723" s="88" t="s">
        <v>32</v>
      </c>
      <c r="G723" s="88" t="s">
        <v>61</v>
      </c>
      <c r="H723" s="88" t="s">
        <v>66</v>
      </c>
      <c r="I723" s="88" t="s">
        <v>2917</v>
      </c>
      <c r="J723" s="88" t="s">
        <v>62</v>
      </c>
      <c r="K723" s="88" t="s">
        <v>3584</v>
      </c>
      <c r="L723" s="88" t="s">
        <v>3523</v>
      </c>
      <c r="M723" s="88" t="s">
        <v>988</v>
      </c>
      <c r="N723" s="88" t="s">
        <v>4323</v>
      </c>
      <c r="O723" s="88"/>
      <c r="P723" s="88" t="s">
        <v>104</v>
      </c>
      <c r="Q723" s="88"/>
      <c r="R723" s="89" t="s">
        <v>4204</v>
      </c>
      <c r="S723" s="90"/>
      <c r="T723" s="88" t="s">
        <v>4448</v>
      </c>
      <c r="U723" s="88"/>
      <c r="V723" s="88"/>
      <c r="W723" s="88"/>
      <c r="X723" s="89"/>
      <c r="Y723" s="89"/>
      <c r="Z723" s="88"/>
      <c r="AA723" s="88">
        <v>51</v>
      </c>
      <c r="AB723" s="88"/>
      <c r="AC723" s="88"/>
      <c r="AD723" s="88">
        <v>24</v>
      </c>
      <c r="AE723" s="91">
        <v>21.5</v>
      </c>
      <c r="AF723" s="88"/>
      <c r="AG723" s="88"/>
      <c r="AH723" s="105"/>
      <c r="AI723" s="89"/>
      <c r="AJ723" s="89"/>
      <c r="AK723" s="89" t="s">
        <v>3072</v>
      </c>
      <c r="AL723" s="88"/>
      <c r="AM723" s="88"/>
      <c r="AN723" s="88"/>
      <c r="AO723" s="88"/>
      <c r="AP723" s="88" t="s">
        <v>61</v>
      </c>
      <c r="AQ723" s="88" t="s">
        <v>44</v>
      </c>
      <c r="AR723" s="88" t="s">
        <v>45</v>
      </c>
      <c r="AS723" s="88" t="s">
        <v>44</v>
      </c>
      <c r="AT723" s="88" t="s">
        <v>61</v>
      </c>
      <c r="AU723" s="88" t="s">
        <v>3921</v>
      </c>
      <c r="AV723" s="88"/>
      <c r="AW723" s="88"/>
      <c r="AX723" s="88"/>
      <c r="AY723" s="88"/>
      <c r="AZ723" s="89">
        <v>150</v>
      </c>
      <c r="BA723" s="92"/>
      <c r="BB723" s="93"/>
      <c r="BC723" s="94">
        <v>0.2</v>
      </c>
      <c r="BD723" s="89">
        <v>505</v>
      </c>
      <c r="BE723" s="89">
        <v>350</v>
      </c>
      <c r="BF723" s="96" t="s">
        <v>4458</v>
      </c>
      <c r="BG723" s="88" t="s">
        <v>68</v>
      </c>
      <c r="BH723" s="88" t="s">
        <v>3523</v>
      </c>
    </row>
    <row r="724" spans="1:60" s="87" customFormat="1" ht="30.75" customHeight="1" x14ac:dyDescent="0.2">
      <c r="A724" s="87" t="s">
        <v>4401</v>
      </c>
      <c r="B724" s="88" t="s">
        <v>4547</v>
      </c>
      <c r="C724" s="88" t="s">
        <v>4401</v>
      </c>
      <c r="D724" s="88" t="s">
        <v>31</v>
      </c>
      <c r="E724" s="88" t="s">
        <v>32</v>
      </c>
      <c r="F724" s="88" t="s">
        <v>32</v>
      </c>
      <c r="G724" s="88" t="s">
        <v>61</v>
      </c>
      <c r="H724" s="88" t="s">
        <v>66</v>
      </c>
      <c r="I724" s="88" t="s">
        <v>2917</v>
      </c>
      <c r="J724" s="88" t="s">
        <v>62</v>
      </c>
      <c r="K724" s="88" t="s">
        <v>3584</v>
      </c>
      <c r="L724" s="88" t="s">
        <v>3523</v>
      </c>
      <c r="M724" s="88" t="s">
        <v>988</v>
      </c>
      <c r="N724" s="88" t="s">
        <v>4323</v>
      </c>
      <c r="O724" s="88"/>
      <c r="P724" s="88" t="s">
        <v>107</v>
      </c>
      <c r="Q724" s="88"/>
      <c r="R724" s="89" t="s">
        <v>4204</v>
      </c>
      <c r="S724" s="90"/>
      <c r="T724" s="88" t="s">
        <v>4449</v>
      </c>
      <c r="U724" s="88"/>
      <c r="V724" s="88"/>
      <c r="W724" s="88"/>
      <c r="X724" s="89"/>
      <c r="Y724" s="89"/>
      <c r="Z724" s="88"/>
      <c r="AA724" s="88">
        <v>51</v>
      </c>
      <c r="AB724" s="88"/>
      <c r="AC724" s="88"/>
      <c r="AD724" s="88">
        <v>24</v>
      </c>
      <c r="AE724" s="91">
        <v>21.5</v>
      </c>
      <c r="AF724" s="88"/>
      <c r="AG724" s="88"/>
      <c r="AH724" s="105"/>
      <c r="AI724" s="89"/>
      <c r="AJ724" s="89"/>
      <c r="AK724" s="89" t="s">
        <v>3072</v>
      </c>
      <c r="AL724" s="88"/>
      <c r="AM724" s="88"/>
      <c r="AN724" s="88"/>
      <c r="AO724" s="88"/>
      <c r="AP724" s="88" t="s">
        <v>61</v>
      </c>
      <c r="AQ724" s="88" t="s">
        <v>44</v>
      </c>
      <c r="AR724" s="88" t="s">
        <v>45</v>
      </c>
      <c r="AS724" s="88" t="s">
        <v>44</v>
      </c>
      <c r="AT724" s="88" t="s">
        <v>61</v>
      </c>
      <c r="AU724" s="88" t="s">
        <v>3921</v>
      </c>
      <c r="AV724" s="88"/>
      <c r="AW724" s="88"/>
      <c r="AX724" s="88"/>
      <c r="AY724" s="88"/>
      <c r="AZ724" s="89">
        <v>150</v>
      </c>
      <c r="BA724" s="92"/>
      <c r="BB724" s="93"/>
      <c r="BC724" s="94">
        <v>0.2</v>
      </c>
      <c r="BD724" s="89">
        <v>505</v>
      </c>
      <c r="BE724" s="89">
        <v>350</v>
      </c>
      <c r="BF724" s="96" t="s">
        <v>4458</v>
      </c>
      <c r="BG724" s="88" t="s">
        <v>68</v>
      </c>
      <c r="BH724" s="88" t="s">
        <v>3523</v>
      </c>
    </row>
    <row r="725" spans="1:60" s="87" customFormat="1" ht="30.75" customHeight="1" x14ac:dyDescent="0.2">
      <c r="A725" s="87" t="s">
        <v>4402</v>
      </c>
      <c r="B725" s="88" t="s">
        <v>4548</v>
      </c>
      <c r="C725" s="88" t="s">
        <v>4402</v>
      </c>
      <c r="D725" s="88" t="s">
        <v>31</v>
      </c>
      <c r="E725" s="88" t="s">
        <v>32</v>
      </c>
      <c r="F725" s="88" t="s">
        <v>32</v>
      </c>
      <c r="G725" s="88" t="s">
        <v>61</v>
      </c>
      <c r="H725" s="88" t="s">
        <v>66</v>
      </c>
      <c r="I725" s="88" t="s">
        <v>2917</v>
      </c>
      <c r="J725" s="88" t="s">
        <v>62</v>
      </c>
      <c r="K725" s="88" t="s">
        <v>3584</v>
      </c>
      <c r="L725" s="88" t="s">
        <v>3523</v>
      </c>
      <c r="M725" s="88" t="s">
        <v>988</v>
      </c>
      <c r="N725" s="88" t="s">
        <v>4215</v>
      </c>
      <c r="O725" s="88"/>
      <c r="P725" s="88" t="s">
        <v>175</v>
      </c>
      <c r="Q725" s="88"/>
      <c r="R725" s="89" t="s">
        <v>4216</v>
      </c>
      <c r="S725" s="90"/>
      <c r="T725" s="88" t="s">
        <v>4450</v>
      </c>
      <c r="U725" s="88"/>
      <c r="V725" s="88"/>
      <c r="W725" s="88"/>
      <c r="X725" s="89"/>
      <c r="Y725" s="89"/>
      <c r="Z725" s="88"/>
      <c r="AA725" s="88">
        <v>51</v>
      </c>
      <c r="AB725" s="88"/>
      <c r="AC725" s="88"/>
      <c r="AD725" s="88">
        <v>24</v>
      </c>
      <c r="AE725" s="91">
        <v>21.5</v>
      </c>
      <c r="AF725" s="88"/>
      <c r="AG725" s="88"/>
      <c r="AH725" s="105"/>
      <c r="AI725" s="89"/>
      <c r="AJ725" s="89"/>
      <c r="AK725" s="89" t="s">
        <v>3072</v>
      </c>
      <c r="AL725" s="88"/>
      <c r="AM725" s="88"/>
      <c r="AN725" s="88"/>
      <c r="AO725" s="88"/>
      <c r="AP725" s="88" t="s">
        <v>61</v>
      </c>
      <c r="AQ725" s="88" t="s">
        <v>44</v>
      </c>
      <c r="AR725" s="88" t="s">
        <v>45</v>
      </c>
      <c r="AS725" s="88" t="s">
        <v>44</v>
      </c>
      <c r="AT725" s="88" t="s">
        <v>61</v>
      </c>
      <c r="AU725" s="88" t="s">
        <v>3921</v>
      </c>
      <c r="AV725" s="88"/>
      <c r="AW725" s="88"/>
      <c r="AX725" s="88"/>
      <c r="AY725" s="88"/>
      <c r="AZ725" s="89">
        <v>150</v>
      </c>
      <c r="BA725" s="92"/>
      <c r="BB725" s="93"/>
      <c r="BC725" s="94">
        <v>0.2</v>
      </c>
      <c r="BD725" s="89">
        <v>505</v>
      </c>
      <c r="BE725" s="89">
        <v>350</v>
      </c>
      <c r="BF725" s="96" t="s">
        <v>4458</v>
      </c>
      <c r="BG725" s="88" t="s">
        <v>68</v>
      </c>
      <c r="BH725" s="88" t="s">
        <v>3523</v>
      </c>
    </row>
    <row r="726" spans="1:60" s="87" customFormat="1" ht="30.75" customHeight="1" x14ac:dyDescent="0.2">
      <c r="A726" s="87" t="s">
        <v>4403</v>
      </c>
      <c r="B726" s="88" t="s">
        <v>4548</v>
      </c>
      <c r="C726" s="88" t="s">
        <v>4403</v>
      </c>
      <c r="D726" s="88" t="s">
        <v>31</v>
      </c>
      <c r="E726" s="88" t="s">
        <v>32</v>
      </c>
      <c r="F726" s="88" t="s">
        <v>32</v>
      </c>
      <c r="G726" s="88" t="s">
        <v>61</v>
      </c>
      <c r="H726" s="88" t="s">
        <v>66</v>
      </c>
      <c r="I726" s="88" t="s">
        <v>2917</v>
      </c>
      <c r="J726" s="88" t="s">
        <v>62</v>
      </c>
      <c r="K726" s="88" t="s">
        <v>3584</v>
      </c>
      <c r="L726" s="88" t="s">
        <v>3523</v>
      </c>
      <c r="M726" s="88" t="s">
        <v>988</v>
      </c>
      <c r="N726" s="88" t="s">
        <v>4215</v>
      </c>
      <c r="O726" s="88"/>
      <c r="P726" s="88" t="s">
        <v>176</v>
      </c>
      <c r="Q726" s="88"/>
      <c r="R726" s="89" t="s">
        <v>4216</v>
      </c>
      <c r="S726" s="90"/>
      <c r="T726" s="88" t="s">
        <v>4451</v>
      </c>
      <c r="U726" s="88"/>
      <c r="V726" s="88"/>
      <c r="W726" s="88"/>
      <c r="X726" s="89"/>
      <c r="Y726" s="89"/>
      <c r="Z726" s="88"/>
      <c r="AA726" s="88">
        <v>51</v>
      </c>
      <c r="AB726" s="88"/>
      <c r="AC726" s="88"/>
      <c r="AD726" s="88">
        <v>24</v>
      </c>
      <c r="AE726" s="91">
        <v>21.5</v>
      </c>
      <c r="AF726" s="88"/>
      <c r="AG726" s="88"/>
      <c r="AH726" s="105"/>
      <c r="AI726" s="89"/>
      <c r="AJ726" s="89"/>
      <c r="AK726" s="89" t="s">
        <v>3072</v>
      </c>
      <c r="AL726" s="88"/>
      <c r="AM726" s="88"/>
      <c r="AN726" s="88"/>
      <c r="AO726" s="88"/>
      <c r="AP726" s="88" t="s">
        <v>61</v>
      </c>
      <c r="AQ726" s="88" t="s">
        <v>44</v>
      </c>
      <c r="AR726" s="88" t="s">
        <v>45</v>
      </c>
      <c r="AS726" s="88" t="s">
        <v>44</v>
      </c>
      <c r="AT726" s="88" t="s">
        <v>61</v>
      </c>
      <c r="AU726" s="88" t="s">
        <v>3921</v>
      </c>
      <c r="AV726" s="88"/>
      <c r="AW726" s="88"/>
      <c r="AX726" s="88"/>
      <c r="AY726" s="88"/>
      <c r="AZ726" s="89">
        <v>150</v>
      </c>
      <c r="BA726" s="92"/>
      <c r="BB726" s="93"/>
      <c r="BC726" s="94">
        <v>0.2</v>
      </c>
      <c r="BD726" s="89">
        <v>505</v>
      </c>
      <c r="BE726" s="89">
        <v>350</v>
      </c>
      <c r="BF726" s="96" t="s">
        <v>4458</v>
      </c>
      <c r="BG726" s="88" t="s">
        <v>68</v>
      </c>
      <c r="BH726" s="88" t="s">
        <v>3523</v>
      </c>
    </row>
    <row r="727" spans="1:60" s="87" customFormat="1" ht="30.75" customHeight="1" x14ac:dyDescent="0.2">
      <c r="A727" s="87" t="s">
        <v>4404</v>
      </c>
      <c r="B727" s="88" t="s">
        <v>4548</v>
      </c>
      <c r="C727" s="88" t="s">
        <v>4404</v>
      </c>
      <c r="D727" s="88" t="s">
        <v>31</v>
      </c>
      <c r="E727" s="88" t="s">
        <v>32</v>
      </c>
      <c r="F727" s="88" t="s">
        <v>32</v>
      </c>
      <c r="G727" s="88" t="s">
        <v>61</v>
      </c>
      <c r="H727" s="88" t="s">
        <v>66</v>
      </c>
      <c r="I727" s="88" t="s">
        <v>2917</v>
      </c>
      <c r="J727" s="88" t="s">
        <v>62</v>
      </c>
      <c r="K727" s="88" t="s">
        <v>3584</v>
      </c>
      <c r="L727" s="88" t="s">
        <v>3523</v>
      </c>
      <c r="M727" s="88" t="s">
        <v>988</v>
      </c>
      <c r="N727" s="88" t="s">
        <v>4215</v>
      </c>
      <c r="O727" s="88"/>
      <c r="P727" s="88" t="s">
        <v>98</v>
      </c>
      <c r="Q727" s="88"/>
      <c r="R727" s="89" t="s">
        <v>4216</v>
      </c>
      <c r="S727" s="90"/>
      <c r="T727" s="88" t="s">
        <v>4452</v>
      </c>
      <c r="U727" s="88"/>
      <c r="V727" s="88"/>
      <c r="W727" s="88"/>
      <c r="X727" s="89"/>
      <c r="Y727" s="89"/>
      <c r="Z727" s="88"/>
      <c r="AA727" s="88">
        <v>51</v>
      </c>
      <c r="AB727" s="88"/>
      <c r="AC727" s="88"/>
      <c r="AD727" s="88">
        <v>24</v>
      </c>
      <c r="AE727" s="91">
        <v>21.5</v>
      </c>
      <c r="AF727" s="88"/>
      <c r="AG727" s="88"/>
      <c r="AH727" s="105"/>
      <c r="AI727" s="89"/>
      <c r="AJ727" s="89"/>
      <c r="AK727" s="89" t="s">
        <v>3072</v>
      </c>
      <c r="AL727" s="88"/>
      <c r="AM727" s="88"/>
      <c r="AN727" s="88"/>
      <c r="AO727" s="88"/>
      <c r="AP727" s="88" t="s">
        <v>61</v>
      </c>
      <c r="AQ727" s="88" t="s">
        <v>44</v>
      </c>
      <c r="AR727" s="88" t="s">
        <v>45</v>
      </c>
      <c r="AS727" s="88" t="s">
        <v>44</v>
      </c>
      <c r="AT727" s="88" t="s">
        <v>61</v>
      </c>
      <c r="AU727" s="88" t="s">
        <v>3921</v>
      </c>
      <c r="AV727" s="88"/>
      <c r="AW727" s="88"/>
      <c r="AX727" s="88"/>
      <c r="AY727" s="88"/>
      <c r="AZ727" s="89">
        <v>150</v>
      </c>
      <c r="BA727" s="92"/>
      <c r="BB727" s="93"/>
      <c r="BC727" s="94">
        <v>0.2</v>
      </c>
      <c r="BD727" s="89">
        <v>505</v>
      </c>
      <c r="BE727" s="89">
        <v>350</v>
      </c>
      <c r="BF727" s="96" t="s">
        <v>4458</v>
      </c>
      <c r="BG727" s="88" t="s">
        <v>68</v>
      </c>
      <c r="BH727" s="88" t="s">
        <v>3523</v>
      </c>
    </row>
    <row r="728" spans="1:60" s="87" customFormat="1" ht="30.75" customHeight="1" x14ac:dyDescent="0.2">
      <c r="A728" s="87" t="s">
        <v>4405</v>
      </c>
      <c r="B728" s="88" t="s">
        <v>4548</v>
      </c>
      <c r="C728" s="88" t="s">
        <v>4405</v>
      </c>
      <c r="D728" s="88" t="s">
        <v>31</v>
      </c>
      <c r="E728" s="88" t="s">
        <v>32</v>
      </c>
      <c r="F728" s="88" t="s">
        <v>32</v>
      </c>
      <c r="G728" s="88" t="s">
        <v>61</v>
      </c>
      <c r="H728" s="88" t="s">
        <v>66</v>
      </c>
      <c r="I728" s="88" t="s">
        <v>2917</v>
      </c>
      <c r="J728" s="88" t="s">
        <v>62</v>
      </c>
      <c r="K728" s="88" t="s">
        <v>3584</v>
      </c>
      <c r="L728" s="88" t="s">
        <v>3523</v>
      </c>
      <c r="M728" s="88" t="s">
        <v>988</v>
      </c>
      <c r="N728" s="88" t="s">
        <v>4215</v>
      </c>
      <c r="O728" s="88"/>
      <c r="P728" s="88" t="s">
        <v>100</v>
      </c>
      <c r="Q728" s="88"/>
      <c r="R728" s="89" t="s">
        <v>4216</v>
      </c>
      <c r="S728" s="90"/>
      <c r="T728" s="88" t="s">
        <v>4453</v>
      </c>
      <c r="U728" s="88"/>
      <c r="V728" s="88"/>
      <c r="W728" s="88"/>
      <c r="X728" s="89"/>
      <c r="Y728" s="89"/>
      <c r="Z728" s="88"/>
      <c r="AA728" s="88">
        <v>51</v>
      </c>
      <c r="AB728" s="88"/>
      <c r="AC728" s="88"/>
      <c r="AD728" s="88">
        <v>24</v>
      </c>
      <c r="AE728" s="91">
        <v>21.5</v>
      </c>
      <c r="AF728" s="88"/>
      <c r="AG728" s="88"/>
      <c r="AH728" s="105"/>
      <c r="AI728" s="89"/>
      <c r="AJ728" s="89"/>
      <c r="AK728" s="89" t="s">
        <v>3072</v>
      </c>
      <c r="AL728" s="88"/>
      <c r="AM728" s="88"/>
      <c r="AN728" s="88"/>
      <c r="AO728" s="88"/>
      <c r="AP728" s="88" t="s">
        <v>61</v>
      </c>
      <c r="AQ728" s="88" t="s">
        <v>44</v>
      </c>
      <c r="AR728" s="88" t="s">
        <v>45</v>
      </c>
      <c r="AS728" s="88" t="s">
        <v>44</v>
      </c>
      <c r="AT728" s="88" t="s">
        <v>61</v>
      </c>
      <c r="AU728" s="88" t="s">
        <v>3921</v>
      </c>
      <c r="AV728" s="88"/>
      <c r="AW728" s="88"/>
      <c r="AX728" s="88"/>
      <c r="AY728" s="88"/>
      <c r="AZ728" s="89">
        <v>150</v>
      </c>
      <c r="BA728" s="92"/>
      <c r="BB728" s="93"/>
      <c r="BC728" s="94">
        <v>0.2</v>
      </c>
      <c r="BD728" s="89">
        <v>505</v>
      </c>
      <c r="BE728" s="89">
        <v>350</v>
      </c>
      <c r="BF728" s="96" t="s">
        <v>4458</v>
      </c>
      <c r="BG728" s="88" t="s">
        <v>68</v>
      </c>
      <c r="BH728" s="88" t="s">
        <v>3523</v>
      </c>
    </row>
    <row r="729" spans="1:60" s="87" customFormat="1" ht="30.75" customHeight="1" x14ac:dyDescent="0.2">
      <c r="A729" s="87" t="s">
        <v>4406</v>
      </c>
      <c r="B729" s="88" t="s">
        <v>4548</v>
      </c>
      <c r="C729" s="88" t="s">
        <v>4406</v>
      </c>
      <c r="D729" s="88" t="s">
        <v>31</v>
      </c>
      <c r="E729" s="88" t="s">
        <v>32</v>
      </c>
      <c r="F729" s="88" t="s">
        <v>32</v>
      </c>
      <c r="G729" s="88" t="s">
        <v>61</v>
      </c>
      <c r="H729" s="88" t="s">
        <v>66</v>
      </c>
      <c r="I729" s="88" t="s">
        <v>2917</v>
      </c>
      <c r="J729" s="88" t="s">
        <v>62</v>
      </c>
      <c r="K729" s="88" t="s">
        <v>3584</v>
      </c>
      <c r="L729" s="88" t="s">
        <v>3523</v>
      </c>
      <c r="M729" s="88" t="s">
        <v>988</v>
      </c>
      <c r="N729" s="88" t="s">
        <v>4215</v>
      </c>
      <c r="O729" s="88"/>
      <c r="P729" s="88" t="s">
        <v>104</v>
      </c>
      <c r="Q729" s="88"/>
      <c r="R729" s="89" t="s">
        <v>4216</v>
      </c>
      <c r="S729" s="90"/>
      <c r="T729" s="88" t="s">
        <v>4454</v>
      </c>
      <c r="U729" s="88"/>
      <c r="V729" s="88"/>
      <c r="W729" s="88"/>
      <c r="X729" s="89"/>
      <c r="Y729" s="89"/>
      <c r="Z729" s="88"/>
      <c r="AA729" s="88">
        <v>51</v>
      </c>
      <c r="AB729" s="88"/>
      <c r="AC729" s="88"/>
      <c r="AD729" s="88">
        <v>24</v>
      </c>
      <c r="AE729" s="91">
        <v>21.5</v>
      </c>
      <c r="AF729" s="88"/>
      <c r="AG729" s="88"/>
      <c r="AH729" s="105"/>
      <c r="AI729" s="89"/>
      <c r="AJ729" s="89"/>
      <c r="AK729" s="89" t="s">
        <v>3072</v>
      </c>
      <c r="AL729" s="88"/>
      <c r="AM729" s="88"/>
      <c r="AN729" s="88"/>
      <c r="AO729" s="88"/>
      <c r="AP729" s="88" t="s">
        <v>61</v>
      </c>
      <c r="AQ729" s="88" t="s">
        <v>44</v>
      </c>
      <c r="AR729" s="88" t="s">
        <v>45</v>
      </c>
      <c r="AS729" s="88" t="s">
        <v>44</v>
      </c>
      <c r="AT729" s="88" t="s">
        <v>61</v>
      </c>
      <c r="AU729" s="88" t="s">
        <v>3921</v>
      </c>
      <c r="AV729" s="88"/>
      <c r="AW729" s="88"/>
      <c r="AX729" s="88"/>
      <c r="AY729" s="88"/>
      <c r="AZ729" s="89">
        <v>150</v>
      </c>
      <c r="BA729" s="92"/>
      <c r="BB729" s="93"/>
      <c r="BC729" s="94">
        <v>0.2</v>
      </c>
      <c r="BD729" s="89">
        <v>505</v>
      </c>
      <c r="BE729" s="89">
        <v>350</v>
      </c>
      <c r="BF729" s="96" t="s">
        <v>4458</v>
      </c>
      <c r="BG729" s="88" t="s">
        <v>68</v>
      </c>
      <c r="BH729" s="88" t="s">
        <v>3523</v>
      </c>
    </row>
    <row r="730" spans="1:60" s="87" customFormat="1" ht="30.75" customHeight="1" x14ac:dyDescent="0.2">
      <c r="A730" s="87" t="s">
        <v>4407</v>
      </c>
      <c r="B730" s="88" t="s">
        <v>4548</v>
      </c>
      <c r="C730" s="88" t="s">
        <v>4407</v>
      </c>
      <c r="D730" s="88" t="s">
        <v>31</v>
      </c>
      <c r="E730" s="88" t="s">
        <v>32</v>
      </c>
      <c r="F730" s="88" t="s">
        <v>32</v>
      </c>
      <c r="G730" s="88" t="s">
        <v>61</v>
      </c>
      <c r="H730" s="88" t="s">
        <v>66</v>
      </c>
      <c r="I730" s="88" t="s">
        <v>2917</v>
      </c>
      <c r="J730" s="88" t="s">
        <v>62</v>
      </c>
      <c r="K730" s="88" t="s">
        <v>3584</v>
      </c>
      <c r="L730" s="88" t="s">
        <v>3523</v>
      </c>
      <c r="M730" s="88" t="s">
        <v>988</v>
      </c>
      <c r="N730" s="88" t="s">
        <v>4215</v>
      </c>
      <c r="O730" s="88"/>
      <c r="P730" s="88" t="s">
        <v>107</v>
      </c>
      <c r="Q730" s="88"/>
      <c r="R730" s="89" t="s">
        <v>4216</v>
      </c>
      <c r="S730" s="90"/>
      <c r="T730" s="88" t="s">
        <v>4455</v>
      </c>
      <c r="U730" s="88"/>
      <c r="V730" s="88"/>
      <c r="W730" s="88"/>
      <c r="X730" s="89"/>
      <c r="Y730" s="89"/>
      <c r="Z730" s="88"/>
      <c r="AA730" s="88">
        <v>51</v>
      </c>
      <c r="AB730" s="88"/>
      <c r="AC730" s="88"/>
      <c r="AD730" s="88">
        <v>24</v>
      </c>
      <c r="AE730" s="91">
        <v>21.5</v>
      </c>
      <c r="AF730" s="88"/>
      <c r="AG730" s="88"/>
      <c r="AH730" s="105"/>
      <c r="AI730" s="89"/>
      <c r="AJ730" s="89"/>
      <c r="AK730" s="89" t="s">
        <v>3072</v>
      </c>
      <c r="AL730" s="88"/>
      <c r="AM730" s="88"/>
      <c r="AN730" s="88"/>
      <c r="AO730" s="88"/>
      <c r="AP730" s="88" t="s">
        <v>61</v>
      </c>
      <c r="AQ730" s="88" t="s">
        <v>44</v>
      </c>
      <c r="AR730" s="88" t="s">
        <v>45</v>
      </c>
      <c r="AS730" s="88" t="s">
        <v>44</v>
      </c>
      <c r="AT730" s="88" t="s">
        <v>61</v>
      </c>
      <c r="AU730" s="88" t="s">
        <v>3921</v>
      </c>
      <c r="AV730" s="88"/>
      <c r="AW730" s="88"/>
      <c r="AX730" s="88"/>
      <c r="AY730" s="88"/>
      <c r="AZ730" s="89">
        <v>150</v>
      </c>
      <c r="BA730" s="92"/>
      <c r="BB730" s="93"/>
      <c r="BC730" s="94">
        <v>0.2</v>
      </c>
      <c r="BD730" s="89">
        <v>505</v>
      </c>
      <c r="BE730" s="89">
        <v>350</v>
      </c>
      <c r="BF730" s="96" t="s">
        <v>4458</v>
      </c>
      <c r="BG730" s="88" t="s">
        <v>68</v>
      </c>
      <c r="BH730" s="88" t="s">
        <v>3523</v>
      </c>
    </row>
    <row r="731" spans="1:60" s="87" customFormat="1" ht="30.75" customHeight="1" x14ac:dyDescent="0.2">
      <c r="A731" s="87" t="s">
        <v>2133</v>
      </c>
      <c r="B731" s="88" t="s">
        <v>1839</v>
      </c>
      <c r="C731" s="88" t="s">
        <v>2133</v>
      </c>
      <c r="D731" s="88" t="s">
        <v>31</v>
      </c>
      <c r="E731" s="88" t="s">
        <v>32</v>
      </c>
      <c r="F731" s="88" t="s">
        <v>32</v>
      </c>
      <c r="G731" s="88" t="s">
        <v>61</v>
      </c>
      <c r="H731" s="88" t="s">
        <v>66</v>
      </c>
      <c r="I731" s="88" t="s">
        <v>2916</v>
      </c>
      <c r="J731" s="88" t="s">
        <v>62</v>
      </c>
      <c r="K731" s="88" t="s">
        <v>1057</v>
      </c>
      <c r="L731" s="88" t="s">
        <v>3523</v>
      </c>
      <c r="M731" s="88" t="s">
        <v>667</v>
      </c>
      <c r="N731" s="88" t="s">
        <v>1742</v>
      </c>
      <c r="O731" s="88" t="s">
        <v>444</v>
      </c>
      <c r="P731" s="88" t="s">
        <v>175</v>
      </c>
      <c r="Q731" s="88" t="s">
        <v>2374</v>
      </c>
      <c r="R731" s="89" t="s">
        <v>3628</v>
      </c>
      <c r="S731" s="90">
        <v>0.48499999999999999</v>
      </c>
      <c r="T731" s="88" t="s">
        <v>1028</v>
      </c>
      <c r="U731" s="88"/>
      <c r="V731" s="88"/>
      <c r="W731" s="88"/>
      <c r="X731" s="89"/>
      <c r="Y731" s="89"/>
      <c r="Z731" s="88"/>
      <c r="AA731" s="88">
        <v>56</v>
      </c>
      <c r="AB731" s="88"/>
      <c r="AC731" s="88"/>
      <c r="AD731" s="88">
        <v>24</v>
      </c>
      <c r="AE731" s="91">
        <v>22.15</v>
      </c>
      <c r="AF731" s="88" t="s">
        <v>2993</v>
      </c>
      <c r="AG731" s="88"/>
      <c r="AH731" s="88" t="s">
        <v>2998</v>
      </c>
      <c r="AI731" s="89">
        <v>2</v>
      </c>
      <c r="AJ731" s="89">
        <v>1</v>
      </c>
      <c r="AK731" s="89" t="s">
        <v>3073</v>
      </c>
      <c r="AL731" s="88"/>
      <c r="AM731" s="88"/>
      <c r="AN731" s="88"/>
      <c r="AO731" s="88"/>
      <c r="AP731" s="88" t="s">
        <v>61</v>
      </c>
      <c r="AQ731" s="88" t="s">
        <v>44</v>
      </c>
      <c r="AR731" s="88" t="s">
        <v>45</v>
      </c>
      <c r="AS731" s="88" t="s">
        <v>44</v>
      </c>
      <c r="AT731" s="88" t="s">
        <v>61</v>
      </c>
      <c r="AU731" s="88" t="s">
        <v>3921</v>
      </c>
      <c r="AV731" s="88"/>
      <c r="AW731" s="88"/>
      <c r="AX731" s="88"/>
      <c r="AY731" s="88" t="e">
        <v>#N/A</v>
      </c>
      <c r="AZ731" s="89">
        <v>150</v>
      </c>
      <c r="BA731" s="92"/>
      <c r="BB731" s="93">
        <v>144</v>
      </c>
      <c r="BC731" s="94">
        <v>0.2</v>
      </c>
      <c r="BD731" s="89">
        <v>495</v>
      </c>
      <c r="BE731" s="89">
        <v>345</v>
      </c>
      <c r="BF731" s="96" t="s">
        <v>61</v>
      </c>
      <c r="BG731" s="88" t="s">
        <v>68</v>
      </c>
      <c r="BH731" s="88" t="s">
        <v>3523</v>
      </c>
    </row>
    <row r="732" spans="1:60" s="87" customFormat="1" ht="30.75" customHeight="1" x14ac:dyDescent="0.2">
      <c r="A732" s="87" t="s">
        <v>2134</v>
      </c>
      <c r="B732" s="88" t="s">
        <v>1839</v>
      </c>
      <c r="C732" s="88" t="s">
        <v>2134</v>
      </c>
      <c r="D732" s="88" t="s">
        <v>31</v>
      </c>
      <c r="E732" s="88" t="s">
        <v>32</v>
      </c>
      <c r="F732" s="88" t="s">
        <v>32</v>
      </c>
      <c r="G732" s="88" t="s">
        <v>61</v>
      </c>
      <c r="H732" s="88" t="s">
        <v>66</v>
      </c>
      <c r="I732" s="88" t="s">
        <v>2916</v>
      </c>
      <c r="J732" s="88" t="s">
        <v>62</v>
      </c>
      <c r="K732" s="88" t="s">
        <v>1057</v>
      </c>
      <c r="L732" s="88" t="s">
        <v>3523</v>
      </c>
      <c r="M732" s="88" t="s">
        <v>667</v>
      </c>
      <c r="N732" s="88" t="s">
        <v>1742</v>
      </c>
      <c r="O732" s="88" t="s">
        <v>444</v>
      </c>
      <c r="P732" s="88" t="s">
        <v>176</v>
      </c>
      <c r="Q732" s="88" t="s">
        <v>2374</v>
      </c>
      <c r="R732" s="89" t="s">
        <v>3628</v>
      </c>
      <c r="S732" s="90">
        <v>0.45500000000000002</v>
      </c>
      <c r="T732" s="88" t="s">
        <v>1029</v>
      </c>
      <c r="U732" s="88"/>
      <c r="V732" s="88"/>
      <c r="W732" s="88"/>
      <c r="X732" s="89"/>
      <c r="Y732" s="89"/>
      <c r="Z732" s="88"/>
      <c r="AA732" s="88">
        <v>56</v>
      </c>
      <c r="AB732" s="88"/>
      <c r="AC732" s="88"/>
      <c r="AD732" s="88">
        <v>24</v>
      </c>
      <c r="AE732" s="91">
        <v>22.15</v>
      </c>
      <c r="AF732" s="88" t="s">
        <v>2993</v>
      </c>
      <c r="AG732" s="88"/>
      <c r="AH732" s="88" t="s">
        <v>2998</v>
      </c>
      <c r="AI732" s="89">
        <v>2</v>
      </c>
      <c r="AJ732" s="89">
        <v>1</v>
      </c>
      <c r="AK732" s="89" t="s">
        <v>3073</v>
      </c>
      <c r="AL732" s="88"/>
      <c r="AM732" s="88"/>
      <c r="AN732" s="88"/>
      <c r="AO732" s="88"/>
      <c r="AP732" s="88" t="s">
        <v>61</v>
      </c>
      <c r="AQ732" s="88" t="s">
        <v>44</v>
      </c>
      <c r="AR732" s="88" t="s">
        <v>45</v>
      </c>
      <c r="AS732" s="88" t="s">
        <v>44</v>
      </c>
      <c r="AT732" s="88" t="s">
        <v>61</v>
      </c>
      <c r="AU732" s="88" t="s">
        <v>3921</v>
      </c>
      <c r="AV732" s="88"/>
      <c r="AW732" s="88"/>
      <c r="AX732" s="88"/>
      <c r="AY732" s="88" t="e">
        <v>#N/A</v>
      </c>
      <c r="AZ732" s="89">
        <v>150</v>
      </c>
      <c r="BA732" s="92"/>
      <c r="BB732" s="93">
        <v>216</v>
      </c>
      <c r="BC732" s="94">
        <v>0.2</v>
      </c>
      <c r="BD732" s="89">
        <v>495</v>
      </c>
      <c r="BE732" s="89">
        <v>345</v>
      </c>
      <c r="BF732" s="96" t="s">
        <v>61</v>
      </c>
      <c r="BG732" s="88" t="s">
        <v>68</v>
      </c>
      <c r="BH732" s="88" t="s">
        <v>3523</v>
      </c>
    </row>
    <row r="733" spans="1:60" s="87" customFormat="1" ht="30.75" customHeight="1" x14ac:dyDescent="0.2">
      <c r="A733" s="87" t="s">
        <v>1058</v>
      </c>
      <c r="B733" s="88" t="s">
        <v>1839</v>
      </c>
      <c r="C733" s="88" t="s">
        <v>1058</v>
      </c>
      <c r="D733" s="88" t="s">
        <v>31</v>
      </c>
      <c r="E733" s="88" t="s">
        <v>32</v>
      </c>
      <c r="F733" s="88" t="s">
        <v>32</v>
      </c>
      <c r="G733" s="88" t="s">
        <v>61</v>
      </c>
      <c r="H733" s="88" t="s">
        <v>66</v>
      </c>
      <c r="I733" s="88" t="s">
        <v>2916</v>
      </c>
      <c r="J733" s="88" t="s">
        <v>62</v>
      </c>
      <c r="K733" s="88" t="s">
        <v>1057</v>
      </c>
      <c r="L733" s="88" t="s">
        <v>3523</v>
      </c>
      <c r="M733" s="88" t="s">
        <v>667</v>
      </c>
      <c r="N733" s="88" t="s">
        <v>1742</v>
      </c>
      <c r="O733" s="88" t="s">
        <v>444</v>
      </c>
      <c r="P733" s="88" t="s">
        <v>98</v>
      </c>
      <c r="Q733" s="88" t="s">
        <v>2374</v>
      </c>
      <c r="R733" s="89" t="s">
        <v>3628</v>
      </c>
      <c r="S733" s="90">
        <v>0.435</v>
      </c>
      <c r="T733" s="88" t="s">
        <v>1030</v>
      </c>
      <c r="U733" s="88"/>
      <c r="V733" s="88"/>
      <c r="W733" s="88"/>
      <c r="X733" s="89"/>
      <c r="Y733" s="89"/>
      <c r="Z733" s="88"/>
      <c r="AA733" s="88">
        <v>56</v>
      </c>
      <c r="AB733" s="88"/>
      <c r="AC733" s="88"/>
      <c r="AD733" s="88">
        <v>24</v>
      </c>
      <c r="AE733" s="91">
        <v>22.15</v>
      </c>
      <c r="AF733" s="88" t="s">
        <v>2993</v>
      </c>
      <c r="AG733" s="88"/>
      <c r="AH733" s="88" t="s">
        <v>2998</v>
      </c>
      <c r="AI733" s="89">
        <v>2</v>
      </c>
      <c r="AJ733" s="89">
        <v>1</v>
      </c>
      <c r="AK733" s="89" t="s">
        <v>3073</v>
      </c>
      <c r="AL733" s="88"/>
      <c r="AM733" s="88"/>
      <c r="AN733" s="88"/>
      <c r="AO733" s="88"/>
      <c r="AP733" s="88" t="s">
        <v>61</v>
      </c>
      <c r="AQ733" s="88" t="s">
        <v>44</v>
      </c>
      <c r="AR733" s="88" t="s">
        <v>45</v>
      </c>
      <c r="AS733" s="88" t="s">
        <v>44</v>
      </c>
      <c r="AT733" s="88" t="s">
        <v>61</v>
      </c>
      <c r="AU733" s="88" t="s">
        <v>3921</v>
      </c>
      <c r="AV733" s="88"/>
      <c r="AW733" s="88"/>
      <c r="AX733" s="88"/>
      <c r="AY733" s="88" t="e">
        <v>#N/A</v>
      </c>
      <c r="AZ733" s="89">
        <v>150</v>
      </c>
      <c r="BA733" s="92"/>
      <c r="BB733" s="93">
        <v>216</v>
      </c>
      <c r="BC733" s="94">
        <v>0.2</v>
      </c>
      <c r="BD733" s="89">
        <v>495</v>
      </c>
      <c r="BE733" s="89">
        <v>345</v>
      </c>
      <c r="BF733" s="96" t="s">
        <v>61</v>
      </c>
      <c r="BG733" s="88" t="s">
        <v>68</v>
      </c>
      <c r="BH733" s="88" t="s">
        <v>3523</v>
      </c>
    </row>
    <row r="734" spans="1:60" s="87" customFormat="1" ht="30.75" customHeight="1" x14ac:dyDescent="0.2">
      <c r="A734" s="87" t="s">
        <v>1059</v>
      </c>
      <c r="B734" s="88" t="s">
        <v>1839</v>
      </c>
      <c r="C734" s="88" t="s">
        <v>1059</v>
      </c>
      <c r="D734" s="88" t="s">
        <v>31</v>
      </c>
      <c r="E734" s="88" t="s">
        <v>32</v>
      </c>
      <c r="F734" s="88" t="s">
        <v>32</v>
      </c>
      <c r="G734" s="88" t="s">
        <v>61</v>
      </c>
      <c r="H734" s="88" t="s">
        <v>66</v>
      </c>
      <c r="I734" s="88" t="s">
        <v>2916</v>
      </c>
      <c r="J734" s="88" t="s">
        <v>62</v>
      </c>
      <c r="K734" s="88" t="s">
        <v>1057</v>
      </c>
      <c r="L734" s="88" t="s">
        <v>3523</v>
      </c>
      <c r="M734" s="88" t="s">
        <v>667</v>
      </c>
      <c r="N734" s="88" t="s">
        <v>1742</v>
      </c>
      <c r="O734" s="88" t="s">
        <v>444</v>
      </c>
      <c r="P734" s="88" t="s">
        <v>100</v>
      </c>
      <c r="Q734" s="88" t="s">
        <v>2374</v>
      </c>
      <c r="R734" s="89" t="s">
        <v>3628</v>
      </c>
      <c r="S734" s="90">
        <v>0.41499999999999998</v>
      </c>
      <c r="T734" s="88" t="s">
        <v>1031</v>
      </c>
      <c r="U734" s="88"/>
      <c r="V734" s="88"/>
      <c r="W734" s="88"/>
      <c r="X734" s="89"/>
      <c r="Y734" s="89"/>
      <c r="Z734" s="88"/>
      <c r="AA734" s="88">
        <v>56</v>
      </c>
      <c r="AB734" s="88"/>
      <c r="AC734" s="88"/>
      <c r="AD734" s="88">
        <v>24</v>
      </c>
      <c r="AE734" s="91">
        <v>22.15</v>
      </c>
      <c r="AF734" s="88" t="s">
        <v>2993</v>
      </c>
      <c r="AG734" s="88"/>
      <c r="AH734" s="88" t="s">
        <v>2998</v>
      </c>
      <c r="AI734" s="89">
        <v>2</v>
      </c>
      <c r="AJ734" s="89">
        <v>1</v>
      </c>
      <c r="AK734" s="89" t="s">
        <v>3073</v>
      </c>
      <c r="AL734" s="88"/>
      <c r="AM734" s="88"/>
      <c r="AN734" s="88"/>
      <c r="AO734" s="88"/>
      <c r="AP734" s="88" t="s">
        <v>61</v>
      </c>
      <c r="AQ734" s="88" t="s">
        <v>44</v>
      </c>
      <c r="AR734" s="88" t="s">
        <v>45</v>
      </c>
      <c r="AS734" s="88" t="s">
        <v>44</v>
      </c>
      <c r="AT734" s="88" t="s">
        <v>61</v>
      </c>
      <c r="AU734" s="88" t="s">
        <v>3921</v>
      </c>
      <c r="AV734" s="88"/>
      <c r="AW734" s="88"/>
      <c r="AX734" s="88"/>
      <c r="AY734" s="88" t="e">
        <v>#N/A</v>
      </c>
      <c r="AZ734" s="89">
        <v>150</v>
      </c>
      <c r="BA734" s="92"/>
      <c r="BB734" s="93">
        <v>216</v>
      </c>
      <c r="BC734" s="94">
        <v>0.2</v>
      </c>
      <c r="BD734" s="89">
        <v>495</v>
      </c>
      <c r="BE734" s="89">
        <v>345</v>
      </c>
      <c r="BF734" s="96" t="s">
        <v>61</v>
      </c>
      <c r="BG734" s="88" t="s">
        <v>68</v>
      </c>
      <c r="BH734" s="88" t="s">
        <v>3523</v>
      </c>
    </row>
    <row r="735" spans="1:60" s="87" customFormat="1" ht="30.75" customHeight="1" x14ac:dyDescent="0.2">
      <c r="A735" s="87" t="s">
        <v>1060</v>
      </c>
      <c r="B735" s="88" t="s">
        <v>1839</v>
      </c>
      <c r="C735" s="88" t="s">
        <v>1060</v>
      </c>
      <c r="D735" s="88" t="s">
        <v>31</v>
      </c>
      <c r="E735" s="88" t="s">
        <v>32</v>
      </c>
      <c r="F735" s="88" t="s">
        <v>32</v>
      </c>
      <c r="G735" s="88" t="s">
        <v>61</v>
      </c>
      <c r="H735" s="88" t="s">
        <v>66</v>
      </c>
      <c r="I735" s="88" t="s">
        <v>2916</v>
      </c>
      <c r="J735" s="88" t="s">
        <v>62</v>
      </c>
      <c r="K735" s="88" t="s">
        <v>1057</v>
      </c>
      <c r="L735" s="88" t="s">
        <v>3523</v>
      </c>
      <c r="M735" s="88" t="s">
        <v>667</v>
      </c>
      <c r="N735" s="88" t="s">
        <v>1742</v>
      </c>
      <c r="O735" s="88" t="s">
        <v>444</v>
      </c>
      <c r="P735" s="88" t="s">
        <v>104</v>
      </c>
      <c r="Q735" s="88" t="s">
        <v>2374</v>
      </c>
      <c r="R735" s="89" t="s">
        <v>3628</v>
      </c>
      <c r="S735" s="90">
        <v>0.5</v>
      </c>
      <c r="T735" s="88" t="s">
        <v>1032</v>
      </c>
      <c r="U735" s="88"/>
      <c r="V735" s="88"/>
      <c r="W735" s="88"/>
      <c r="X735" s="89"/>
      <c r="Y735" s="89"/>
      <c r="Z735" s="88"/>
      <c r="AA735" s="88">
        <v>56</v>
      </c>
      <c r="AB735" s="88"/>
      <c r="AC735" s="88"/>
      <c r="AD735" s="88">
        <v>24</v>
      </c>
      <c r="AE735" s="91">
        <v>22.15</v>
      </c>
      <c r="AF735" s="88" t="s">
        <v>2993</v>
      </c>
      <c r="AG735" s="88"/>
      <c r="AH735" s="88" t="s">
        <v>2998</v>
      </c>
      <c r="AI735" s="89">
        <v>2</v>
      </c>
      <c r="AJ735" s="89">
        <v>1</v>
      </c>
      <c r="AK735" s="89" t="s">
        <v>3073</v>
      </c>
      <c r="AL735" s="88"/>
      <c r="AM735" s="88"/>
      <c r="AN735" s="88"/>
      <c r="AO735" s="88"/>
      <c r="AP735" s="88" t="s">
        <v>61</v>
      </c>
      <c r="AQ735" s="88" t="s">
        <v>44</v>
      </c>
      <c r="AR735" s="88" t="s">
        <v>45</v>
      </c>
      <c r="AS735" s="88" t="s">
        <v>44</v>
      </c>
      <c r="AT735" s="88" t="s">
        <v>61</v>
      </c>
      <c r="AU735" s="88" t="s">
        <v>3921</v>
      </c>
      <c r="AV735" s="88"/>
      <c r="AW735" s="88"/>
      <c r="AX735" s="88"/>
      <c r="AY735" s="88" t="e">
        <v>#N/A</v>
      </c>
      <c r="AZ735" s="89">
        <v>150</v>
      </c>
      <c r="BA735" s="92"/>
      <c r="BB735" s="93">
        <v>144</v>
      </c>
      <c r="BC735" s="94">
        <v>0.2</v>
      </c>
      <c r="BD735" s="89">
        <v>495</v>
      </c>
      <c r="BE735" s="89">
        <v>345</v>
      </c>
      <c r="BF735" s="96" t="s">
        <v>61</v>
      </c>
      <c r="BG735" s="88" t="s">
        <v>68</v>
      </c>
      <c r="BH735" s="88" t="s">
        <v>3523</v>
      </c>
    </row>
    <row r="736" spans="1:60" s="87" customFormat="1" ht="30.75" customHeight="1" x14ac:dyDescent="0.2">
      <c r="A736" s="87" t="s">
        <v>1061</v>
      </c>
      <c r="B736" s="88" t="s">
        <v>1839</v>
      </c>
      <c r="C736" s="88" t="s">
        <v>1061</v>
      </c>
      <c r="D736" s="88" t="s">
        <v>31</v>
      </c>
      <c r="E736" s="88" t="s">
        <v>32</v>
      </c>
      <c r="F736" s="88" t="s">
        <v>32</v>
      </c>
      <c r="G736" s="88" t="s">
        <v>61</v>
      </c>
      <c r="H736" s="88" t="s">
        <v>66</v>
      </c>
      <c r="I736" s="88" t="s">
        <v>2916</v>
      </c>
      <c r="J736" s="88" t="s">
        <v>62</v>
      </c>
      <c r="K736" s="88" t="s">
        <v>1057</v>
      </c>
      <c r="L736" s="88" t="s">
        <v>3523</v>
      </c>
      <c r="M736" s="88" t="s">
        <v>667</v>
      </c>
      <c r="N736" s="88" t="s">
        <v>1742</v>
      </c>
      <c r="O736" s="88" t="s">
        <v>444</v>
      </c>
      <c r="P736" s="88" t="s">
        <v>107</v>
      </c>
      <c r="Q736" s="88" t="s">
        <v>2374</v>
      </c>
      <c r="R736" s="89" t="s">
        <v>3628</v>
      </c>
      <c r="S736" s="90">
        <v>0.51500000000000001</v>
      </c>
      <c r="T736" s="88" t="s">
        <v>1033</v>
      </c>
      <c r="U736" s="88"/>
      <c r="V736" s="88"/>
      <c r="W736" s="88"/>
      <c r="X736" s="89"/>
      <c r="Y736" s="89"/>
      <c r="Z736" s="88"/>
      <c r="AA736" s="88">
        <v>56</v>
      </c>
      <c r="AB736" s="88"/>
      <c r="AC736" s="88"/>
      <c r="AD736" s="88">
        <v>24</v>
      </c>
      <c r="AE736" s="91">
        <v>22.15</v>
      </c>
      <c r="AF736" s="88" t="s">
        <v>2993</v>
      </c>
      <c r="AG736" s="88"/>
      <c r="AH736" s="88" t="s">
        <v>2998</v>
      </c>
      <c r="AI736" s="89">
        <v>2</v>
      </c>
      <c r="AJ736" s="89">
        <v>1</v>
      </c>
      <c r="AK736" s="89" t="s">
        <v>3073</v>
      </c>
      <c r="AL736" s="88"/>
      <c r="AM736" s="88"/>
      <c r="AN736" s="88"/>
      <c r="AO736" s="88"/>
      <c r="AP736" s="88" t="s">
        <v>61</v>
      </c>
      <c r="AQ736" s="88" t="s">
        <v>44</v>
      </c>
      <c r="AR736" s="88" t="s">
        <v>45</v>
      </c>
      <c r="AS736" s="88" t="s">
        <v>44</v>
      </c>
      <c r="AT736" s="88" t="s">
        <v>61</v>
      </c>
      <c r="AU736" s="88" t="s">
        <v>3921</v>
      </c>
      <c r="AV736" s="88"/>
      <c r="AW736" s="88"/>
      <c r="AX736" s="88"/>
      <c r="AY736" s="88">
        <v>74.879701999999995</v>
      </c>
      <c r="AZ736" s="89">
        <v>150</v>
      </c>
      <c r="BA736" s="92"/>
      <c r="BB736" s="93">
        <v>144</v>
      </c>
      <c r="BC736" s="94">
        <v>0.2</v>
      </c>
      <c r="BD736" s="89">
        <v>495</v>
      </c>
      <c r="BE736" s="89">
        <v>345</v>
      </c>
      <c r="BF736" s="96" t="s">
        <v>61</v>
      </c>
      <c r="BG736" s="88" t="s">
        <v>68</v>
      </c>
      <c r="BH736" s="88" t="s">
        <v>3523</v>
      </c>
    </row>
    <row r="737" spans="1:60" s="87" customFormat="1" ht="30.75" customHeight="1" x14ac:dyDescent="0.2">
      <c r="A737" s="87" t="s">
        <v>2135</v>
      </c>
      <c r="B737" s="88" t="s">
        <v>1840</v>
      </c>
      <c r="C737" s="88" t="s">
        <v>2135</v>
      </c>
      <c r="D737" s="88" t="s">
        <v>31</v>
      </c>
      <c r="E737" s="88" t="s">
        <v>32</v>
      </c>
      <c r="F737" s="88" t="s">
        <v>32</v>
      </c>
      <c r="G737" s="88" t="s">
        <v>61</v>
      </c>
      <c r="H737" s="88" t="s">
        <v>66</v>
      </c>
      <c r="I737" s="88" t="s">
        <v>2918</v>
      </c>
      <c r="J737" s="88" t="s">
        <v>62</v>
      </c>
      <c r="K737" s="88" t="s">
        <v>1057</v>
      </c>
      <c r="L737" s="88" t="s">
        <v>3523</v>
      </c>
      <c r="M737" s="88" t="s">
        <v>667</v>
      </c>
      <c r="N737" s="88" t="s">
        <v>156</v>
      </c>
      <c r="O737" s="88" t="s">
        <v>444</v>
      </c>
      <c r="P737" s="88" t="s">
        <v>175</v>
      </c>
      <c r="Q737" s="88" t="s">
        <v>2374</v>
      </c>
      <c r="R737" s="89" t="s">
        <v>3615</v>
      </c>
      <c r="S737" s="90">
        <v>0.53500000000000003</v>
      </c>
      <c r="T737" s="88" t="s">
        <v>1034</v>
      </c>
      <c r="U737" s="88"/>
      <c r="V737" s="88"/>
      <c r="W737" s="88"/>
      <c r="X737" s="89"/>
      <c r="Y737" s="89"/>
      <c r="Z737" s="88"/>
      <c r="AA737" s="88">
        <v>56</v>
      </c>
      <c r="AB737" s="88"/>
      <c r="AC737" s="88"/>
      <c r="AD737" s="88">
        <v>24</v>
      </c>
      <c r="AE737" s="91">
        <v>22.15</v>
      </c>
      <c r="AF737" s="88" t="s">
        <v>2992</v>
      </c>
      <c r="AG737" s="88" t="s">
        <v>2999</v>
      </c>
      <c r="AH737" s="88" t="s">
        <v>2998</v>
      </c>
      <c r="AI737" s="89">
        <v>2</v>
      </c>
      <c r="AJ737" s="89">
        <v>1</v>
      </c>
      <c r="AK737" s="89" t="s">
        <v>3073</v>
      </c>
      <c r="AL737" s="88"/>
      <c r="AM737" s="88"/>
      <c r="AN737" s="88"/>
      <c r="AO737" s="88"/>
      <c r="AP737" s="88" t="s">
        <v>61</v>
      </c>
      <c r="AQ737" s="88" t="s">
        <v>44</v>
      </c>
      <c r="AR737" s="88" t="s">
        <v>45</v>
      </c>
      <c r="AS737" s="88" t="s">
        <v>44</v>
      </c>
      <c r="AT737" s="88" t="s">
        <v>61</v>
      </c>
      <c r="AU737" s="88"/>
      <c r="AV737" s="88"/>
      <c r="AW737" s="88"/>
      <c r="AX737" s="88" t="s">
        <v>3923</v>
      </c>
      <c r="AY737" s="88">
        <v>74.089301000000006</v>
      </c>
      <c r="AZ737" s="89">
        <v>150</v>
      </c>
      <c r="BA737" s="92">
        <v>0.53367875647668395</v>
      </c>
      <c r="BB737" s="93">
        <v>144</v>
      </c>
      <c r="BC737" s="94">
        <v>0.2</v>
      </c>
      <c r="BD737" s="89">
        <v>495</v>
      </c>
      <c r="BE737" s="89">
        <v>345</v>
      </c>
      <c r="BF737" s="96" t="s">
        <v>2569</v>
      </c>
      <c r="BG737" s="88" t="s">
        <v>68</v>
      </c>
      <c r="BH737" s="88" t="s">
        <v>3523</v>
      </c>
    </row>
    <row r="738" spans="1:60" s="87" customFormat="1" ht="30.75" customHeight="1" x14ac:dyDescent="0.2">
      <c r="A738" s="87" t="s">
        <v>2136</v>
      </c>
      <c r="B738" s="88" t="s">
        <v>1840</v>
      </c>
      <c r="C738" s="88" t="s">
        <v>2136</v>
      </c>
      <c r="D738" s="88" t="s">
        <v>31</v>
      </c>
      <c r="E738" s="88" t="s">
        <v>32</v>
      </c>
      <c r="F738" s="88" t="s">
        <v>32</v>
      </c>
      <c r="G738" s="88" t="s">
        <v>61</v>
      </c>
      <c r="H738" s="88" t="s">
        <v>66</v>
      </c>
      <c r="I738" s="88" t="s">
        <v>2918</v>
      </c>
      <c r="J738" s="88" t="s">
        <v>62</v>
      </c>
      <c r="K738" s="88" t="s">
        <v>1057</v>
      </c>
      <c r="L738" s="88" t="s">
        <v>3523</v>
      </c>
      <c r="M738" s="88" t="s">
        <v>667</v>
      </c>
      <c r="N738" s="88" t="s">
        <v>156</v>
      </c>
      <c r="O738" s="88" t="s">
        <v>444</v>
      </c>
      <c r="P738" s="88" t="s">
        <v>176</v>
      </c>
      <c r="Q738" s="88" t="s">
        <v>2374</v>
      </c>
      <c r="R738" s="89" t="s">
        <v>3615</v>
      </c>
      <c r="S738" s="90">
        <v>0.53</v>
      </c>
      <c r="T738" s="88" t="s">
        <v>1035</v>
      </c>
      <c r="U738" s="88"/>
      <c r="V738" s="88"/>
      <c r="W738" s="88"/>
      <c r="X738" s="89"/>
      <c r="Y738" s="89"/>
      <c r="Z738" s="88"/>
      <c r="AA738" s="88">
        <v>56</v>
      </c>
      <c r="AB738" s="88"/>
      <c r="AC738" s="88"/>
      <c r="AD738" s="88">
        <v>24</v>
      </c>
      <c r="AE738" s="91">
        <v>22.15</v>
      </c>
      <c r="AF738" s="88" t="s">
        <v>2992</v>
      </c>
      <c r="AG738" s="88" t="s">
        <v>2999</v>
      </c>
      <c r="AH738" s="88" t="s">
        <v>2998</v>
      </c>
      <c r="AI738" s="89">
        <v>2</v>
      </c>
      <c r="AJ738" s="89">
        <v>1</v>
      </c>
      <c r="AK738" s="89" t="s">
        <v>3073</v>
      </c>
      <c r="AL738" s="88"/>
      <c r="AM738" s="88"/>
      <c r="AN738" s="88"/>
      <c r="AO738" s="88"/>
      <c r="AP738" s="88" t="s">
        <v>61</v>
      </c>
      <c r="AQ738" s="88" t="s">
        <v>44</v>
      </c>
      <c r="AR738" s="88" t="s">
        <v>45</v>
      </c>
      <c r="AS738" s="88" t="s">
        <v>44</v>
      </c>
      <c r="AT738" s="88" t="s">
        <v>61</v>
      </c>
      <c r="AU738" s="88"/>
      <c r="AV738" s="88"/>
      <c r="AW738" s="88"/>
      <c r="AX738" s="88" t="s">
        <v>3923</v>
      </c>
      <c r="AY738" s="88">
        <v>75.088705000000004</v>
      </c>
      <c r="AZ738" s="89">
        <v>150</v>
      </c>
      <c r="BA738" s="92">
        <v>0.73056994818652854</v>
      </c>
      <c r="BB738" s="93">
        <v>216</v>
      </c>
      <c r="BC738" s="94">
        <v>0.2</v>
      </c>
      <c r="BD738" s="89">
        <v>495</v>
      </c>
      <c r="BE738" s="89">
        <v>345</v>
      </c>
      <c r="BF738" s="96" t="s">
        <v>2569</v>
      </c>
      <c r="BG738" s="88" t="s">
        <v>68</v>
      </c>
      <c r="BH738" s="88" t="s">
        <v>3523</v>
      </c>
    </row>
    <row r="739" spans="1:60" s="87" customFormat="1" ht="30.75" customHeight="1" x14ac:dyDescent="0.2">
      <c r="A739" s="87" t="s">
        <v>1062</v>
      </c>
      <c r="B739" s="88" t="s">
        <v>1840</v>
      </c>
      <c r="C739" s="88" t="s">
        <v>1062</v>
      </c>
      <c r="D739" s="88" t="s">
        <v>31</v>
      </c>
      <c r="E739" s="88" t="s">
        <v>32</v>
      </c>
      <c r="F739" s="88" t="s">
        <v>32</v>
      </c>
      <c r="G739" s="88" t="s">
        <v>61</v>
      </c>
      <c r="H739" s="88" t="s">
        <v>66</v>
      </c>
      <c r="I739" s="88" t="s">
        <v>2918</v>
      </c>
      <c r="J739" s="88" t="s">
        <v>62</v>
      </c>
      <c r="K739" s="88" t="s">
        <v>1057</v>
      </c>
      <c r="L739" s="88" t="s">
        <v>3523</v>
      </c>
      <c r="M739" s="88" t="s">
        <v>667</v>
      </c>
      <c r="N739" s="88" t="s">
        <v>156</v>
      </c>
      <c r="O739" s="88" t="s">
        <v>444</v>
      </c>
      <c r="P739" s="88" t="s">
        <v>98</v>
      </c>
      <c r="Q739" s="88" t="s">
        <v>2374</v>
      </c>
      <c r="R739" s="89" t="s">
        <v>3615</v>
      </c>
      <c r="S739" s="90">
        <v>0.49</v>
      </c>
      <c r="T739" s="88" t="s">
        <v>1036</v>
      </c>
      <c r="U739" s="88"/>
      <c r="V739" s="88"/>
      <c r="W739" s="88"/>
      <c r="X739" s="89"/>
      <c r="Y739" s="89"/>
      <c r="Z739" s="88"/>
      <c r="AA739" s="88">
        <v>56</v>
      </c>
      <c r="AB739" s="88"/>
      <c r="AC739" s="88"/>
      <c r="AD739" s="88">
        <v>24</v>
      </c>
      <c r="AE739" s="91">
        <v>22.15</v>
      </c>
      <c r="AF739" s="88" t="s">
        <v>2992</v>
      </c>
      <c r="AG739" s="88" t="s">
        <v>2999</v>
      </c>
      <c r="AH739" s="88" t="s">
        <v>2998</v>
      </c>
      <c r="AI739" s="89">
        <v>2</v>
      </c>
      <c r="AJ739" s="89">
        <v>1</v>
      </c>
      <c r="AK739" s="89" t="s">
        <v>3073</v>
      </c>
      <c r="AL739" s="88"/>
      <c r="AM739" s="88"/>
      <c r="AN739" s="88"/>
      <c r="AO739" s="88"/>
      <c r="AP739" s="88" t="s">
        <v>61</v>
      </c>
      <c r="AQ739" s="88" t="s">
        <v>44</v>
      </c>
      <c r="AR739" s="88" t="s">
        <v>45</v>
      </c>
      <c r="AS739" s="88" t="s">
        <v>44</v>
      </c>
      <c r="AT739" s="88" t="s">
        <v>61</v>
      </c>
      <c r="AU739" s="88"/>
      <c r="AV739" s="88"/>
      <c r="AW739" s="88"/>
      <c r="AX739" s="88" t="s">
        <v>3923</v>
      </c>
      <c r="AY739" s="88">
        <v>71.288228000000004</v>
      </c>
      <c r="AZ739" s="89">
        <v>150</v>
      </c>
      <c r="BA739" s="92">
        <v>0.48704663212435234</v>
      </c>
      <c r="BB739" s="93">
        <v>216</v>
      </c>
      <c r="BC739" s="94">
        <v>0.2</v>
      </c>
      <c r="BD739" s="89">
        <v>495</v>
      </c>
      <c r="BE739" s="89">
        <v>345</v>
      </c>
      <c r="BF739" s="96" t="s">
        <v>2569</v>
      </c>
      <c r="BG739" s="88" t="s">
        <v>68</v>
      </c>
      <c r="BH739" s="88" t="s">
        <v>3523</v>
      </c>
    </row>
    <row r="740" spans="1:60" s="87" customFormat="1" ht="30.75" customHeight="1" x14ac:dyDescent="0.2">
      <c r="A740" s="87" t="s">
        <v>1063</v>
      </c>
      <c r="B740" s="88" t="s">
        <v>1840</v>
      </c>
      <c r="C740" s="88" t="s">
        <v>1063</v>
      </c>
      <c r="D740" s="88" t="s">
        <v>31</v>
      </c>
      <c r="E740" s="88" t="s">
        <v>32</v>
      </c>
      <c r="F740" s="88" t="s">
        <v>32</v>
      </c>
      <c r="G740" s="88" t="s">
        <v>61</v>
      </c>
      <c r="H740" s="88" t="s">
        <v>66</v>
      </c>
      <c r="I740" s="88" t="s">
        <v>2918</v>
      </c>
      <c r="J740" s="88" t="s">
        <v>62</v>
      </c>
      <c r="K740" s="88" t="s">
        <v>1057</v>
      </c>
      <c r="L740" s="88" t="s">
        <v>3523</v>
      </c>
      <c r="M740" s="88" t="s">
        <v>667</v>
      </c>
      <c r="N740" s="88" t="s">
        <v>156</v>
      </c>
      <c r="O740" s="88" t="s">
        <v>444</v>
      </c>
      <c r="P740" s="88" t="s">
        <v>100</v>
      </c>
      <c r="Q740" s="88" t="s">
        <v>2374</v>
      </c>
      <c r="R740" s="89" t="s">
        <v>3615</v>
      </c>
      <c r="S740" s="90">
        <v>0.47499999999999998</v>
      </c>
      <c r="T740" s="88" t="s">
        <v>1037</v>
      </c>
      <c r="U740" s="88"/>
      <c r="V740" s="88"/>
      <c r="W740" s="88"/>
      <c r="X740" s="89"/>
      <c r="Y740" s="89"/>
      <c r="Z740" s="88"/>
      <c r="AA740" s="88">
        <v>56</v>
      </c>
      <c r="AB740" s="88"/>
      <c r="AC740" s="88"/>
      <c r="AD740" s="88">
        <v>24</v>
      </c>
      <c r="AE740" s="91">
        <v>22.15</v>
      </c>
      <c r="AF740" s="88" t="s">
        <v>2992</v>
      </c>
      <c r="AG740" s="88" t="s">
        <v>2999</v>
      </c>
      <c r="AH740" s="88" t="s">
        <v>2998</v>
      </c>
      <c r="AI740" s="89">
        <v>2</v>
      </c>
      <c r="AJ740" s="89">
        <v>1</v>
      </c>
      <c r="AK740" s="89" t="s">
        <v>3073</v>
      </c>
      <c r="AL740" s="88"/>
      <c r="AM740" s="88"/>
      <c r="AN740" s="88"/>
      <c r="AO740" s="88"/>
      <c r="AP740" s="88" t="s">
        <v>61</v>
      </c>
      <c r="AQ740" s="88" t="s">
        <v>44</v>
      </c>
      <c r="AR740" s="88" t="s">
        <v>45</v>
      </c>
      <c r="AS740" s="88" t="s">
        <v>44</v>
      </c>
      <c r="AT740" s="88" t="s">
        <v>61</v>
      </c>
      <c r="AU740" s="88"/>
      <c r="AV740" s="88"/>
      <c r="AW740" s="88"/>
      <c r="AX740" s="88" t="s">
        <v>3923</v>
      </c>
      <c r="AY740" s="88">
        <v>69.080845999999994</v>
      </c>
      <c r="AZ740" s="89">
        <v>150</v>
      </c>
      <c r="BA740" s="92">
        <v>0.18134715025906736</v>
      </c>
      <c r="BB740" s="93">
        <v>216</v>
      </c>
      <c r="BC740" s="94">
        <v>0.2</v>
      </c>
      <c r="BD740" s="89">
        <v>495</v>
      </c>
      <c r="BE740" s="89">
        <v>345</v>
      </c>
      <c r="BF740" s="96" t="s">
        <v>2569</v>
      </c>
      <c r="BG740" s="88" t="s">
        <v>68</v>
      </c>
      <c r="BH740" s="88" t="s">
        <v>3523</v>
      </c>
    </row>
    <row r="741" spans="1:60" s="87" customFormat="1" ht="30.75" customHeight="1" x14ac:dyDescent="0.2">
      <c r="A741" s="87" t="s">
        <v>1064</v>
      </c>
      <c r="B741" s="88" t="s">
        <v>1840</v>
      </c>
      <c r="C741" s="88" t="s">
        <v>1064</v>
      </c>
      <c r="D741" s="88" t="s">
        <v>31</v>
      </c>
      <c r="E741" s="88" t="s">
        <v>32</v>
      </c>
      <c r="F741" s="88" t="s">
        <v>32</v>
      </c>
      <c r="G741" s="88" t="s">
        <v>61</v>
      </c>
      <c r="H741" s="88" t="s">
        <v>66</v>
      </c>
      <c r="I741" s="88" t="s">
        <v>2918</v>
      </c>
      <c r="J741" s="88" t="s">
        <v>62</v>
      </c>
      <c r="K741" s="88" t="s">
        <v>1057</v>
      </c>
      <c r="L741" s="88" t="s">
        <v>3523</v>
      </c>
      <c r="M741" s="88" t="s">
        <v>667</v>
      </c>
      <c r="N741" s="88" t="s">
        <v>156</v>
      </c>
      <c r="O741" s="88" t="s">
        <v>444</v>
      </c>
      <c r="P741" s="88" t="s">
        <v>104</v>
      </c>
      <c r="Q741" s="88" t="s">
        <v>2374</v>
      </c>
      <c r="R741" s="89" t="s">
        <v>3615</v>
      </c>
      <c r="S741" s="90">
        <v>0.56999999999999995</v>
      </c>
      <c r="T741" s="88" t="s">
        <v>1038</v>
      </c>
      <c r="U741" s="88"/>
      <c r="V741" s="88"/>
      <c r="W741" s="88"/>
      <c r="X741" s="89"/>
      <c r="Y741" s="89"/>
      <c r="Z741" s="88"/>
      <c r="AA741" s="88">
        <v>56</v>
      </c>
      <c r="AB741" s="88"/>
      <c r="AC741" s="88"/>
      <c r="AD741" s="88">
        <v>24</v>
      </c>
      <c r="AE741" s="91">
        <v>22.15</v>
      </c>
      <c r="AF741" s="88" t="s">
        <v>2992</v>
      </c>
      <c r="AG741" s="88" t="s">
        <v>2999</v>
      </c>
      <c r="AH741" s="88" t="s">
        <v>2998</v>
      </c>
      <c r="AI741" s="89">
        <v>2</v>
      </c>
      <c r="AJ741" s="89">
        <v>1</v>
      </c>
      <c r="AK741" s="89" t="s">
        <v>3073</v>
      </c>
      <c r="AL741" s="88"/>
      <c r="AM741" s="88"/>
      <c r="AN741" s="88"/>
      <c r="AO741" s="88"/>
      <c r="AP741" s="88" t="s">
        <v>61</v>
      </c>
      <c r="AQ741" s="88" t="s">
        <v>44</v>
      </c>
      <c r="AR741" s="88" t="s">
        <v>45</v>
      </c>
      <c r="AS741" s="88" t="s">
        <v>44</v>
      </c>
      <c r="AT741" s="88" t="s">
        <v>61</v>
      </c>
      <c r="AU741" s="88"/>
      <c r="AV741" s="88"/>
      <c r="AW741" s="88"/>
      <c r="AX741" s="88" t="s">
        <v>3923</v>
      </c>
      <c r="AY741" s="88">
        <v>72.971710999999999</v>
      </c>
      <c r="AZ741" s="89">
        <v>150</v>
      </c>
      <c r="BA741" s="92">
        <v>0.11917098445595854</v>
      </c>
      <c r="BB741" s="93">
        <v>144</v>
      </c>
      <c r="BC741" s="94">
        <v>0.2</v>
      </c>
      <c r="BD741" s="89">
        <v>495</v>
      </c>
      <c r="BE741" s="89">
        <v>345</v>
      </c>
      <c r="BF741" s="96" t="s">
        <v>2569</v>
      </c>
      <c r="BG741" s="88" t="s">
        <v>68</v>
      </c>
      <c r="BH741" s="88" t="s">
        <v>3523</v>
      </c>
    </row>
    <row r="742" spans="1:60" s="87" customFormat="1" ht="30.75" customHeight="1" x14ac:dyDescent="0.2">
      <c r="A742" s="87" t="s">
        <v>1065</v>
      </c>
      <c r="B742" s="88" t="s">
        <v>1840</v>
      </c>
      <c r="C742" s="88" t="s">
        <v>1065</v>
      </c>
      <c r="D742" s="88" t="s">
        <v>31</v>
      </c>
      <c r="E742" s="88" t="s">
        <v>32</v>
      </c>
      <c r="F742" s="88" t="s">
        <v>32</v>
      </c>
      <c r="G742" s="88" t="s">
        <v>61</v>
      </c>
      <c r="H742" s="88" t="s">
        <v>66</v>
      </c>
      <c r="I742" s="88" t="s">
        <v>2918</v>
      </c>
      <c r="J742" s="88" t="s">
        <v>62</v>
      </c>
      <c r="K742" s="88" t="s">
        <v>1057</v>
      </c>
      <c r="L742" s="88" t="s">
        <v>3523</v>
      </c>
      <c r="M742" s="88" t="s">
        <v>667</v>
      </c>
      <c r="N742" s="88" t="s">
        <v>156</v>
      </c>
      <c r="O742" s="88" t="s">
        <v>444</v>
      </c>
      <c r="P742" s="88" t="s">
        <v>107</v>
      </c>
      <c r="Q742" s="88" t="s">
        <v>2374</v>
      </c>
      <c r="R742" s="89" t="s">
        <v>3615</v>
      </c>
      <c r="S742" s="90">
        <v>0.6</v>
      </c>
      <c r="T742" s="88" t="s">
        <v>1039</v>
      </c>
      <c r="U742" s="88"/>
      <c r="V742" s="88"/>
      <c r="W742" s="88"/>
      <c r="X742" s="89"/>
      <c r="Y742" s="89"/>
      <c r="Z742" s="88"/>
      <c r="AA742" s="88">
        <v>56</v>
      </c>
      <c r="AB742" s="88"/>
      <c r="AC742" s="88"/>
      <c r="AD742" s="88">
        <v>24</v>
      </c>
      <c r="AE742" s="91">
        <v>22.15</v>
      </c>
      <c r="AF742" s="88" t="s">
        <v>2992</v>
      </c>
      <c r="AG742" s="88" t="s">
        <v>2999</v>
      </c>
      <c r="AH742" s="88" t="s">
        <v>2998</v>
      </c>
      <c r="AI742" s="89">
        <v>2</v>
      </c>
      <c r="AJ742" s="89">
        <v>1</v>
      </c>
      <c r="AK742" s="89" t="s">
        <v>3073</v>
      </c>
      <c r="AL742" s="88"/>
      <c r="AM742" s="88"/>
      <c r="AN742" s="88"/>
      <c r="AO742" s="88"/>
      <c r="AP742" s="88" t="s">
        <v>61</v>
      </c>
      <c r="AQ742" s="88" t="s">
        <v>44</v>
      </c>
      <c r="AR742" s="88" t="s">
        <v>45</v>
      </c>
      <c r="AS742" s="88" t="s">
        <v>44</v>
      </c>
      <c r="AT742" s="88" t="s">
        <v>61</v>
      </c>
      <c r="AU742" s="88"/>
      <c r="AV742" s="88"/>
      <c r="AW742" s="88"/>
      <c r="AX742" s="88" t="s">
        <v>3923</v>
      </c>
      <c r="AY742" s="88">
        <v>72.635885000000002</v>
      </c>
      <c r="AZ742" s="89">
        <v>150</v>
      </c>
      <c r="BA742" s="92">
        <v>5.181347150259067E-2</v>
      </c>
      <c r="BB742" s="93">
        <v>144</v>
      </c>
      <c r="BC742" s="94">
        <v>0.2</v>
      </c>
      <c r="BD742" s="89">
        <v>495</v>
      </c>
      <c r="BE742" s="89">
        <v>345</v>
      </c>
      <c r="BF742" s="96" t="s">
        <v>2569</v>
      </c>
      <c r="BG742" s="88" t="s">
        <v>68</v>
      </c>
      <c r="BH742" s="88" t="s">
        <v>3523</v>
      </c>
    </row>
    <row r="743" spans="1:60" s="87" customFormat="1" ht="30.75" customHeight="1" x14ac:dyDescent="0.2">
      <c r="A743" s="87" t="s">
        <v>2137</v>
      </c>
      <c r="B743" s="88" t="s">
        <v>1841</v>
      </c>
      <c r="C743" s="88" t="s">
        <v>2137</v>
      </c>
      <c r="D743" s="88" t="s">
        <v>31</v>
      </c>
      <c r="E743" s="88" t="s">
        <v>32</v>
      </c>
      <c r="F743" s="88" t="s">
        <v>32</v>
      </c>
      <c r="G743" s="88" t="s">
        <v>61</v>
      </c>
      <c r="H743" s="88" t="s">
        <v>66</v>
      </c>
      <c r="I743" s="88" t="s">
        <v>2916</v>
      </c>
      <c r="J743" s="88" t="s">
        <v>62</v>
      </c>
      <c r="K743" s="88" t="s">
        <v>1057</v>
      </c>
      <c r="L743" s="88" t="s">
        <v>3523</v>
      </c>
      <c r="M743" s="88" t="s">
        <v>667</v>
      </c>
      <c r="N743" s="88" t="s">
        <v>1726</v>
      </c>
      <c r="O743" s="88" t="s">
        <v>444</v>
      </c>
      <c r="P743" s="88" t="s">
        <v>175</v>
      </c>
      <c r="Q743" s="88" t="s">
        <v>2374</v>
      </c>
      <c r="R743" s="89" t="s">
        <v>3644</v>
      </c>
      <c r="S743" s="90">
        <v>0.48499999999999999</v>
      </c>
      <c r="T743" s="88" t="s">
        <v>1040</v>
      </c>
      <c r="U743" s="88"/>
      <c r="V743" s="88"/>
      <c r="W743" s="88"/>
      <c r="X743" s="89"/>
      <c r="Y743" s="89"/>
      <c r="Z743" s="88"/>
      <c r="AA743" s="88">
        <v>56</v>
      </c>
      <c r="AB743" s="88"/>
      <c r="AC743" s="88"/>
      <c r="AD743" s="88">
        <v>24</v>
      </c>
      <c r="AE743" s="91">
        <v>22.15</v>
      </c>
      <c r="AF743" s="88" t="s">
        <v>2992</v>
      </c>
      <c r="AG743" s="88"/>
      <c r="AH743" s="88" t="s">
        <v>2998</v>
      </c>
      <c r="AI743" s="89">
        <v>2</v>
      </c>
      <c r="AJ743" s="89">
        <v>1</v>
      </c>
      <c r="AK743" s="89" t="s">
        <v>3073</v>
      </c>
      <c r="AL743" s="88"/>
      <c r="AM743" s="88"/>
      <c r="AN743" s="88"/>
      <c r="AO743" s="88"/>
      <c r="AP743" s="88" t="s">
        <v>61</v>
      </c>
      <c r="AQ743" s="88" t="s">
        <v>44</v>
      </c>
      <c r="AR743" s="88" t="s">
        <v>45</v>
      </c>
      <c r="AS743" s="88" t="s">
        <v>44</v>
      </c>
      <c r="AT743" s="88" t="s">
        <v>61</v>
      </c>
      <c r="AU743" s="88"/>
      <c r="AV743" s="88"/>
      <c r="AW743" s="88" t="s">
        <v>3921</v>
      </c>
      <c r="AX743" s="88"/>
      <c r="AY743" s="88">
        <v>65.140720999999999</v>
      </c>
      <c r="AZ743" s="89">
        <v>150</v>
      </c>
      <c r="BA743" s="92">
        <v>0.63212435233160624</v>
      </c>
      <c r="BB743" s="93">
        <v>144</v>
      </c>
      <c r="BC743" s="94">
        <v>0.2</v>
      </c>
      <c r="BD743" s="89">
        <v>495</v>
      </c>
      <c r="BE743" s="89">
        <v>345</v>
      </c>
      <c r="BF743" s="96" t="s">
        <v>2568</v>
      </c>
      <c r="BG743" s="88" t="s">
        <v>68</v>
      </c>
      <c r="BH743" s="88" t="s">
        <v>3523</v>
      </c>
    </row>
    <row r="744" spans="1:60" s="87" customFormat="1" ht="30.75" customHeight="1" x14ac:dyDescent="0.2">
      <c r="A744" s="87" t="s">
        <v>2138</v>
      </c>
      <c r="B744" s="88" t="s">
        <v>1841</v>
      </c>
      <c r="C744" s="88" t="s">
        <v>2138</v>
      </c>
      <c r="D744" s="88" t="s">
        <v>31</v>
      </c>
      <c r="E744" s="88" t="s">
        <v>32</v>
      </c>
      <c r="F744" s="88" t="s">
        <v>32</v>
      </c>
      <c r="G744" s="88" t="s">
        <v>61</v>
      </c>
      <c r="H744" s="88" t="s">
        <v>66</v>
      </c>
      <c r="I744" s="88" t="s">
        <v>2916</v>
      </c>
      <c r="J744" s="88" t="s">
        <v>62</v>
      </c>
      <c r="K744" s="88" t="s">
        <v>1057</v>
      </c>
      <c r="L744" s="88" t="s">
        <v>3523</v>
      </c>
      <c r="M744" s="88" t="s">
        <v>667</v>
      </c>
      <c r="N744" s="88" t="s">
        <v>1726</v>
      </c>
      <c r="O744" s="88" t="s">
        <v>444</v>
      </c>
      <c r="P744" s="88" t="s">
        <v>176</v>
      </c>
      <c r="Q744" s="88" t="s">
        <v>2374</v>
      </c>
      <c r="R744" s="89" t="s">
        <v>3644</v>
      </c>
      <c r="S744" s="90">
        <v>0.45500000000000002</v>
      </c>
      <c r="T744" s="88" t="s">
        <v>1041</v>
      </c>
      <c r="U744" s="88"/>
      <c r="V744" s="88"/>
      <c r="W744" s="88"/>
      <c r="X744" s="89"/>
      <c r="Y744" s="89"/>
      <c r="Z744" s="88"/>
      <c r="AA744" s="88">
        <v>56</v>
      </c>
      <c r="AB744" s="88"/>
      <c r="AC744" s="88"/>
      <c r="AD744" s="88">
        <v>24</v>
      </c>
      <c r="AE744" s="91">
        <v>22.15</v>
      </c>
      <c r="AF744" s="88" t="s">
        <v>2992</v>
      </c>
      <c r="AG744" s="88"/>
      <c r="AH744" s="88" t="s">
        <v>2998</v>
      </c>
      <c r="AI744" s="89">
        <v>2</v>
      </c>
      <c r="AJ744" s="89">
        <v>1</v>
      </c>
      <c r="AK744" s="89" t="s">
        <v>3073</v>
      </c>
      <c r="AL744" s="88"/>
      <c r="AM744" s="88"/>
      <c r="AN744" s="88"/>
      <c r="AO744" s="88"/>
      <c r="AP744" s="88" t="s">
        <v>61</v>
      </c>
      <c r="AQ744" s="88" t="s">
        <v>44</v>
      </c>
      <c r="AR744" s="88" t="s">
        <v>45</v>
      </c>
      <c r="AS744" s="88" t="s">
        <v>44</v>
      </c>
      <c r="AT744" s="88" t="s">
        <v>61</v>
      </c>
      <c r="AU744" s="88"/>
      <c r="AV744" s="88"/>
      <c r="AW744" s="88" t="s">
        <v>3921</v>
      </c>
      <c r="AX744" s="88"/>
      <c r="AY744" s="88">
        <v>71.614118000000005</v>
      </c>
      <c r="AZ744" s="89">
        <v>150</v>
      </c>
      <c r="BA744" s="92">
        <v>0.84455958549222798</v>
      </c>
      <c r="BB744" s="93">
        <v>216</v>
      </c>
      <c r="BC744" s="94">
        <v>0.2</v>
      </c>
      <c r="BD744" s="89">
        <v>495</v>
      </c>
      <c r="BE744" s="89">
        <v>345</v>
      </c>
      <c r="BF744" s="96" t="s">
        <v>2568</v>
      </c>
      <c r="BG744" s="88" t="s">
        <v>68</v>
      </c>
      <c r="BH744" s="88" t="s">
        <v>3523</v>
      </c>
    </row>
    <row r="745" spans="1:60" s="87" customFormat="1" ht="30.75" customHeight="1" x14ac:dyDescent="0.2">
      <c r="A745" s="87" t="s">
        <v>1066</v>
      </c>
      <c r="B745" s="88" t="s">
        <v>1841</v>
      </c>
      <c r="C745" s="88" t="s">
        <v>1066</v>
      </c>
      <c r="D745" s="88" t="s">
        <v>31</v>
      </c>
      <c r="E745" s="88" t="s">
        <v>32</v>
      </c>
      <c r="F745" s="88" t="s">
        <v>32</v>
      </c>
      <c r="G745" s="88" t="s">
        <v>61</v>
      </c>
      <c r="H745" s="88" t="s">
        <v>66</v>
      </c>
      <c r="I745" s="88" t="s">
        <v>2916</v>
      </c>
      <c r="J745" s="88" t="s">
        <v>62</v>
      </c>
      <c r="K745" s="88" t="s">
        <v>1057</v>
      </c>
      <c r="L745" s="88" t="s">
        <v>3523</v>
      </c>
      <c r="M745" s="88" t="s">
        <v>667</v>
      </c>
      <c r="N745" s="88" t="s">
        <v>1726</v>
      </c>
      <c r="O745" s="88" t="s">
        <v>444</v>
      </c>
      <c r="P745" s="88" t="s">
        <v>98</v>
      </c>
      <c r="Q745" s="88" t="s">
        <v>2374</v>
      </c>
      <c r="R745" s="89" t="s">
        <v>3644</v>
      </c>
      <c r="S745" s="90">
        <v>0.435</v>
      </c>
      <c r="T745" s="88" t="s">
        <v>1042</v>
      </c>
      <c r="U745" s="88"/>
      <c r="V745" s="88"/>
      <c r="W745" s="88"/>
      <c r="X745" s="89"/>
      <c r="Y745" s="89"/>
      <c r="Z745" s="88"/>
      <c r="AA745" s="88">
        <v>56</v>
      </c>
      <c r="AB745" s="88"/>
      <c r="AC745" s="88"/>
      <c r="AD745" s="88">
        <v>24</v>
      </c>
      <c r="AE745" s="91">
        <v>22.15</v>
      </c>
      <c r="AF745" s="88" t="s">
        <v>2992</v>
      </c>
      <c r="AG745" s="88"/>
      <c r="AH745" s="88" t="s">
        <v>2998</v>
      </c>
      <c r="AI745" s="89">
        <v>2</v>
      </c>
      <c r="AJ745" s="89">
        <v>1</v>
      </c>
      <c r="AK745" s="89" t="s">
        <v>3073</v>
      </c>
      <c r="AL745" s="88"/>
      <c r="AM745" s="88"/>
      <c r="AN745" s="88"/>
      <c r="AO745" s="88"/>
      <c r="AP745" s="88" t="s">
        <v>61</v>
      </c>
      <c r="AQ745" s="88" t="s">
        <v>44</v>
      </c>
      <c r="AR745" s="88" t="s">
        <v>45</v>
      </c>
      <c r="AS745" s="88" t="s">
        <v>44</v>
      </c>
      <c r="AT745" s="88" t="s">
        <v>61</v>
      </c>
      <c r="AU745" s="88"/>
      <c r="AV745" s="88"/>
      <c r="AW745" s="88" t="s">
        <v>3921</v>
      </c>
      <c r="AX745" s="88"/>
      <c r="AY745" s="88">
        <v>73.637221999999994</v>
      </c>
      <c r="AZ745" s="89">
        <v>150</v>
      </c>
      <c r="BA745" s="92">
        <v>0.51295336787564771</v>
      </c>
      <c r="BB745" s="93">
        <v>216</v>
      </c>
      <c r="BC745" s="94">
        <v>0.2</v>
      </c>
      <c r="BD745" s="89">
        <v>495</v>
      </c>
      <c r="BE745" s="89">
        <v>345</v>
      </c>
      <c r="BF745" s="96" t="s">
        <v>2568</v>
      </c>
      <c r="BG745" s="88" t="s">
        <v>68</v>
      </c>
      <c r="BH745" s="88" t="s">
        <v>3523</v>
      </c>
    </row>
    <row r="746" spans="1:60" s="87" customFormat="1" ht="30.75" customHeight="1" x14ac:dyDescent="0.2">
      <c r="A746" s="87" t="s">
        <v>1067</v>
      </c>
      <c r="B746" s="88" t="s">
        <v>1841</v>
      </c>
      <c r="C746" s="88" t="s">
        <v>1067</v>
      </c>
      <c r="D746" s="88" t="s">
        <v>31</v>
      </c>
      <c r="E746" s="88" t="s">
        <v>32</v>
      </c>
      <c r="F746" s="88" t="s">
        <v>32</v>
      </c>
      <c r="G746" s="88" t="s">
        <v>61</v>
      </c>
      <c r="H746" s="88" t="s">
        <v>66</v>
      </c>
      <c r="I746" s="88" t="s">
        <v>2916</v>
      </c>
      <c r="J746" s="88" t="s">
        <v>62</v>
      </c>
      <c r="K746" s="88" t="s">
        <v>1057</v>
      </c>
      <c r="L746" s="88" t="s">
        <v>3523</v>
      </c>
      <c r="M746" s="88" t="s">
        <v>667</v>
      </c>
      <c r="N746" s="88" t="s">
        <v>1726</v>
      </c>
      <c r="O746" s="88" t="s">
        <v>444</v>
      </c>
      <c r="P746" s="88" t="s">
        <v>100</v>
      </c>
      <c r="Q746" s="88" t="s">
        <v>2374</v>
      </c>
      <c r="R746" s="89" t="s">
        <v>3644</v>
      </c>
      <c r="S746" s="90">
        <v>0.41499999999999998</v>
      </c>
      <c r="T746" s="88" t="s">
        <v>1043</v>
      </c>
      <c r="U746" s="88"/>
      <c r="V746" s="88"/>
      <c r="W746" s="88"/>
      <c r="X746" s="89"/>
      <c r="Y746" s="89"/>
      <c r="Z746" s="88"/>
      <c r="AA746" s="88">
        <v>56</v>
      </c>
      <c r="AB746" s="88"/>
      <c r="AC746" s="88"/>
      <c r="AD746" s="88">
        <v>24</v>
      </c>
      <c r="AE746" s="91">
        <v>22.15</v>
      </c>
      <c r="AF746" s="88" t="s">
        <v>2992</v>
      </c>
      <c r="AG746" s="88"/>
      <c r="AH746" s="88" t="s">
        <v>2998</v>
      </c>
      <c r="AI746" s="89">
        <v>2</v>
      </c>
      <c r="AJ746" s="89">
        <v>1</v>
      </c>
      <c r="AK746" s="89" t="s">
        <v>3073</v>
      </c>
      <c r="AL746" s="88"/>
      <c r="AM746" s="88"/>
      <c r="AN746" s="88"/>
      <c r="AO746" s="88"/>
      <c r="AP746" s="88" t="s">
        <v>61</v>
      </c>
      <c r="AQ746" s="88" t="s">
        <v>44</v>
      </c>
      <c r="AR746" s="88" t="s">
        <v>45</v>
      </c>
      <c r="AS746" s="88" t="s">
        <v>44</v>
      </c>
      <c r="AT746" s="88" t="s">
        <v>61</v>
      </c>
      <c r="AU746" s="88"/>
      <c r="AV746" s="88"/>
      <c r="AW746" s="88" t="s">
        <v>3921</v>
      </c>
      <c r="AX746" s="88"/>
      <c r="AY746" s="88">
        <v>70.424346</v>
      </c>
      <c r="AZ746" s="89">
        <v>150</v>
      </c>
      <c r="BA746" s="92">
        <v>0.17098445595854922</v>
      </c>
      <c r="BB746" s="93">
        <v>216</v>
      </c>
      <c r="BC746" s="94">
        <v>0.2</v>
      </c>
      <c r="BD746" s="89">
        <v>495</v>
      </c>
      <c r="BE746" s="89">
        <v>345</v>
      </c>
      <c r="BF746" s="96" t="s">
        <v>2568</v>
      </c>
      <c r="BG746" s="88" t="s">
        <v>68</v>
      </c>
      <c r="BH746" s="88" t="s">
        <v>3523</v>
      </c>
    </row>
    <row r="747" spans="1:60" s="87" customFormat="1" ht="30.75" customHeight="1" x14ac:dyDescent="0.2">
      <c r="A747" s="87" t="s">
        <v>1068</v>
      </c>
      <c r="B747" s="88" t="s">
        <v>1841</v>
      </c>
      <c r="C747" s="88" t="s">
        <v>1068</v>
      </c>
      <c r="D747" s="88" t="s">
        <v>31</v>
      </c>
      <c r="E747" s="88" t="s">
        <v>32</v>
      </c>
      <c r="F747" s="88" t="s">
        <v>32</v>
      </c>
      <c r="G747" s="88" t="s">
        <v>61</v>
      </c>
      <c r="H747" s="88" t="s">
        <v>66</v>
      </c>
      <c r="I747" s="88" t="s">
        <v>2916</v>
      </c>
      <c r="J747" s="88" t="s">
        <v>62</v>
      </c>
      <c r="K747" s="88" t="s">
        <v>1057</v>
      </c>
      <c r="L747" s="88" t="s">
        <v>3523</v>
      </c>
      <c r="M747" s="88" t="s">
        <v>667</v>
      </c>
      <c r="N747" s="88" t="s">
        <v>1726</v>
      </c>
      <c r="O747" s="88" t="s">
        <v>444</v>
      </c>
      <c r="P747" s="88" t="s">
        <v>104</v>
      </c>
      <c r="Q747" s="88" t="s">
        <v>2374</v>
      </c>
      <c r="R747" s="89" t="s">
        <v>3644</v>
      </c>
      <c r="S747" s="90">
        <v>0.5</v>
      </c>
      <c r="T747" s="88" t="s">
        <v>1044</v>
      </c>
      <c r="U747" s="88"/>
      <c r="V747" s="88"/>
      <c r="W747" s="88"/>
      <c r="X747" s="89"/>
      <c r="Y747" s="89"/>
      <c r="Z747" s="88"/>
      <c r="AA747" s="88">
        <v>56</v>
      </c>
      <c r="AB747" s="88"/>
      <c r="AC747" s="88"/>
      <c r="AD747" s="88">
        <v>24</v>
      </c>
      <c r="AE747" s="91">
        <v>22.15</v>
      </c>
      <c r="AF747" s="88" t="s">
        <v>2992</v>
      </c>
      <c r="AG747" s="88"/>
      <c r="AH747" s="88" t="s">
        <v>2998</v>
      </c>
      <c r="AI747" s="89">
        <v>2</v>
      </c>
      <c r="AJ747" s="89">
        <v>1</v>
      </c>
      <c r="AK747" s="89" t="s">
        <v>3073</v>
      </c>
      <c r="AL747" s="88"/>
      <c r="AM747" s="88"/>
      <c r="AN747" s="88"/>
      <c r="AO747" s="88"/>
      <c r="AP747" s="88" t="s">
        <v>61</v>
      </c>
      <c r="AQ747" s="88" t="s">
        <v>44</v>
      </c>
      <c r="AR747" s="88" t="s">
        <v>45</v>
      </c>
      <c r="AS747" s="88" t="s">
        <v>44</v>
      </c>
      <c r="AT747" s="88" t="s">
        <v>61</v>
      </c>
      <c r="AU747" s="88"/>
      <c r="AV747" s="88"/>
      <c r="AW747" s="88" t="s">
        <v>3921</v>
      </c>
      <c r="AX747" s="88"/>
      <c r="AY747" s="88">
        <v>72.367223999999993</v>
      </c>
      <c r="AZ747" s="89">
        <v>150</v>
      </c>
      <c r="BA747" s="92">
        <v>0.10362694300518134</v>
      </c>
      <c r="BB747" s="93">
        <v>144</v>
      </c>
      <c r="BC747" s="94">
        <v>0.2</v>
      </c>
      <c r="BD747" s="89">
        <v>495</v>
      </c>
      <c r="BE747" s="89">
        <v>345</v>
      </c>
      <c r="BF747" s="96" t="s">
        <v>2568</v>
      </c>
      <c r="BG747" s="88" t="s">
        <v>68</v>
      </c>
      <c r="BH747" s="88" t="s">
        <v>3523</v>
      </c>
    </row>
    <row r="748" spans="1:60" s="87" customFormat="1" ht="30.75" customHeight="1" x14ac:dyDescent="0.2">
      <c r="A748" s="87" t="s">
        <v>2139</v>
      </c>
      <c r="B748" s="88" t="s">
        <v>1842</v>
      </c>
      <c r="C748" s="88" t="s">
        <v>2139</v>
      </c>
      <c r="D748" s="88" t="s">
        <v>31</v>
      </c>
      <c r="E748" s="88" t="s">
        <v>32</v>
      </c>
      <c r="F748" s="88" t="s">
        <v>32</v>
      </c>
      <c r="G748" s="88" t="s">
        <v>61</v>
      </c>
      <c r="H748" s="88" t="s">
        <v>66</v>
      </c>
      <c r="I748" s="88" t="s">
        <v>2986</v>
      </c>
      <c r="J748" s="88" t="s">
        <v>62</v>
      </c>
      <c r="K748" s="88" t="s">
        <v>1057</v>
      </c>
      <c r="L748" s="88" t="s">
        <v>3523</v>
      </c>
      <c r="M748" s="88" t="s">
        <v>667</v>
      </c>
      <c r="N748" s="88" t="s">
        <v>1728</v>
      </c>
      <c r="O748" s="88" t="s">
        <v>444</v>
      </c>
      <c r="P748" s="88" t="s">
        <v>175</v>
      </c>
      <c r="Q748" s="88" t="s">
        <v>2374</v>
      </c>
      <c r="R748" s="89" t="s">
        <v>3643</v>
      </c>
      <c r="S748" s="90">
        <v>0.48499999999999999</v>
      </c>
      <c r="T748" s="88" t="s">
        <v>1045</v>
      </c>
      <c r="U748" s="88"/>
      <c r="V748" s="88"/>
      <c r="W748" s="88"/>
      <c r="X748" s="89"/>
      <c r="Y748" s="89"/>
      <c r="Z748" s="88"/>
      <c r="AA748" s="88">
        <v>56</v>
      </c>
      <c r="AB748" s="88"/>
      <c r="AC748" s="88"/>
      <c r="AD748" s="88">
        <v>24</v>
      </c>
      <c r="AE748" s="91">
        <v>22.15</v>
      </c>
      <c r="AF748" s="88"/>
      <c r="AG748" s="88"/>
      <c r="AH748" s="88" t="s">
        <v>2998</v>
      </c>
      <c r="AI748" s="89">
        <v>2</v>
      </c>
      <c r="AJ748" s="89">
        <v>1</v>
      </c>
      <c r="AK748" s="89" t="s">
        <v>3073</v>
      </c>
      <c r="AL748" s="88"/>
      <c r="AM748" s="88"/>
      <c r="AN748" s="88"/>
      <c r="AO748" s="88"/>
      <c r="AP748" s="88" t="s">
        <v>61</v>
      </c>
      <c r="AQ748" s="88" t="s">
        <v>44</v>
      </c>
      <c r="AR748" s="88" t="s">
        <v>45</v>
      </c>
      <c r="AS748" s="88" t="s">
        <v>44</v>
      </c>
      <c r="AT748" s="88" t="s">
        <v>61</v>
      </c>
      <c r="AU748" s="88" t="s">
        <v>3921</v>
      </c>
      <c r="AV748" s="88"/>
      <c r="AW748" s="88"/>
      <c r="AX748" s="88"/>
      <c r="AY748" s="88" t="e">
        <v>#N/A</v>
      </c>
      <c r="AZ748" s="89">
        <v>150</v>
      </c>
      <c r="BA748" s="92"/>
      <c r="BB748" s="93">
        <v>144</v>
      </c>
      <c r="BC748" s="94">
        <v>0.2</v>
      </c>
      <c r="BD748" s="89">
        <v>495</v>
      </c>
      <c r="BE748" s="89">
        <v>345</v>
      </c>
      <c r="BF748" s="96" t="s">
        <v>61</v>
      </c>
      <c r="BG748" s="88" t="s">
        <v>68</v>
      </c>
      <c r="BH748" s="88" t="s">
        <v>3523</v>
      </c>
    </row>
    <row r="749" spans="1:60" s="87" customFormat="1" ht="30.75" customHeight="1" x14ac:dyDescent="0.2">
      <c r="A749" s="87" t="s">
        <v>2140</v>
      </c>
      <c r="B749" s="88" t="s">
        <v>1842</v>
      </c>
      <c r="C749" s="88" t="s">
        <v>2140</v>
      </c>
      <c r="D749" s="88" t="s">
        <v>31</v>
      </c>
      <c r="E749" s="88" t="s">
        <v>32</v>
      </c>
      <c r="F749" s="88" t="s">
        <v>32</v>
      </c>
      <c r="G749" s="88" t="s">
        <v>61</v>
      </c>
      <c r="H749" s="88" t="s">
        <v>66</v>
      </c>
      <c r="I749" s="88" t="s">
        <v>2986</v>
      </c>
      <c r="J749" s="88" t="s">
        <v>62</v>
      </c>
      <c r="K749" s="88" t="s">
        <v>1057</v>
      </c>
      <c r="L749" s="88" t="s">
        <v>3523</v>
      </c>
      <c r="M749" s="88" t="s">
        <v>667</v>
      </c>
      <c r="N749" s="88" t="s">
        <v>1728</v>
      </c>
      <c r="O749" s="88" t="s">
        <v>444</v>
      </c>
      <c r="P749" s="88" t="s">
        <v>176</v>
      </c>
      <c r="Q749" s="88" t="s">
        <v>2374</v>
      </c>
      <c r="R749" s="89" t="s">
        <v>3643</v>
      </c>
      <c r="S749" s="90">
        <v>0.45500000000000002</v>
      </c>
      <c r="T749" s="88" t="s">
        <v>1046</v>
      </c>
      <c r="U749" s="88"/>
      <c r="V749" s="88"/>
      <c r="W749" s="88"/>
      <c r="X749" s="89"/>
      <c r="Y749" s="89"/>
      <c r="Z749" s="88"/>
      <c r="AA749" s="88">
        <v>56</v>
      </c>
      <c r="AB749" s="88"/>
      <c r="AC749" s="88"/>
      <c r="AD749" s="88">
        <v>24</v>
      </c>
      <c r="AE749" s="91">
        <v>22.15</v>
      </c>
      <c r="AF749" s="88"/>
      <c r="AG749" s="88"/>
      <c r="AH749" s="88" t="s">
        <v>2998</v>
      </c>
      <c r="AI749" s="89">
        <v>2</v>
      </c>
      <c r="AJ749" s="89">
        <v>1</v>
      </c>
      <c r="AK749" s="89" t="s">
        <v>3073</v>
      </c>
      <c r="AL749" s="88"/>
      <c r="AM749" s="88"/>
      <c r="AN749" s="88"/>
      <c r="AO749" s="88"/>
      <c r="AP749" s="88" t="s">
        <v>61</v>
      </c>
      <c r="AQ749" s="88" t="s">
        <v>44</v>
      </c>
      <c r="AR749" s="88" t="s">
        <v>45</v>
      </c>
      <c r="AS749" s="88" t="s">
        <v>44</v>
      </c>
      <c r="AT749" s="88" t="s">
        <v>61</v>
      </c>
      <c r="AU749" s="88" t="s">
        <v>3921</v>
      </c>
      <c r="AV749" s="88"/>
      <c r="AW749" s="88"/>
      <c r="AX749" s="88"/>
      <c r="AY749" s="88" t="e">
        <v>#N/A</v>
      </c>
      <c r="AZ749" s="89">
        <v>150</v>
      </c>
      <c r="BA749" s="92"/>
      <c r="BB749" s="93">
        <v>216</v>
      </c>
      <c r="BC749" s="94">
        <v>0.2</v>
      </c>
      <c r="BD749" s="89">
        <v>495</v>
      </c>
      <c r="BE749" s="89">
        <v>345</v>
      </c>
      <c r="BF749" s="96" t="s">
        <v>61</v>
      </c>
      <c r="BG749" s="88" t="s">
        <v>68</v>
      </c>
      <c r="BH749" s="88" t="s">
        <v>3523</v>
      </c>
    </row>
    <row r="750" spans="1:60" s="87" customFormat="1" ht="30.75" customHeight="1" x14ac:dyDescent="0.2">
      <c r="A750" s="87" t="s">
        <v>1069</v>
      </c>
      <c r="B750" s="88" t="s">
        <v>1842</v>
      </c>
      <c r="C750" s="88" t="s">
        <v>1069</v>
      </c>
      <c r="D750" s="88" t="s">
        <v>31</v>
      </c>
      <c r="E750" s="88" t="s">
        <v>32</v>
      </c>
      <c r="F750" s="88" t="s">
        <v>32</v>
      </c>
      <c r="G750" s="88" t="s">
        <v>61</v>
      </c>
      <c r="H750" s="88" t="s">
        <v>66</v>
      </c>
      <c r="I750" s="88" t="s">
        <v>2986</v>
      </c>
      <c r="J750" s="88" t="s">
        <v>62</v>
      </c>
      <c r="K750" s="88" t="s">
        <v>1057</v>
      </c>
      <c r="L750" s="88" t="s">
        <v>3523</v>
      </c>
      <c r="M750" s="88" t="s">
        <v>667</v>
      </c>
      <c r="N750" s="88" t="s">
        <v>1728</v>
      </c>
      <c r="O750" s="88" t="s">
        <v>444</v>
      </c>
      <c r="P750" s="88" t="s">
        <v>98</v>
      </c>
      <c r="Q750" s="88" t="s">
        <v>2374</v>
      </c>
      <c r="R750" s="89" t="s">
        <v>3643</v>
      </c>
      <c r="S750" s="90">
        <v>0.435</v>
      </c>
      <c r="T750" s="88" t="s">
        <v>1047</v>
      </c>
      <c r="U750" s="88"/>
      <c r="V750" s="88"/>
      <c r="W750" s="88"/>
      <c r="X750" s="89"/>
      <c r="Y750" s="89"/>
      <c r="Z750" s="88"/>
      <c r="AA750" s="88">
        <v>56</v>
      </c>
      <c r="AB750" s="88"/>
      <c r="AC750" s="88"/>
      <c r="AD750" s="88">
        <v>24</v>
      </c>
      <c r="AE750" s="91">
        <v>22.15</v>
      </c>
      <c r="AF750" s="88"/>
      <c r="AG750" s="88"/>
      <c r="AH750" s="88" t="s">
        <v>2998</v>
      </c>
      <c r="AI750" s="89">
        <v>2</v>
      </c>
      <c r="AJ750" s="89">
        <v>1</v>
      </c>
      <c r="AK750" s="89" t="s">
        <v>3073</v>
      </c>
      <c r="AL750" s="88"/>
      <c r="AM750" s="88"/>
      <c r="AN750" s="88"/>
      <c r="AO750" s="88"/>
      <c r="AP750" s="88" t="s">
        <v>61</v>
      </c>
      <c r="AQ750" s="88" t="s">
        <v>44</v>
      </c>
      <c r="AR750" s="88" t="s">
        <v>45</v>
      </c>
      <c r="AS750" s="88" t="s">
        <v>44</v>
      </c>
      <c r="AT750" s="88" t="s">
        <v>61</v>
      </c>
      <c r="AU750" s="88" t="s">
        <v>3921</v>
      </c>
      <c r="AV750" s="88"/>
      <c r="AW750" s="88"/>
      <c r="AX750" s="88"/>
      <c r="AY750" s="88" t="e">
        <v>#N/A</v>
      </c>
      <c r="AZ750" s="89">
        <v>150</v>
      </c>
      <c r="BA750" s="92"/>
      <c r="BB750" s="93">
        <v>216</v>
      </c>
      <c r="BC750" s="94">
        <v>0.2</v>
      </c>
      <c r="BD750" s="89">
        <v>495</v>
      </c>
      <c r="BE750" s="89">
        <v>345</v>
      </c>
      <c r="BF750" s="96" t="s">
        <v>61</v>
      </c>
      <c r="BG750" s="88" t="s">
        <v>68</v>
      </c>
      <c r="BH750" s="88" t="s">
        <v>3523</v>
      </c>
    </row>
    <row r="751" spans="1:60" s="87" customFormat="1" ht="30.75" customHeight="1" x14ac:dyDescent="0.2">
      <c r="A751" s="87" t="s">
        <v>1070</v>
      </c>
      <c r="B751" s="88" t="s">
        <v>1842</v>
      </c>
      <c r="C751" s="88" t="s">
        <v>1070</v>
      </c>
      <c r="D751" s="88" t="s">
        <v>31</v>
      </c>
      <c r="E751" s="88" t="s">
        <v>32</v>
      </c>
      <c r="F751" s="88" t="s">
        <v>32</v>
      </c>
      <c r="G751" s="88" t="s">
        <v>61</v>
      </c>
      <c r="H751" s="88" t="s">
        <v>66</v>
      </c>
      <c r="I751" s="88" t="s">
        <v>2986</v>
      </c>
      <c r="J751" s="88" t="s">
        <v>62</v>
      </c>
      <c r="K751" s="88" t="s">
        <v>1057</v>
      </c>
      <c r="L751" s="88" t="s">
        <v>3523</v>
      </c>
      <c r="M751" s="88" t="s">
        <v>667</v>
      </c>
      <c r="N751" s="88" t="s">
        <v>1728</v>
      </c>
      <c r="O751" s="88" t="s">
        <v>444</v>
      </c>
      <c r="P751" s="88" t="s">
        <v>100</v>
      </c>
      <c r="Q751" s="88" t="s">
        <v>2374</v>
      </c>
      <c r="R751" s="89" t="s">
        <v>3643</v>
      </c>
      <c r="S751" s="90">
        <v>0.41499999999999998</v>
      </c>
      <c r="T751" s="88" t="s">
        <v>1048</v>
      </c>
      <c r="U751" s="88"/>
      <c r="V751" s="88"/>
      <c r="W751" s="88"/>
      <c r="X751" s="89"/>
      <c r="Y751" s="89"/>
      <c r="Z751" s="88"/>
      <c r="AA751" s="88">
        <v>56</v>
      </c>
      <c r="AB751" s="88"/>
      <c r="AC751" s="88"/>
      <c r="AD751" s="88">
        <v>24</v>
      </c>
      <c r="AE751" s="91">
        <v>22.15</v>
      </c>
      <c r="AF751" s="88"/>
      <c r="AG751" s="88"/>
      <c r="AH751" s="88" t="s">
        <v>2998</v>
      </c>
      <c r="AI751" s="89">
        <v>2</v>
      </c>
      <c r="AJ751" s="89">
        <v>1</v>
      </c>
      <c r="AK751" s="89" t="s">
        <v>3073</v>
      </c>
      <c r="AL751" s="88"/>
      <c r="AM751" s="88"/>
      <c r="AN751" s="88"/>
      <c r="AO751" s="88"/>
      <c r="AP751" s="88" t="s">
        <v>61</v>
      </c>
      <c r="AQ751" s="88" t="s">
        <v>44</v>
      </c>
      <c r="AR751" s="88" t="s">
        <v>45</v>
      </c>
      <c r="AS751" s="88" t="s">
        <v>44</v>
      </c>
      <c r="AT751" s="88" t="s">
        <v>61</v>
      </c>
      <c r="AU751" s="88" t="s">
        <v>3921</v>
      </c>
      <c r="AV751" s="88"/>
      <c r="AW751" s="88"/>
      <c r="AX751" s="88"/>
      <c r="AY751" s="88" t="e">
        <v>#N/A</v>
      </c>
      <c r="AZ751" s="89">
        <v>150</v>
      </c>
      <c r="BA751" s="92"/>
      <c r="BB751" s="93">
        <v>216</v>
      </c>
      <c r="BC751" s="94">
        <v>0.2</v>
      </c>
      <c r="BD751" s="89">
        <v>495</v>
      </c>
      <c r="BE751" s="89">
        <v>345</v>
      </c>
      <c r="BF751" s="96" t="s">
        <v>61</v>
      </c>
      <c r="BG751" s="88" t="s">
        <v>68</v>
      </c>
      <c r="BH751" s="88" t="s">
        <v>3523</v>
      </c>
    </row>
    <row r="752" spans="1:60" s="87" customFormat="1" ht="30.75" customHeight="1" x14ac:dyDescent="0.2">
      <c r="A752" s="87" t="s">
        <v>1071</v>
      </c>
      <c r="B752" s="88" t="s">
        <v>1842</v>
      </c>
      <c r="C752" s="88" t="s">
        <v>1071</v>
      </c>
      <c r="D752" s="88" t="s">
        <v>31</v>
      </c>
      <c r="E752" s="88" t="s">
        <v>32</v>
      </c>
      <c r="F752" s="88" t="s">
        <v>32</v>
      </c>
      <c r="G752" s="88" t="s">
        <v>61</v>
      </c>
      <c r="H752" s="88" t="s">
        <v>66</v>
      </c>
      <c r="I752" s="88" t="s">
        <v>2986</v>
      </c>
      <c r="J752" s="88" t="s">
        <v>62</v>
      </c>
      <c r="K752" s="88" t="s">
        <v>1057</v>
      </c>
      <c r="L752" s="88" t="s">
        <v>3523</v>
      </c>
      <c r="M752" s="88" t="s">
        <v>667</v>
      </c>
      <c r="N752" s="88" t="s">
        <v>1728</v>
      </c>
      <c r="O752" s="88" t="s">
        <v>444</v>
      </c>
      <c r="P752" s="88" t="s">
        <v>104</v>
      </c>
      <c r="Q752" s="88" t="s">
        <v>2374</v>
      </c>
      <c r="R752" s="89" t="s">
        <v>3643</v>
      </c>
      <c r="S752" s="90">
        <v>0.5</v>
      </c>
      <c r="T752" s="88" t="s">
        <v>1049</v>
      </c>
      <c r="U752" s="88"/>
      <c r="V752" s="88"/>
      <c r="W752" s="88"/>
      <c r="X752" s="89"/>
      <c r="Y752" s="89"/>
      <c r="Z752" s="88"/>
      <c r="AA752" s="88">
        <v>56</v>
      </c>
      <c r="AB752" s="88"/>
      <c r="AC752" s="88"/>
      <c r="AD752" s="88">
        <v>24</v>
      </c>
      <c r="AE752" s="91">
        <v>22.15</v>
      </c>
      <c r="AF752" s="88"/>
      <c r="AG752" s="88"/>
      <c r="AH752" s="88" t="s">
        <v>2998</v>
      </c>
      <c r="AI752" s="89">
        <v>2</v>
      </c>
      <c r="AJ752" s="89">
        <v>1</v>
      </c>
      <c r="AK752" s="89" t="s">
        <v>3073</v>
      </c>
      <c r="AL752" s="88"/>
      <c r="AM752" s="88"/>
      <c r="AN752" s="88"/>
      <c r="AO752" s="88"/>
      <c r="AP752" s="88" t="s">
        <v>61</v>
      </c>
      <c r="AQ752" s="88" t="s">
        <v>44</v>
      </c>
      <c r="AR752" s="88" t="s">
        <v>45</v>
      </c>
      <c r="AS752" s="88" t="s">
        <v>44</v>
      </c>
      <c r="AT752" s="88" t="s">
        <v>61</v>
      </c>
      <c r="AU752" s="88" t="s">
        <v>3921</v>
      </c>
      <c r="AV752" s="88"/>
      <c r="AW752" s="88"/>
      <c r="AX752" s="88"/>
      <c r="AY752" s="88" t="e">
        <v>#N/A</v>
      </c>
      <c r="AZ752" s="89">
        <v>150</v>
      </c>
      <c r="BA752" s="92"/>
      <c r="BB752" s="93">
        <v>144</v>
      </c>
      <c r="BC752" s="94">
        <v>0.2</v>
      </c>
      <c r="BD752" s="89">
        <v>495</v>
      </c>
      <c r="BE752" s="89">
        <v>345</v>
      </c>
      <c r="BF752" s="96" t="s">
        <v>61</v>
      </c>
      <c r="BG752" s="88" t="s">
        <v>68</v>
      </c>
      <c r="BH752" s="88" t="s">
        <v>3523</v>
      </c>
    </row>
    <row r="753" spans="1:60" s="87" customFormat="1" ht="30.75" customHeight="1" x14ac:dyDescent="0.2">
      <c r="A753" s="87" t="s">
        <v>1072</v>
      </c>
      <c r="B753" s="88" t="s">
        <v>1842</v>
      </c>
      <c r="C753" s="88" t="s">
        <v>1072</v>
      </c>
      <c r="D753" s="88" t="s">
        <v>31</v>
      </c>
      <c r="E753" s="88" t="s">
        <v>32</v>
      </c>
      <c r="F753" s="88" t="s">
        <v>32</v>
      </c>
      <c r="G753" s="88" t="s">
        <v>61</v>
      </c>
      <c r="H753" s="88" t="s">
        <v>66</v>
      </c>
      <c r="I753" s="88" t="s">
        <v>2986</v>
      </c>
      <c r="J753" s="88" t="s">
        <v>62</v>
      </c>
      <c r="K753" s="88" t="s">
        <v>1057</v>
      </c>
      <c r="L753" s="88" t="s">
        <v>3523</v>
      </c>
      <c r="M753" s="88" t="s">
        <v>667</v>
      </c>
      <c r="N753" s="88" t="s">
        <v>1728</v>
      </c>
      <c r="O753" s="88" t="s">
        <v>444</v>
      </c>
      <c r="P753" s="88" t="s">
        <v>107</v>
      </c>
      <c r="Q753" s="88" t="s">
        <v>2374</v>
      </c>
      <c r="R753" s="89" t="s">
        <v>3643</v>
      </c>
      <c r="S753" s="90">
        <v>0.51500000000000001</v>
      </c>
      <c r="T753" s="88" t="s">
        <v>1050</v>
      </c>
      <c r="U753" s="88"/>
      <c r="V753" s="88"/>
      <c r="W753" s="88"/>
      <c r="X753" s="89"/>
      <c r="Y753" s="89"/>
      <c r="Z753" s="88"/>
      <c r="AA753" s="88">
        <v>56</v>
      </c>
      <c r="AB753" s="88"/>
      <c r="AC753" s="88"/>
      <c r="AD753" s="88">
        <v>24</v>
      </c>
      <c r="AE753" s="91">
        <v>22.15</v>
      </c>
      <c r="AF753" s="88"/>
      <c r="AG753" s="88"/>
      <c r="AH753" s="88" t="s">
        <v>2998</v>
      </c>
      <c r="AI753" s="89">
        <v>2</v>
      </c>
      <c r="AJ753" s="89">
        <v>1</v>
      </c>
      <c r="AK753" s="89" t="s">
        <v>3073</v>
      </c>
      <c r="AL753" s="88"/>
      <c r="AM753" s="88"/>
      <c r="AN753" s="88"/>
      <c r="AO753" s="88"/>
      <c r="AP753" s="88" t="s">
        <v>61</v>
      </c>
      <c r="AQ753" s="88" t="s">
        <v>44</v>
      </c>
      <c r="AR753" s="88" t="s">
        <v>45</v>
      </c>
      <c r="AS753" s="88" t="s">
        <v>44</v>
      </c>
      <c r="AT753" s="88" t="s">
        <v>61</v>
      </c>
      <c r="AU753" s="88" t="s">
        <v>3921</v>
      </c>
      <c r="AV753" s="88"/>
      <c r="AW753" s="88"/>
      <c r="AX753" s="88"/>
      <c r="AY753" s="88" t="e">
        <v>#N/A</v>
      </c>
      <c r="AZ753" s="89">
        <v>150</v>
      </c>
      <c r="BA753" s="92"/>
      <c r="BB753" s="93">
        <v>144</v>
      </c>
      <c r="BC753" s="94">
        <v>0.2</v>
      </c>
      <c r="BD753" s="89">
        <v>495</v>
      </c>
      <c r="BE753" s="89">
        <v>345</v>
      </c>
      <c r="BF753" s="96" t="s">
        <v>61</v>
      </c>
      <c r="BG753" s="88" t="s">
        <v>68</v>
      </c>
      <c r="BH753" s="88" t="s">
        <v>3523</v>
      </c>
    </row>
    <row r="754" spans="1:60" s="87" customFormat="1" ht="30.75" customHeight="1" x14ac:dyDescent="0.2">
      <c r="A754" s="87" t="s">
        <v>2337</v>
      </c>
      <c r="B754" s="88" t="s">
        <v>1843</v>
      </c>
      <c r="C754" s="88" t="s">
        <v>2337</v>
      </c>
      <c r="D754" s="88" t="s">
        <v>31</v>
      </c>
      <c r="E754" s="88" t="s">
        <v>32</v>
      </c>
      <c r="F754" s="88" t="s">
        <v>32</v>
      </c>
      <c r="G754" s="88" t="s">
        <v>61</v>
      </c>
      <c r="H754" s="88" t="s">
        <v>66</v>
      </c>
      <c r="I754" s="88" t="s">
        <v>2916</v>
      </c>
      <c r="J754" s="88" t="s">
        <v>62</v>
      </c>
      <c r="K754" s="88" t="s">
        <v>1057</v>
      </c>
      <c r="L754" s="88" t="s">
        <v>3523</v>
      </c>
      <c r="M754" s="88" t="s">
        <v>667</v>
      </c>
      <c r="N754" s="88" t="s">
        <v>1733</v>
      </c>
      <c r="O754" s="88" t="s">
        <v>444</v>
      </c>
      <c r="P754" s="88" t="s">
        <v>175</v>
      </c>
      <c r="Q754" s="88" t="s">
        <v>2374</v>
      </c>
      <c r="R754" s="89" t="s">
        <v>3617</v>
      </c>
      <c r="S754" s="90">
        <v>0.48499999999999999</v>
      </c>
      <c r="T754" s="88" t="s">
        <v>1051</v>
      </c>
      <c r="U754" s="88"/>
      <c r="V754" s="88"/>
      <c r="W754" s="88"/>
      <c r="X754" s="89"/>
      <c r="Y754" s="89"/>
      <c r="Z754" s="88"/>
      <c r="AA754" s="88">
        <v>56</v>
      </c>
      <c r="AB754" s="88"/>
      <c r="AC754" s="88"/>
      <c r="AD754" s="88">
        <v>24</v>
      </c>
      <c r="AE754" s="91">
        <v>22.15</v>
      </c>
      <c r="AF754" s="88" t="s">
        <v>2992</v>
      </c>
      <c r="AG754" s="88"/>
      <c r="AH754" s="88" t="s">
        <v>2998</v>
      </c>
      <c r="AI754" s="89">
        <v>2</v>
      </c>
      <c r="AJ754" s="89">
        <v>1</v>
      </c>
      <c r="AK754" s="89" t="s">
        <v>3073</v>
      </c>
      <c r="AL754" s="88"/>
      <c r="AM754" s="88"/>
      <c r="AN754" s="88"/>
      <c r="AO754" s="88"/>
      <c r="AP754" s="88" t="s">
        <v>61</v>
      </c>
      <c r="AQ754" s="88" t="s">
        <v>44</v>
      </c>
      <c r="AR754" s="88" t="s">
        <v>45</v>
      </c>
      <c r="AS754" s="88" t="s">
        <v>44</v>
      </c>
      <c r="AT754" s="88" t="s">
        <v>61</v>
      </c>
      <c r="AU754" s="88"/>
      <c r="AV754" s="88"/>
      <c r="AW754" s="88" t="s">
        <v>3921</v>
      </c>
      <c r="AX754" s="88"/>
      <c r="AY754" s="88">
        <v>71.805989999999994</v>
      </c>
      <c r="AZ754" s="89">
        <v>150</v>
      </c>
      <c r="BA754" s="92">
        <v>0.16580310880829016</v>
      </c>
      <c r="BB754" s="93">
        <v>72</v>
      </c>
      <c r="BC754" s="94">
        <v>0.2</v>
      </c>
      <c r="BD754" s="89">
        <v>495</v>
      </c>
      <c r="BE754" s="89">
        <v>345</v>
      </c>
      <c r="BF754" s="96" t="s">
        <v>2567</v>
      </c>
      <c r="BG754" s="88" t="s">
        <v>68</v>
      </c>
      <c r="BH754" s="88" t="s">
        <v>3523</v>
      </c>
    </row>
    <row r="755" spans="1:60" s="87" customFormat="1" ht="30.75" customHeight="1" x14ac:dyDescent="0.2">
      <c r="A755" s="87" t="s">
        <v>2338</v>
      </c>
      <c r="B755" s="88" t="s">
        <v>1843</v>
      </c>
      <c r="C755" s="88" t="s">
        <v>2338</v>
      </c>
      <c r="D755" s="88" t="s">
        <v>31</v>
      </c>
      <c r="E755" s="88" t="s">
        <v>32</v>
      </c>
      <c r="F755" s="88" t="s">
        <v>32</v>
      </c>
      <c r="G755" s="88" t="s">
        <v>61</v>
      </c>
      <c r="H755" s="88" t="s">
        <v>66</v>
      </c>
      <c r="I755" s="88" t="s">
        <v>2916</v>
      </c>
      <c r="J755" s="88" t="s">
        <v>62</v>
      </c>
      <c r="K755" s="88" t="s">
        <v>1057</v>
      </c>
      <c r="L755" s="88" t="s">
        <v>3523</v>
      </c>
      <c r="M755" s="88" t="s">
        <v>667</v>
      </c>
      <c r="N755" s="88" t="s">
        <v>1733</v>
      </c>
      <c r="O755" s="88" t="s">
        <v>444</v>
      </c>
      <c r="P755" s="88" t="s">
        <v>176</v>
      </c>
      <c r="Q755" s="88" t="s">
        <v>2374</v>
      </c>
      <c r="R755" s="89" t="s">
        <v>3617</v>
      </c>
      <c r="S755" s="90">
        <v>0.45500000000000002</v>
      </c>
      <c r="T755" s="88" t="s">
        <v>1052</v>
      </c>
      <c r="U755" s="88"/>
      <c r="V755" s="88"/>
      <c r="W755" s="88"/>
      <c r="X755" s="89"/>
      <c r="Y755" s="89"/>
      <c r="Z755" s="88"/>
      <c r="AA755" s="88">
        <v>56</v>
      </c>
      <c r="AB755" s="88"/>
      <c r="AC755" s="88"/>
      <c r="AD755" s="88">
        <v>24</v>
      </c>
      <c r="AE755" s="91">
        <v>22.15</v>
      </c>
      <c r="AF755" s="88" t="s">
        <v>2992</v>
      </c>
      <c r="AG755" s="88"/>
      <c r="AH755" s="88" t="s">
        <v>2998</v>
      </c>
      <c r="AI755" s="89">
        <v>2</v>
      </c>
      <c r="AJ755" s="89">
        <v>1</v>
      </c>
      <c r="AK755" s="89" t="s">
        <v>3073</v>
      </c>
      <c r="AL755" s="88"/>
      <c r="AM755" s="88"/>
      <c r="AN755" s="88"/>
      <c r="AO755" s="88"/>
      <c r="AP755" s="88" t="s">
        <v>61</v>
      </c>
      <c r="AQ755" s="88" t="s">
        <v>44</v>
      </c>
      <c r="AR755" s="88" t="s">
        <v>45</v>
      </c>
      <c r="AS755" s="88" t="s">
        <v>44</v>
      </c>
      <c r="AT755" s="88" t="s">
        <v>61</v>
      </c>
      <c r="AU755" s="88"/>
      <c r="AV755" s="88"/>
      <c r="AW755" s="88" t="s">
        <v>3921</v>
      </c>
      <c r="AX755" s="88"/>
      <c r="AY755" s="88">
        <v>69.764917999999994</v>
      </c>
      <c r="AZ755" s="89">
        <v>150</v>
      </c>
      <c r="BA755" s="92">
        <v>0.20725388601036268</v>
      </c>
      <c r="BB755" s="93">
        <v>108</v>
      </c>
      <c r="BC755" s="94">
        <v>0.2</v>
      </c>
      <c r="BD755" s="89">
        <v>495</v>
      </c>
      <c r="BE755" s="89">
        <v>345</v>
      </c>
      <c r="BF755" s="96" t="s">
        <v>2567</v>
      </c>
      <c r="BG755" s="88" t="s">
        <v>68</v>
      </c>
      <c r="BH755" s="88" t="s">
        <v>3523</v>
      </c>
    </row>
    <row r="756" spans="1:60" s="87" customFormat="1" ht="30.75" customHeight="1" x14ac:dyDescent="0.2">
      <c r="A756" s="87" t="s">
        <v>1073</v>
      </c>
      <c r="B756" s="88" t="s">
        <v>1843</v>
      </c>
      <c r="C756" s="88" t="s">
        <v>1073</v>
      </c>
      <c r="D756" s="88" t="s">
        <v>31</v>
      </c>
      <c r="E756" s="88" t="s">
        <v>32</v>
      </c>
      <c r="F756" s="88" t="s">
        <v>32</v>
      </c>
      <c r="G756" s="88" t="s">
        <v>61</v>
      </c>
      <c r="H756" s="88" t="s">
        <v>66</v>
      </c>
      <c r="I756" s="88" t="s">
        <v>2916</v>
      </c>
      <c r="J756" s="88" t="s">
        <v>62</v>
      </c>
      <c r="K756" s="88" t="s">
        <v>1057</v>
      </c>
      <c r="L756" s="88" t="s">
        <v>3523</v>
      </c>
      <c r="M756" s="88" t="s">
        <v>667</v>
      </c>
      <c r="N756" s="88" t="s">
        <v>1733</v>
      </c>
      <c r="O756" s="88" t="s">
        <v>444</v>
      </c>
      <c r="P756" s="88" t="s">
        <v>98</v>
      </c>
      <c r="Q756" s="88" t="s">
        <v>2374</v>
      </c>
      <c r="R756" s="89" t="s">
        <v>3617</v>
      </c>
      <c r="S756" s="90">
        <v>0.435</v>
      </c>
      <c r="T756" s="88" t="s">
        <v>1053</v>
      </c>
      <c r="U756" s="88"/>
      <c r="V756" s="88"/>
      <c r="W756" s="88"/>
      <c r="X756" s="89"/>
      <c r="Y756" s="89"/>
      <c r="Z756" s="88"/>
      <c r="AA756" s="88">
        <v>56</v>
      </c>
      <c r="AB756" s="88"/>
      <c r="AC756" s="88"/>
      <c r="AD756" s="88">
        <v>24</v>
      </c>
      <c r="AE756" s="91">
        <v>22.15</v>
      </c>
      <c r="AF756" s="88" t="s">
        <v>2992</v>
      </c>
      <c r="AG756" s="88"/>
      <c r="AH756" s="88" t="s">
        <v>2998</v>
      </c>
      <c r="AI756" s="89">
        <v>2</v>
      </c>
      <c r="AJ756" s="89">
        <v>1</v>
      </c>
      <c r="AK756" s="89" t="s">
        <v>3073</v>
      </c>
      <c r="AL756" s="88"/>
      <c r="AM756" s="88"/>
      <c r="AN756" s="88"/>
      <c r="AO756" s="88"/>
      <c r="AP756" s="88" t="s">
        <v>61</v>
      </c>
      <c r="AQ756" s="88" t="s">
        <v>44</v>
      </c>
      <c r="AR756" s="88" t="s">
        <v>45</v>
      </c>
      <c r="AS756" s="88" t="s">
        <v>44</v>
      </c>
      <c r="AT756" s="88" t="s">
        <v>61</v>
      </c>
      <c r="AU756" s="88"/>
      <c r="AV756" s="88"/>
      <c r="AW756" s="88" t="s">
        <v>3921</v>
      </c>
      <c r="AX756" s="88"/>
      <c r="AY756" s="88">
        <v>68.313192999999998</v>
      </c>
      <c r="AZ756" s="89">
        <v>150</v>
      </c>
      <c r="BA756" s="92">
        <v>0.15025906735751296</v>
      </c>
      <c r="BB756" s="93">
        <v>108</v>
      </c>
      <c r="BC756" s="94">
        <v>0.2</v>
      </c>
      <c r="BD756" s="89">
        <v>495</v>
      </c>
      <c r="BE756" s="89">
        <v>345</v>
      </c>
      <c r="BF756" s="96" t="s">
        <v>2567</v>
      </c>
      <c r="BG756" s="88" t="s">
        <v>68</v>
      </c>
      <c r="BH756" s="88" t="s">
        <v>3523</v>
      </c>
    </row>
    <row r="757" spans="1:60" s="87" customFormat="1" ht="30.75" customHeight="1" x14ac:dyDescent="0.2">
      <c r="A757" s="87" t="s">
        <v>1074</v>
      </c>
      <c r="B757" s="88" t="s">
        <v>1843</v>
      </c>
      <c r="C757" s="88" t="s">
        <v>1074</v>
      </c>
      <c r="D757" s="88" t="s">
        <v>31</v>
      </c>
      <c r="E757" s="88" t="s">
        <v>32</v>
      </c>
      <c r="F757" s="88" t="s">
        <v>32</v>
      </c>
      <c r="G757" s="88" t="s">
        <v>61</v>
      </c>
      <c r="H757" s="88" t="s">
        <v>66</v>
      </c>
      <c r="I757" s="88" t="s">
        <v>2916</v>
      </c>
      <c r="J757" s="88" t="s">
        <v>62</v>
      </c>
      <c r="K757" s="88" t="s">
        <v>1057</v>
      </c>
      <c r="L757" s="88" t="s">
        <v>3523</v>
      </c>
      <c r="M757" s="88" t="s">
        <v>667</v>
      </c>
      <c r="N757" s="88" t="s">
        <v>1733</v>
      </c>
      <c r="O757" s="88" t="s">
        <v>444</v>
      </c>
      <c r="P757" s="88" t="s">
        <v>100</v>
      </c>
      <c r="Q757" s="88" t="s">
        <v>2374</v>
      </c>
      <c r="R757" s="89" t="s">
        <v>3617</v>
      </c>
      <c r="S757" s="90">
        <v>0.41499999999999998</v>
      </c>
      <c r="T757" s="88" t="s">
        <v>1054</v>
      </c>
      <c r="U757" s="88"/>
      <c r="V757" s="88"/>
      <c r="W757" s="88"/>
      <c r="X757" s="89"/>
      <c r="Y757" s="89"/>
      <c r="Z757" s="88"/>
      <c r="AA757" s="88">
        <v>56</v>
      </c>
      <c r="AB757" s="88"/>
      <c r="AC757" s="88"/>
      <c r="AD757" s="88">
        <v>24</v>
      </c>
      <c r="AE757" s="91">
        <v>22.15</v>
      </c>
      <c r="AF757" s="88" t="s">
        <v>2992</v>
      </c>
      <c r="AG757" s="88"/>
      <c r="AH757" s="88" t="s">
        <v>2998</v>
      </c>
      <c r="AI757" s="89">
        <v>2</v>
      </c>
      <c r="AJ757" s="89">
        <v>1</v>
      </c>
      <c r="AK757" s="89" t="s">
        <v>3073</v>
      </c>
      <c r="AL757" s="88"/>
      <c r="AM757" s="88"/>
      <c r="AN757" s="88"/>
      <c r="AO757" s="88"/>
      <c r="AP757" s="88" t="s">
        <v>61</v>
      </c>
      <c r="AQ757" s="88" t="s">
        <v>44</v>
      </c>
      <c r="AR757" s="88" t="s">
        <v>45</v>
      </c>
      <c r="AS757" s="88" t="s">
        <v>44</v>
      </c>
      <c r="AT757" s="88" t="s">
        <v>61</v>
      </c>
      <c r="AU757" s="88"/>
      <c r="AV757" s="88"/>
      <c r="AW757" s="88" t="s">
        <v>3921</v>
      </c>
      <c r="AX757" s="88"/>
      <c r="AY757" s="88">
        <v>63.896011000000001</v>
      </c>
      <c r="AZ757" s="89">
        <v>150</v>
      </c>
      <c r="BA757" s="92">
        <v>3.6269430051813469E-2</v>
      </c>
      <c r="BB757" s="93">
        <v>108</v>
      </c>
      <c r="BC757" s="94">
        <v>0.2</v>
      </c>
      <c r="BD757" s="89">
        <v>495</v>
      </c>
      <c r="BE757" s="89">
        <v>345</v>
      </c>
      <c r="BF757" s="96" t="s">
        <v>2567</v>
      </c>
      <c r="BG757" s="88" t="s">
        <v>68</v>
      </c>
      <c r="BH757" s="88" t="s">
        <v>3523</v>
      </c>
    </row>
    <row r="758" spans="1:60" s="87" customFormat="1" ht="30.75" customHeight="1" x14ac:dyDescent="0.2">
      <c r="A758" s="87" t="s">
        <v>1075</v>
      </c>
      <c r="B758" s="88" t="s">
        <v>1843</v>
      </c>
      <c r="C758" s="88" t="s">
        <v>1075</v>
      </c>
      <c r="D758" s="88" t="s">
        <v>31</v>
      </c>
      <c r="E758" s="88" t="s">
        <v>32</v>
      </c>
      <c r="F758" s="88" t="s">
        <v>32</v>
      </c>
      <c r="G758" s="88" t="s">
        <v>61</v>
      </c>
      <c r="H758" s="88" t="s">
        <v>66</v>
      </c>
      <c r="I758" s="88" t="s">
        <v>2916</v>
      </c>
      <c r="J758" s="88" t="s">
        <v>62</v>
      </c>
      <c r="K758" s="88" t="s">
        <v>1057</v>
      </c>
      <c r="L758" s="88" t="s">
        <v>3523</v>
      </c>
      <c r="M758" s="88" t="s">
        <v>667</v>
      </c>
      <c r="N758" s="88" t="s">
        <v>1733</v>
      </c>
      <c r="O758" s="88" t="s">
        <v>444</v>
      </c>
      <c r="P758" s="88" t="s">
        <v>104</v>
      </c>
      <c r="Q758" s="88" t="s">
        <v>2374</v>
      </c>
      <c r="R758" s="89" t="s">
        <v>3617</v>
      </c>
      <c r="S758" s="90">
        <v>0.5</v>
      </c>
      <c r="T758" s="88" t="s">
        <v>1055</v>
      </c>
      <c r="U758" s="88"/>
      <c r="V758" s="88"/>
      <c r="W758" s="88"/>
      <c r="X758" s="89"/>
      <c r="Y758" s="89"/>
      <c r="Z758" s="88"/>
      <c r="AA758" s="88">
        <v>56</v>
      </c>
      <c r="AB758" s="88"/>
      <c r="AC758" s="88"/>
      <c r="AD758" s="88">
        <v>24</v>
      </c>
      <c r="AE758" s="91">
        <v>22.15</v>
      </c>
      <c r="AF758" s="88" t="s">
        <v>2992</v>
      </c>
      <c r="AG758" s="88"/>
      <c r="AH758" s="88" t="s">
        <v>2998</v>
      </c>
      <c r="AI758" s="89">
        <v>2</v>
      </c>
      <c r="AJ758" s="89">
        <v>1</v>
      </c>
      <c r="AK758" s="89" t="s">
        <v>3073</v>
      </c>
      <c r="AL758" s="88"/>
      <c r="AM758" s="88"/>
      <c r="AN758" s="88"/>
      <c r="AO758" s="88"/>
      <c r="AP758" s="88" t="s">
        <v>61</v>
      </c>
      <c r="AQ758" s="88" t="s">
        <v>44</v>
      </c>
      <c r="AR758" s="88" t="s">
        <v>45</v>
      </c>
      <c r="AS758" s="88" t="s">
        <v>44</v>
      </c>
      <c r="AT758" s="88" t="s">
        <v>61</v>
      </c>
      <c r="AU758" s="88"/>
      <c r="AV758" s="88"/>
      <c r="AW758" s="88" t="s">
        <v>3921</v>
      </c>
      <c r="AX758" s="88"/>
      <c r="AY758" s="88">
        <v>67.595930999999993</v>
      </c>
      <c r="AZ758" s="89">
        <v>150</v>
      </c>
      <c r="BA758" s="92">
        <v>6.7357512953367879E-2</v>
      </c>
      <c r="BB758" s="93">
        <v>72</v>
      </c>
      <c r="BC758" s="94">
        <v>0.2</v>
      </c>
      <c r="BD758" s="89">
        <v>495</v>
      </c>
      <c r="BE758" s="89">
        <v>345</v>
      </c>
      <c r="BF758" s="96" t="s">
        <v>2567</v>
      </c>
      <c r="BG758" s="88" t="s">
        <v>68</v>
      </c>
      <c r="BH758" s="88" t="s">
        <v>3523</v>
      </c>
    </row>
    <row r="759" spans="1:60" s="87" customFormat="1" ht="30.75" customHeight="1" x14ac:dyDescent="0.2">
      <c r="A759" s="87" t="s">
        <v>1076</v>
      </c>
      <c r="B759" s="88" t="s">
        <v>1843</v>
      </c>
      <c r="C759" s="88" t="s">
        <v>1076</v>
      </c>
      <c r="D759" s="88" t="s">
        <v>31</v>
      </c>
      <c r="E759" s="88" t="s">
        <v>32</v>
      </c>
      <c r="F759" s="88" t="s">
        <v>32</v>
      </c>
      <c r="G759" s="88" t="s">
        <v>61</v>
      </c>
      <c r="H759" s="88" t="s">
        <v>66</v>
      </c>
      <c r="I759" s="88" t="s">
        <v>2916</v>
      </c>
      <c r="J759" s="88" t="s">
        <v>62</v>
      </c>
      <c r="K759" s="88" t="s">
        <v>1057</v>
      </c>
      <c r="L759" s="88" t="s">
        <v>3523</v>
      </c>
      <c r="M759" s="88" t="s">
        <v>667</v>
      </c>
      <c r="N759" s="88" t="s">
        <v>1733</v>
      </c>
      <c r="O759" s="88" t="s">
        <v>444</v>
      </c>
      <c r="P759" s="88" t="s">
        <v>107</v>
      </c>
      <c r="Q759" s="88" t="s">
        <v>2374</v>
      </c>
      <c r="R759" s="89" t="s">
        <v>3617</v>
      </c>
      <c r="S759" s="90">
        <v>0.51500000000000001</v>
      </c>
      <c r="T759" s="88" t="s">
        <v>1056</v>
      </c>
      <c r="U759" s="88"/>
      <c r="V759" s="88"/>
      <c r="W759" s="88"/>
      <c r="X759" s="89"/>
      <c r="Y759" s="89"/>
      <c r="Z759" s="88"/>
      <c r="AA759" s="88">
        <v>56</v>
      </c>
      <c r="AB759" s="88"/>
      <c r="AC759" s="88"/>
      <c r="AD759" s="88">
        <v>24</v>
      </c>
      <c r="AE759" s="91">
        <v>22.15</v>
      </c>
      <c r="AF759" s="88" t="s">
        <v>2992</v>
      </c>
      <c r="AG759" s="88"/>
      <c r="AH759" s="88" t="s">
        <v>2998</v>
      </c>
      <c r="AI759" s="89">
        <v>2</v>
      </c>
      <c r="AJ759" s="89">
        <v>1</v>
      </c>
      <c r="AK759" s="89" t="s">
        <v>3073</v>
      </c>
      <c r="AL759" s="88"/>
      <c r="AM759" s="88"/>
      <c r="AN759" s="88"/>
      <c r="AO759" s="88"/>
      <c r="AP759" s="88" t="s">
        <v>61</v>
      </c>
      <c r="AQ759" s="88" t="s">
        <v>44</v>
      </c>
      <c r="AR759" s="88" t="s">
        <v>45</v>
      </c>
      <c r="AS759" s="88" t="s">
        <v>44</v>
      </c>
      <c r="AT759" s="88" t="s">
        <v>61</v>
      </c>
      <c r="AU759" s="88"/>
      <c r="AV759" s="88"/>
      <c r="AW759" s="88" t="s">
        <v>3921</v>
      </c>
      <c r="AX759" s="88"/>
      <c r="AY759" s="88">
        <v>68.921723</v>
      </c>
      <c r="AZ759" s="89">
        <v>150</v>
      </c>
      <c r="BA759" s="92">
        <v>2.5906735751295335E-2</v>
      </c>
      <c r="BB759" s="93">
        <v>72</v>
      </c>
      <c r="BC759" s="94">
        <v>0.2</v>
      </c>
      <c r="BD759" s="89">
        <v>495</v>
      </c>
      <c r="BE759" s="89">
        <v>345</v>
      </c>
      <c r="BF759" s="96" t="s">
        <v>2567</v>
      </c>
      <c r="BG759" s="88" t="s">
        <v>68</v>
      </c>
      <c r="BH759" s="88" t="s">
        <v>3523</v>
      </c>
    </row>
    <row r="760" spans="1:60" s="87" customFormat="1" ht="30.75" customHeight="1" x14ac:dyDescent="0.2">
      <c r="A760" s="87" t="s">
        <v>2339</v>
      </c>
      <c r="B760" s="88" t="s">
        <v>1844</v>
      </c>
      <c r="C760" s="88" t="s">
        <v>2339</v>
      </c>
      <c r="D760" s="88" t="s">
        <v>31</v>
      </c>
      <c r="E760" s="88" t="s">
        <v>32</v>
      </c>
      <c r="F760" s="88" t="s">
        <v>32</v>
      </c>
      <c r="G760" s="88" t="s">
        <v>61</v>
      </c>
      <c r="H760" s="88" t="s">
        <v>66</v>
      </c>
      <c r="I760" s="88" t="s">
        <v>2918</v>
      </c>
      <c r="J760" s="88" t="s">
        <v>62</v>
      </c>
      <c r="K760" s="88" t="s">
        <v>1110</v>
      </c>
      <c r="L760" s="88" t="s">
        <v>3523</v>
      </c>
      <c r="M760" s="88" t="s">
        <v>667</v>
      </c>
      <c r="N760" s="88" t="s">
        <v>1726</v>
      </c>
      <c r="O760" s="88" t="s">
        <v>444</v>
      </c>
      <c r="P760" s="88" t="s">
        <v>175</v>
      </c>
      <c r="Q760" s="88" t="s">
        <v>2374</v>
      </c>
      <c r="R760" s="89" t="s">
        <v>3644</v>
      </c>
      <c r="S760" s="90">
        <v>0.46500000000000002</v>
      </c>
      <c r="T760" s="88" t="s">
        <v>1077</v>
      </c>
      <c r="U760" s="88"/>
      <c r="V760" s="88"/>
      <c r="W760" s="88"/>
      <c r="X760" s="89"/>
      <c r="Y760" s="89"/>
      <c r="Z760" s="88"/>
      <c r="AA760" s="88">
        <v>39</v>
      </c>
      <c r="AB760" s="88"/>
      <c r="AC760" s="88"/>
      <c r="AD760" s="88">
        <v>24</v>
      </c>
      <c r="AE760" s="91">
        <v>17</v>
      </c>
      <c r="AF760" s="88" t="s">
        <v>2992</v>
      </c>
      <c r="AG760" s="88" t="s">
        <v>2999</v>
      </c>
      <c r="AH760" s="88" t="s">
        <v>2998</v>
      </c>
      <c r="AI760" s="89">
        <v>1</v>
      </c>
      <c r="AJ760" s="89"/>
      <c r="AK760" s="89"/>
      <c r="AL760" s="88"/>
      <c r="AM760" s="88"/>
      <c r="AN760" s="88"/>
      <c r="AO760" s="88"/>
      <c r="AP760" s="88" t="s">
        <v>61</v>
      </c>
      <c r="AQ760" s="88" t="s">
        <v>44</v>
      </c>
      <c r="AR760" s="88" t="s">
        <v>45</v>
      </c>
      <c r="AS760" s="88" t="s">
        <v>44</v>
      </c>
      <c r="AT760" s="88" t="s">
        <v>61</v>
      </c>
      <c r="AU760" s="88"/>
      <c r="AV760" s="88"/>
      <c r="AW760" s="88"/>
      <c r="AX760" s="88" t="s">
        <v>3923</v>
      </c>
      <c r="AY760" s="88">
        <v>47.718632999999997</v>
      </c>
      <c r="AZ760" s="89">
        <v>150</v>
      </c>
      <c r="BA760" s="92">
        <v>0.12953367875647667</v>
      </c>
      <c r="BB760" s="93">
        <v>144</v>
      </c>
      <c r="BC760" s="94">
        <v>0.2</v>
      </c>
      <c r="BD760" s="89">
        <v>495</v>
      </c>
      <c r="BE760" s="89">
        <v>345</v>
      </c>
      <c r="BF760" s="96" t="s">
        <v>2570</v>
      </c>
      <c r="BG760" s="88" t="s">
        <v>68</v>
      </c>
      <c r="BH760" s="88" t="s">
        <v>3523</v>
      </c>
    </row>
    <row r="761" spans="1:60" s="87" customFormat="1" ht="30.75" customHeight="1" x14ac:dyDescent="0.2">
      <c r="A761" s="87" t="s">
        <v>2340</v>
      </c>
      <c r="B761" s="88" t="s">
        <v>1844</v>
      </c>
      <c r="C761" s="88" t="s">
        <v>2340</v>
      </c>
      <c r="D761" s="88" t="s">
        <v>31</v>
      </c>
      <c r="E761" s="88" t="s">
        <v>32</v>
      </c>
      <c r="F761" s="88" t="s">
        <v>32</v>
      </c>
      <c r="G761" s="88" t="s">
        <v>61</v>
      </c>
      <c r="H761" s="88" t="s">
        <v>66</v>
      </c>
      <c r="I761" s="88" t="s">
        <v>2918</v>
      </c>
      <c r="J761" s="88" t="s">
        <v>62</v>
      </c>
      <c r="K761" s="88" t="s">
        <v>1110</v>
      </c>
      <c r="L761" s="88" t="s">
        <v>3523</v>
      </c>
      <c r="M761" s="88" t="s">
        <v>667</v>
      </c>
      <c r="N761" s="88" t="s">
        <v>1726</v>
      </c>
      <c r="O761" s="88" t="s">
        <v>444</v>
      </c>
      <c r="P761" s="88" t="s">
        <v>176</v>
      </c>
      <c r="Q761" s="88" t="s">
        <v>2374</v>
      </c>
      <c r="R761" s="89" t="s">
        <v>3644</v>
      </c>
      <c r="S761" s="90">
        <v>0.39</v>
      </c>
      <c r="T761" s="88" t="s">
        <v>1078</v>
      </c>
      <c r="U761" s="88"/>
      <c r="V761" s="88"/>
      <c r="W761" s="88"/>
      <c r="X761" s="89"/>
      <c r="Y761" s="89"/>
      <c r="Z761" s="88"/>
      <c r="AA761" s="88">
        <v>39</v>
      </c>
      <c r="AB761" s="88"/>
      <c r="AC761" s="88"/>
      <c r="AD761" s="88">
        <v>24</v>
      </c>
      <c r="AE761" s="91">
        <v>17</v>
      </c>
      <c r="AF761" s="88" t="s">
        <v>2992</v>
      </c>
      <c r="AG761" s="88" t="s">
        <v>2999</v>
      </c>
      <c r="AH761" s="88" t="s">
        <v>2998</v>
      </c>
      <c r="AI761" s="89">
        <v>1</v>
      </c>
      <c r="AJ761" s="89"/>
      <c r="AK761" s="89"/>
      <c r="AL761" s="88"/>
      <c r="AM761" s="88"/>
      <c r="AN761" s="88"/>
      <c r="AO761" s="88"/>
      <c r="AP761" s="88" t="s">
        <v>61</v>
      </c>
      <c r="AQ761" s="88" t="s">
        <v>44</v>
      </c>
      <c r="AR761" s="88" t="s">
        <v>45</v>
      </c>
      <c r="AS761" s="88" t="s">
        <v>44</v>
      </c>
      <c r="AT761" s="88" t="s">
        <v>61</v>
      </c>
      <c r="AU761" s="88"/>
      <c r="AV761" s="88"/>
      <c r="AW761" s="88"/>
      <c r="AX761" s="88" t="s">
        <v>3923</v>
      </c>
      <c r="AY761" s="88">
        <v>54.419786999999999</v>
      </c>
      <c r="AZ761" s="89">
        <v>150</v>
      </c>
      <c r="BA761" s="92">
        <v>0.93264248704663211</v>
      </c>
      <c r="BB761" s="93">
        <v>216</v>
      </c>
      <c r="BC761" s="94">
        <v>0.2</v>
      </c>
      <c r="BD761" s="89">
        <v>495</v>
      </c>
      <c r="BE761" s="89">
        <v>345</v>
      </c>
      <c r="BF761" s="96" t="s">
        <v>2570</v>
      </c>
      <c r="BG761" s="88" t="s">
        <v>68</v>
      </c>
      <c r="BH761" s="88" t="s">
        <v>3523</v>
      </c>
    </row>
    <row r="762" spans="1:60" s="87" customFormat="1" ht="30.75" customHeight="1" x14ac:dyDescent="0.2">
      <c r="A762" s="87" t="s">
        <v>1111</v>
      </c>
      <c r="B762" s="88" t="s">
        <v>1844</v>
      </c>
      <c r="C762" s="88" t="s">
        <v>1111</v>
      </c>
      <c r="D762" s="88" t="s">
        <v>31</v>
      </c>
      <c r="E762" s="88" t="s">
        <v>32</v>
      </c>
      <c r="F762" s="88" t="s">
        <v>32</v>
      </c>
      <c r="G762" s="88" t="s">
        <v>61</v>
      </c>
      <c r="H762" s="88" t="s">
        <v>66</v>
      </c>
      <c r="I762" s="88" t="s">
        <v>2918</v>
      </c>
      <c r="J762" s="88" t="s">
        <v>62</v>
      </c>
      <c r="K762" s="88" t="s">
        <v>1110</v>
      </c>
      <c r="L762" s="88" t="s">
        <v>3523</v>
      </c>
      <c r="M762" s="88" t="s">
        <v>667</v>
      </c>
      <c r="N762" s="88" t="s">
        <v>1726</v>
      </c>
      <c r="O762" s="88" t="s">
        <v>444</v>
      </c>
      <c r="P762" s="88" t="s">
        <v>98</v>
      </c>
      <c r="Q762" s="88" t="s">
        <v>2374</v>
      </c>
      <c r="R762" s="89" t="s">
        <v>3644</v>
      </c>
      <c r="S762" s="90">
        <v>0.42</v>
      </c>
      <c r="T762" s="88" t="s">
        <v>1079</v>
      </c>
      <c r="U762" s="88"/>
      <c r="V762" s="88"/>
      <c r="W762" s="88"/>
      <c r="X762" s="89"/>
      <c r="Y762" s="89"/>
      <c r="Z762" s="88"/>
      <c r="AA762" s="88">
        <v>39</v>
      </c>
      <c r="AB762" s="88"/>
      <c r="AC762" s="88"/>
      <c r="AD762" s="88">
        <v>24</v>
      </c>
      <c r="AE762" s="91">
        <v>17</v>
      </c>
      <c r="AF762" s="88" t="s">
        <v>2992</v>
      </c>
      <c r="AG762" s="88" t="s">
        <v>2999</v>
      </c>
      <c r="AH762" s="88" t="s">
        <v>2998</v>
      </c>
      <c r="AI762" s="89">
        <v>1</v>
      </c>
      <c r="AJ762" s="89"/>
      <c r="AK762" s="89"/>
      <c r="AL762" s="88"/>
      <c r="AM762" s="88"/>
      <c r="AN762" s="88"/>
      <c r="AO762" s="88"/>
      <c r="AP762" s="88" t="s">
        <v>61</v>
      </c>
      <c r="AQ762" s="88" t="s">
        <v>44</v>
      </c>
      <c r="AR762" s="88" t="s">
        <v>45</v>
      </c>
      <c r="AS762" s="88" t="s">
        <v>44</v>
      </c>
      <c r="AT762" s="88" t="s">
        <v>61</v>
      </c>
      <c r="AU762" s="88"/>
      <c r="AV762" s="88"/>
      <c r="AW762" s="88"/>
      <c r="AX762" s="88" t="s">
        <v>3923</v>
      </c>
      <c r="AY762" s="88">
        <v>53.233840999999998</v>
      </c>
      <c r="AZ762" s="89">
        <v>150</v>
      </c>
      <c r="BA762" s="92">
        <v>0.41450777202072536</v>
      </c>
      <c r="BB762" s="93">
        <v>216</v>
      </c>
      <c r="BC762" s="94">
        <v>0.2</v>
      </c>
      <c r="BD762" s="89">
        <v>495</v>
      </c>
      <c r="BE762" s="89">
        <v>345</v>
      </c>
      <c r="BF762" s="96" t="s">
        <v>2570</v>
      </c>
      <c r="BG762" s="88" t="s">
        <v>68</v>
      </c>
      <c r="BH762" s="88" t="s">
        <v>3523</v>
      </c>
    </row>
    <row r="763" spans="1:60" s="87" customFormat="1" ht="30.75" customHeight="1" x14ac:dyDescent="0.2">
      <c r="A763" s="87" t="s">
        <v>1112</v>
      </c>
      <c r="B763" s="88" t="s">
        <v>1844</v>
      </c>
      <c r="C763" s="88" t="s">
        <v>1112</v>
      </c>
      <c r="D763" s="88" t="s">
        <v>31</v>
      </c>
      <c r="E763" s="88" t="s">
        <v>32</v>
      </c>
      <c r="F763" s="88" t="s">
        <v>32</v>
      </c>
      <c r="G763" s="88" t="s">
        <v>61</v>
      </c>
      <c r="H763" s="88" t="s">
        <v>66</v>
      </c>
      <c r="I763" s="88" t="s">
        <v>2918</v>
      </c>
      <c r="J763" s="88" t="s">
        <v>62</v>
      </c>
      <c r="K763" s="88" t="s">
        <v>1110</v>
      </c>
      <c r="L763" s="88" t="s">
        <v>3523</v>
      </c>
      <c r="M763" s="88" t="s">
        <v>667</v>
      </c>
      <c r="N763" s="88" t="s">
        <v>1726</v>
      </c>
      <c r="O763" s="88" t="s">
        <v>444</v>
      </c>
      <c r="P763" s="88" t="s">
        <v>100</v>
      </c>
      <c r="Q763" s="88" t="s">
        <v>2374</v>
      </c>
      <c r="R763" s="89" t="s">
        <v>3644</v>
      </c>
      <c r="S763" s="90">
        <v>0.35499999999999998</v>
      </c>
      <c r="T763" s="88" t="s">
        <v>1080</v>
      </c>
      <c r="U763" s="88"/>
      <c r="V763" s="88"/>
      <c r="W763" s="88"/>
      <c r="X763" s="89"/>
      <c r="Y763" s="89"/>
      <c r="Z763" s="88"/>
      <c r="AA763" s="88">
        <v>39</v>
      </c>
      <c r="AB763" s="88"/>
      <c r="AC763" s="88"/>
      <c r="AD763" s="88">
        <v>24</v>
      </c>
      <c r="AE763" s="91">
        <v>17</v>
      </c>
      <c r="AF763" s="88" t="s">
        <v>2992</v>
      </c>
      <c r="AG763" s="88" t="s">
        <v>2999</v>
      </c>
      <c r="AH763" s="88" t="s">
        <v>2998</v>
      </c>
      <c r="AI763" s="89">
        <v>1</v>
      </c>
      <c r="AJ763" s="89"/>
      <c r="AK763" s="89"/>
      <c r="AL763" s="88"/>
      <c r="AM763" s="88"/>
      <c r="AN763" s="88"/>
      <c r="AO763" s="88"/>
      <c r="AP763" s="88" t="s">
        <v>61</v>
      </c>
      <c r="AQ763" s="88" t="s">
        <v>44</v>
      </c>
      <c r="AR763" s="88" t="s">
        <v>45</v>
      </c>
      <c r="AS763" s="88" t="s">
        <v>44</v>
      </c>
      <c r="AT763" s="88" t="s">
        <v>61</v>
      </c>
      <c r="AU763" s="88"/>
      <c r="AV763" s="88"/>
      <c r="AW763" s="88"/>
      <c r="AX763" s="88" t="s">
        <v>3923</v>
      </c>
      <c r="AY763" s="88">
        <v>49.894798000000002</v>
      </c>
      <c r="AZ763" s="89">
        <v>150</v>
      </c>
      <c r="BA763" s="92">
        <v>8.8082901554404139E-2</v>
      </c>
      <c r="BB763" s="93">
        <v>216</v>
      </c>
      <c r="BC763" s="94">
        <v>0.2</v>
      </c>
      <c r="BD763" s="89">
        <v>495</v>
      </c>
      <c r="BE763" s="89">
        <v>345</v>
      </c>
      <c r="BF763" s="96" t="s">
        <v>2570</v>
      </c>
      <c r="BG763" s="88" t="s">
        <v>68</v>
      </c>
      <c r="BH763" s="88" t="s">
        <v>3523</v>
      </c>
    </row>
    <row r="764" spans="1:60" s="87" customFormat="1" ht="30.75" customHeight="1" x14ac:dyDescent="0.2">
      <c r="A764" s="87" t="s">
        <v>1113</v>
      </c>
      <c r="B764" s="88" t="s">
        <v>1844</v>
      </c>
      <c r="C764" s="88" t="s">
        <v>1113</v>
      </c>
      <c r="D764" s="88" t="s">
        <v>31</v>
      </c>
      <c r="E764" s="88" t="s">
        <v>32</v>
      </c>
      <c r="F764" s="88" t="s">
        <v>32</v>
      </c>
      <c r="G764" s="88" t="s">
        <v>61</v>
      </c>
      <c r="H764" s="88" t="s">
        <v>66</v>
      </c>
      <c r="I764" s="88" t="s">
        <v>2918</v>
      </c>
      <c r="J764" s="88" t="s">
        <v>62</v>
      </c>
      <c r="K764" s="88" t="s">
        <v>1110</v>
      </c>
      <c r="L764" s="88" t="s">
        <v>3523</v>
      </c>
      <c r="M764" s="88" t="s">
        <v>667</v>
      </c>
      <c r="N764" s="88" t="s">
        <v>1726</v>
      </c>
      <c r="O764" s="88" t="s">
        <v>444</v>
      </c>
      <c r="P764" s="88" t="s">
        <v>104</v>
      </c>
      <c r="Q764" s="88" t="s">
        <v>2374</v>
      </c>
      <c r="R764" s="89" t="s">
        <v>3644</v>
      </c>
      <c r="S764" s="90">
        <v>0.46500000000000002</v>
      </c>
      <c r="T764" s="88" t="s">
        <v>1081</v>
      </c>
      <c r="U764" s="88"/>
      <c r="V764" s="88"/>
      <c r="W764" s="88"/>
      <c r="X764" s="89"/>
      <c r="Y764" s="89"/>
      <c r="Z764" s="88"/>
      <c r="AA764" s="88">
        <v>39</v>
      </c>
      <c r="AB764" s="88"/>
      <c r="AC764" s="88"/>
      <c r="AD764" s="88">
        <v>24</v>
      </c>
      <c r="AE764" s="91">
        <v>17</v>
      </c>
      <c r="AF764" s="88" t="s">
        <v>2992</v>
      </c>
      <c r="AG764" s="88" t="s">
        <v>2999</v>
      </c>
      <c r="AH764" s="88" t="s">
        <v>2998</v>
      </c>
      <c r="AI764" s="89">
        <v>1</v>
      </c>
      <c r="AJ764" s="89"/>
      <c r="AK764" s="89"/>
      <c r="AL764" s="88"/>
      <c r="AM764" s="88"/>
      <c r="AN764" s="88"/>
      <c r="AO764" s="88"/>
      <c r="AP764" s="88" t="s">
        <v>61</v>
      </c>
      <c r="AQ764" s="88" t="s">
        <v>44</v>
      </c>
      <c r="AR764" s="88" t="s">
        <v>45</v>
      </c>
      <c r="AS764" s="88" t="s">
        <v>44</v>
      </c>
      <c r="AT764" s="88" t="s">
        <v>61</v>
      </c>
      <c r="AU764" s="88"/>
      <c r="AV764" s="88"/>
      <c r="AW764" s="88"/>
      <c r="AX764" s="88" t="s">
        <v>3923</v>
      </c>
      <c r="AY764" s="88">
        <v>53.487752999999998</v>
      </c>
      <c r="AZ764" s="89">
        <v>150</v>
      </c>
      <c r="BA764" s="92">
        <v>0.16580310880829016</v>
      </c>
      <c r="BB764" s="93">
        <v>144</v>
      </c>
      <c r="BC764" s="94">
        <v>0.2</v>
      </c>
      <c r="BD764" s="89">
        <v>495</v>
      </c>
      <c r="BE764" s="89">
        <v>345</v>
      </c>
      <c r="BF764" s="96" t="s">
        <v>2570</v>
      </c>
      <c r="BG764" s="88" t="s">
        <v>68</v>
      </c>
      <c r="BH764" s="88" t="s">
        <v>3523</v>
      </c>
    </row>
    <row r="765" spans="1:60" s="87" customFormat="1" ht="30.75" customHeight="1" x14ac:dyDescent="0.2">
      <c r="A765" s="87" t="s">
        <v>1114</v>
      </c>
      <c r="B765" s="88" t="s">
        <v>1844</v>
      </c>
      <c r="C765" s="88" t="s">
        <v>1114</v>
      </c>
      <c r="D765" s="88" t="s">
        <v>31</v>
      </c>
      <c r="E765" s="88" t="s">
        <v>32</v>
      </c>
      <c r="F765" s="88" t="s">
        <v>32</v>
      </c>
      <c r="G765" s="88" t="s">
        <v>61</v>
      </c>
      <c r="H765" s="88" t="s">
        <v>66</v>
      </c>
      <c r="I765" s="88" t="s">
        <v>2918</v>
      </c>
      <c r="J765" s="88" t="s">
        <v>62</v>
      </c>
      <c r="K765" s="88" t="s">
        <v>1110</v>
      </c>
      <c r="L765" s="88" t="s">
        <v>3523</v>
      </c>
      <c r="M765" s="88" t="s">
        <v>667</v>
      </c>
      <c r="N765" s="88" t="s">
        <v>1726</v>
      </c>
      <c r="O765" s="88" t="s">
        <v>444</v>
      </c>
      <c r="P765" s="88" t="s">
        <v>107</v>
      </c>
      <c r="Q765" s="88" t="s">
        <v>2374</v>
      </c>
      <c r="R765" s="89" t="s">
        <v>3644</v>
      </c>
      <c r="S765" s="90">
        <v>0.5</v>
      </c>
      <c r="T765" s="88" t="s">
        <v>1082</v>
      </c>
      <c r="U765" s="88"/>
      <c r="V765" s="88"/>
      <c r="W765" s="88"/>
      <c r="X765" s="89"/>
      <c r="Y765" s="89"/>
      <c r="Z765" s="88"/>
      <c r="AA765" s="88">
        <v>39</v>
      </c>
      <c r="AB765" s="88"/>
      <c r="AC765" s="88"/>
      <c r="AD765" s="88">
        <v>24</v>
      </c>
      <c r="AE765" s="91">
        <v>17</v>
      </c>
      <c r="AF765" s="88" t="s">
        <v>2992</v>
      </c>
      <c r="AG765" s="88" t="s">
        <v>2999</v>
      </c>
      <c r="AH765" s="88" t="s">
        <v>2998</v>
      </c>
      <c r="AI765" s="89">
        <v>1</v>
      </c>
      <c r="AJ765" s="89"/>
      <c r="AK765" s="89"/>
      <c r="AL765" s="88"/>
      <c r="AM765" s="88"/>
      <c r="AN765" s="88"/>
      <c r="AO765" s="88"/>
      <c r="AP765" s="88" t="s">
        <v>61</v>
      </c>
      <c r="AQ765" s="88" t="s">
        <v>44</v>
      </c>
      <c r="AR765" s="88" t="s">
        <v>45</v>
      </c>
      <c r="AS765" s="88" t="s">
        <v>44</v>
      </c>
      <c r="AT765" s="88" t="s">
        <v>61</v>
      </c>
      <c r="AU765" s="88"/>
      <c r="AV765" s="88"/>
      <c r="AW765" s="88"/>
      <c r="AX765" s="88" t="s">
        <v>3923</v>
      </c>
      <c r="AY765" s="88">
        <v>51.411183000000001</v>
      </c>
      <c r="AZ765" s="89">
        <v>150</v>
      </c>
      <c r="BA765" s="92">
        <v>6.7357512953367879E-2</v>
      </c>
      <c r="BB765" s="93">
        <v>144</v>
      </c>
      <c r="BC765" s="94">
        <v>0.2</v>
      </c>
      <c r="BD765" s="89">
        <v>495</v>
      </c>
      <c r="BE765" s="89">
        <v>345</v>
      </c>
      <c r="BF765" s="96" t="s">
        <v>2570</v>
      </c>
      <c r="BG765" s="88" t="s">
        <v>68</v>
      </c>
      <c r="BH765" s="88" t="s">
        <v>3523</v>
      </c>
    </row>
    <row r="766" spans="1:60" s="87" customFormat="1" ht="30.75" customHeight="1" x14ac:dyDescent="0.2">
      <c r="A766" s="87" t="s">
        <v>2141</v>
      </c>
      <c r="B766" s="88" t="s">
        <v>1845</v>
      </c>
      <c r="C766" s="88" t="s">
        <v>2141</v>
      </c>
      <c r="D766" s="88" t="s">
        <v>31</v>
      </c>
      <c r="E766" s="88" t="s">
        <v>32</v>
      </c>
      <c r="F766" s="88" t="s">
        <v>32</v>
      </c>
      <c r="G766" s="88" t="s">
        <v>61</v>
      </c>
      <c r="H766" s="88" t="s">
        <v>66</v>
      </c>
      <c r="I766" s="88" t="s">
        <v>2986</v>
      </c>
      <c r="J766" s="88" t="s">
        <v>62</v>
      </c>
      <c r="K766" s="88" t="s">
        <v>1110</v>
      </c>
      <c r="L766" s="88" t="s">
        <v>3523</v>
      </c>
      <c r="M766" s="88" t="s">
        <v>667</v>
      </c>
      <c r="N766" s="88" t="s">
        <v>1728</v>
      </c>
      <c r="O766" s="88" t="s">
        <v>444</v>
      </c>
      <c r="P766" s="88" t="s">
        <v>175</v>
      </c>
      <c r="Q766" s="88" t="s">
        <v>2374</v>
      </c>
      <c r="R766" s="89" t="s">
        <v>3643</v>
      </c>
      <c r="S766" s="90">
        <v>0.46500000000000002</v>
      </c>
      <c r="T766" s="88" t="s">
        <v>1083</v>
      </c>
      <c r="U766" s="88"/>
      <c r="V766" s="88"/>
      <c r="W766" s="88"/>
      <c r="X766" s="89"/>
      <c r="Y766" s="89"/>
      <c r="Z766" s="88"/>
      <c r="AA766" s="88">
        <v>39</v>
      </c>
      <c r="AB766" s="88"/>
      <c r="AC766" s="88"/>
      <c r="AD766" s="88">
        <v>24</v>
      </c>
      <c r="AE766" s="91">
        <v>17</v>
      </c>
      <c r="AF766" s="88"/>
      <c r="AG766" s="88"/>
      <c r="AH766" s="88" t="s">
        <v>2998</v>
      </c>
      <c r="AI766" s="89">
        <v>1</v>
      </c>
      <c r="AJ766" s="89"/>
      <c r="AK766" s="89"/>
      <c r="AL766" s="88"/>
      <c r="AM766" s="88"/>
      <c r="AN766" s="88"/>
      <c r="AO766" s="88"/>
      <c r="AP766" s="88" t="s">
        <v>61</v>
      </c>
      <c r="AQ766" s="88" t="s">
        <v>44</v>
      </c>
      <c r="AR766" s="88" t="s">
        <v>45</v>
      </c>
      <c r="AS766" s="88" t="s">
        <v>44</v>
      </c>
      <c r="AT766" s="88" t="s">
        <v>61</v>
      </c>
      <c r="AU766" s="88"/>
      <c r="AV766" s="88"/>
      <c r="AW766" s="88"/>
      <c r="AX766" s="88" t="s">
        <v>3923</v>
      </c>
      <c r="AY766" s="88" t="e">
        <v>#N/A</v>
      </c>
      <c r="AZ766" s="89">
        <v>150</v>
      </c>
      <c r="BA766" s="92"/>
      <c r="BB766" s="93">
        <v>144</v>
      </c>
      <c r="BC766" s="94">
        <v>0.2</v>
      </c>
      <c r="BD766" s="89">
        <v>495</v>
      </c>
      <c r="BE766" s="89">
        <v>345</v>
      </c>
      <c r="BF766" s="96" t="s">
        <v>61</v>
      </c>
      <c r="BG766" s="88" t="s">
        <v>68</v>
      </c>
      <c r="BH766" s="88" t="s">
        <v>3523</v>
      </c>
    </row>
    <row r="767" spans="1:60" s="87" customFormat="1" ht="30.75" customHeight="1" x14ac:dyDescent="0.2">
      <c r="A767" s="87" t="s">
        <v>2142</v>
      </c>
      <c r="B767" s="88" t="s">
        <v>1845</v>
      </c>
      <c r="C767" s="88" t="s">
        <v>2142</v>
      </c>
      <c r="D767" s="88" t="s">
        <v>31</v>
      </c>
      <c r="E767" s="88" t="s">
        <v>32</v>
      </c>
      <c r="F767" s="88" t="s">
        <v>32</v>
      </c>
      <c r="G767" s="88" t="s">
        <v>61</v>
      </c>
      <c r="H767" s="88" t="s">
        <v>66</v>
      </c>
      <c r="I767" s="88" t="s">
        <v>2986</v>
      </c>
      <c r="J767" s="88" t="s">
        <v>62</v>
      </c>
      <c r="K767" s="88" t="s">
        <v>1110</v>
      </c>
      <c r="L767" s="88" t="s">
        <v>3523</v>
      </c>
      <c r="M767" s="88" t="s">
        <v>667</v>
      </c>
      <c r="N767" s="88" t="s">
        <v>1728</v>
      </c>
      <c r="O767" s="88" t="s">
        <v>444</v>
      </c>
      <c r="P767" s="88" t="s">
        <v>176</v>
      </c>
      <c r="Q767" s="88" t="s">
        <v>2374</v>
      </c>
      <c r="R767" s="89" t="s">
        <v>3643</v>
      </c>
      <c r="S767" s="90">
        <v>0.39</v>
      </c>
      <c r="T767" s="88" t="s">
        <v>1084</v>
      </c>
      <c r="U767" s="88"/>
      <c r="V767" s="88"/>
      <c r="W767" s="88"/>
      <c r="X767" s="89"/>
      <c r="Y767" s="89"/>
      <c r="Z767" s="88"/>
      <c r="AA767" s="88">
        <v>39</v>
      </c>
      <c r="AB767" s="88"/>
      <c r="AC767" s="88"/>
      <c r="AD767" s="88">
        <v>24</v>
      </c>
      <c r="AE767" s="91">
        <v>17</v>
      </c>
      <c r="AF767" s="88"/>
      <c r="AG767" s="88"/>
      <c r="AH767" s="88" t="s">
        <v>2998</v>
      </c>
      <c r="AI767" s="89">
        <v>1</v>
      </c>
      <c r="AJ767" s="89"/>
      <c r="AK767" s="89"/>
      <c r="AL767" s="88"/>
      <c r="AM767" s="88"/>
      <c r="AN767" s="88"/>
      <c r="AO767" s="88"/>
      <c r="AP767" s="88" t="s">
        <v>61</v>
      </c>
      <c r="AQ767" s="88" t="s">
        <v>44</v>
      </c>
      <c r="AR767" s="88" t="s">
        <v>45</v>
      </c>
      <c r="AS767" s="88" t="s">
        <v>44</v>
      </c>
      <c r="AT767" s="88" t="s">
        <v>61</v>
      </c>
      <c r="AU767" s="88"/>
      <c r="AV767" s="88"/>
      <c r="AW767" s="88"/>
      <c r="AX767" s="88" t="s">
        <v>3923</v>
      </c>
      <c r="AY767" s="88" t="e">
        <v>#N/A</v>
      </c>
      <c r="AZ767" s="89">
        <v>150</v>
      </c>
      <c r="BA767" s="92"/>
      <c r="BB767" s="93">
        <v>216</v>
      </c>
      <c r="BC767" s="94">
        <v>0.2</v>
      </c>
      <c r="BD767" s="89">
        <v>495</v>
      </c>
      <c r="BE767" s="89">
        <v>345</v>
      </c>
      <c r="BF767" s="96" t="s">
        <v>61</v>
      </c>
      <c r="BG767" s="88" t="s">
        <v>68</v>
      </c>
      <c r="BH767" s="88" t="s">
        <v>3523</v>
      </c>
    </row>
    <row r="768" spans="1:60" s="87" customFormat="1" ht="30.75" customHeight="1" x14ac:dyDescent="0.2">
      <c r="A768" s="87" t="s">
        <v>1115</v>
      </c>
      <c r="B768" s="88" t="s">
        <v>1845</v>
      </c>
      <c r="C768" s="88" t="s">
        <v>1115</v>
      </c>
      <c r="D768" s="88" t="s">
        <v>31</v>
      </c>
      <c r="E768" s="88" t="s">
        <v>32</v>
      </c>
      <c r="F768" s="88" t="s">
        <v>32</v>
      </c>
      <c r="G768" s="88" t="s">
        <v>61</v>
      </c>
      <c r="H768" s="88" t="s">
        <v>66</v>
      </c>
      <c r="I768" s="88" t="s">
        <v>2986</v>
      </c>
      <c r="J768" s="88" t="s">
        <v>62</v>
      </c>
      <c r="K768" s="88" t="s">
        <v>1110</v>
      </c>
      <c r="L768" s="88" t="s">
        <v>3523</v>
      </c>
      <c r="M768" s="88" t="s">
        <v>667</v>
      </c>
      <c r="N768" s="88" t="s">
        <v>1728</v>
      </c>
      <c r="O768" s="88" t="s">
        <v>444</v>
      </c>
      <c r="P768" s="88" t="s">
        <v>98</v>
      </c>
      <c r="Q768" s="88" t="s">
        <v>2374</v>
      </c>
      <c r="R768" s="89" t="s">
        <v>3643</v>
      </c>
      <c r="S768" s="90">
        <v>0.42</v>
      </c>
      <c r="T768" s="88" t="s">
        <v>1085</v>
      </c>
      <c r="U768" s="88"/>
      <c r="V768" s="88"/>
      <c r="W768" s="88"/>
      <c r="X768" s="89"/>
      <c r="Y768" s="89"/>
      <c r="Z768" s="88"/>
      <c r="AA768" s="88">
        <v>39</v>
      </c>
      <c r="AB768" s="88"/>
      <c r="AC768" s="88"/>
      <c r="AD768" s="88">
        <v>24</v>
      </c>
      <c r="AE768" s="91">
        <v>17</v>
      </c>
      <c r="AF768" s="88"/>
      <c r="AG768" s="88"/>
      <c r="AH768" s="88" t="s">
        <v>2998</v>
      </c>
      <c r="AI768" s="89">
        <v>1</v>
      </c>
      <c r="AJ768" s="89"/>
      <c r="AK768" s="89"/>
      <c r="AL768" s="88"/>
      <c r="AM768" s="88"/>
      <c r="AN768" s="88"/>
      <c r="AO768" s="88"/>
      <c r="AP768" s="88" t="s">
        <v>61</v>
      </c>
      <c r="AQ768" s="88" t="s">
        <v>44</v>
      </c>
      <c r="AR768" s="88" t="s">
        <v>45</v>
      </c>
      <c r="AS768" s="88" t="s">
        <v>44</v>
      </c>
      <c r="AT768" s="88" t="s">
        <v>61</v>
      </c>
      <c r="AU768" s="88"/>
      <c r="AV768" s="88"/>
      <c r="AW768" s="88"/>
      <c r="AX768" s="88" t="s">
        <v>3923</v>
      </c>
      <c r="AY768" s="88" t="e">
        <v>#N/A</v>
      </c>
      <c r="AZ768" s="89">
        <v>150</v>
      </c>
      <c r="BA768" s="92"/>
      <c r="BB768" s="93">
        <v>216</v>
      </c>
      <c r="BC768" s="94">
        <v>0.2</v>
      </c>
      <c r="BD768" s="89">
        <v>495</v>
      </c>
      <c r="BE768" s="89">
        <v>345</v>
      </c>
      <c r="BF768" s="96" t="s">
        <v>61</v>
      </c>
      <c r="BG768" s="88" t="s">
        <v>68</v>
      </c>
      <c r="BH768" s="88" t="s">
        <v>3523</v>
      </c>
    </row>
    <row r="769" spans="1:60" s="87" customFormat="1" ht="30.75" customHeight="1" x14ac:dyDescent="0.2">
      <c r="A769" s="87" t="s">
        <v>1116</v>
      </c>
      <c r="B769" s="88" t="s">
        <v>1845</v>
      </c>
      <c r="C769" s="88" t="s">
        <v>1116</v>
      </c>
      <c r="D769" s="88" t="s">
        <v>31</v>
      </c>
      <c r="E769" s="88" t="s">
        <v>32</v>
      </c>
      <c r="F769" s="88" t="s">
        <v>32</v>
      </c>
      <c r="G769" s="88" t="s">
        <v>61</v>
      </c>
      <c r="H769" s="88" t="s">
        <v>66</v>
      </c>
      <c r="I769" s="88" t="s">
        <v>2986</v>
      </c>
      <c r="J769" s="88" t="s">
        <v>62</v>
      </c>
      <c r="K769" s="88" t="s">
        <v>1110</v>
      </c>
      <c r="L769" s="88" t="s">
        <v>3523</v>
      </c>
      <c r="M769" s="88" t="s">
        <v>667</v>
      </c>
      <c r="N769" s="88" t="s">
        <v>1728</v>
      </c>
      <c r="O769" s="88" t="s">
        <v>444</v>
      </c>
      <c r="P769" s="88" t="s">
        <v>100</v>
      </c>
      <c r="Q769" s="88" t="s">
        <v>2374</v>
      </c>
      <c r="R769" s="89" t="s">
        <v>3643</v>
      </c>
      <c r="S769" s="90">
        <v>0.35499999999999998</v>
      </c>
      <c r="T769" s="88" t="s">
        <v>1086</v>
      </c>
      <c r="U769" s="88"/>
      <c r="V769" s="88"/>
      <c r="W769" s="88"/>
      <c r="X769" s="89"/>
      <c r="Y769" s="89"/>
      <c r="Z769" s="88"/>
      <c r="AA769" s="88">
        <v>39</v>
      </c>
      <c r="AB769" s="88"/>
      <c r="AC769" s="88"/>
      <c r="AD769" s="88">
        <v>24</v>
      </c>
      <c r="AE769" s="91">
        <v>17</v>
      </c>
      <c r="AF769" s="88"/>
      <c r="AG769" s="88"/>
      <c r="AH769" s="88" t="s">
        <v>2998</v>
      </c>
      <c r="AI769" s="89">
        <v>1</v>
      </c>
      <c r="AJ769" s="89"/>
      <c r="AK769" s="89"/>
      <c r="AL769" s="88"/>
      <c r="AM769" s="88"/>
      <c r="AN769" s="88"/>
      <c r="AO769" s="88"/>
      <c r="AP769" s="88" t="s">
        <v>61</v>
      </c>
      <c r="AQ769" s="88" t="s">
        <v>44</v>
      </c>
      <c r="AR769" s="88" t="s">
        <v>45</v>
      </c>
      <c r="AS769" s="88" t="s">
        <v>44</v>
      </c>
      <c r="AT769" s="88" t="s">
        <v>61</v>
      </c>
      <c r="AU769" s="88"/>
      <c r="AV769" s="88"/>
      <c r="AW769" s="88"/>
      <c r="AX769" s="88" t="s">
        <v>3923</v>
      </c>
      <c r="AY769" s="88" t="e">
        <v>#N/A</v>
      </c>
      <c r="AZ769" s="89">
        <v>150</v>
      </c>
      <c r="BA769" s="92"/>
      <c r="BB769" s="93">
        <v>216</v>
      </c>
      <c r="BC769" s="94">
        <v>0.2</v>
      </c>
      <c r="BD769" s="89">
        <v>495</v>
      </c>
      <c r="BE769" s="89">
        <v>345</v>
      </c>
      <c r="BF769" s="96" t="s">
        <v>61</v>
      </c>
      <c r="BG769" s="88" t="s">
        <v>68</v>
      </c>
      <c r="BH769" s="88" t="s">
        <v>3523</v>
      </c>
    </row>
    <row r="770" spans="1:60" s="87" customFormat="1" ht="30.75" customHeight="1" x14ac:dyDescent="0.2">
      <c r="A770" s="87" t="s">
        <v>1117</v>
      </c>
      <c r="B770" s="88" t="s">
        <v>1845</v>
      </c>
      <c r="C770" s="88" t="s">
        <v>1117</v>
      </c>
      <c r="D770" s="88" t="s">
        <v>31</v>
      </c>
      <c r="E770" s="88" t="s">
        <v>32</v>
      </c>
      <c r="F770" s="88" t="s">
        <v>32</v>
      </c>
      <c r="G770" s="88" t="s">
        <v>61</v>
      </c>
      <c r="H770" s="88" t="s">
        <v>66</v>
      </c>
      <c r="I770" s="88" t="s">
        <v>2986</v>
      </c>
      <c r="J770" s="88" t="s">
        <v>62</v>
      </c>
      <c r="K770" s="88" t="s">
        <v>1110</v>
      </c>
      <c r="L770" s="88" t="s">
        <v>3523</v>
      </c>
      <c r="M770" s="88" t="s">
        <v>667</v>
      </c>
      <c r="N770" s="88" t="s">
        <v>1728</v>
      </c>
      <c r="O770" s="88" t="s">
        <v>444</v>
      </c>
      <c r="P770" s="88" t="s">
        <v>104</v>
      </c>
      <c r="Q770" s="88" t="s">
        <v>2374</v>
      </c>
      <c r="R770" s="89" t="s">
        <v>3643</v>
      </c>
      <c r="S770" s="90">
        <v>0.46500000000000002</v>
      </c>
      <c r="T770" s="88" t="s">
        <v>1087</v>
      </c>
      <c r="U770" s="88"/>
      <c r="V770" s="88"/>
      <c r="W770" s="88"/>
      <c r="X770" s="89"/>
      <c r="Y770" s="89"/>
      <c r="Z770" s="88"/>
      <c r="AA770" s="88">
        <v>39</v>
      </c>
      <c r="AB770" s="88"/>
      <c r="AC770" s="88"/>
      <c r="AD770" s="88">
        <v>24</v>
      </c>
      <c r="AE770" s="91">
        <v>17</v>
      </c>
      <c r="AF770" s="88"/>
      <c r="AG770" s="88"/>
      <c r="AH770" s="88" t="s">
        <v>2998</v>
      </c>
      <c r="AI770" s="89">
        <v>1</v>
      </c>
      <c r="AJ770" s="89"/>
      <c r="AK770" s="89"/>
      <c r="AL770" s="88"/>
      <c r="AM770" s="88"/>
      <c r="AN770" s="88"/>
      <c r="AO770" s="88"/>
      <c r="AP770" s="88" t="s">
        <v>61</v>
      </c>
      <c r="AQ770" s="88" t="s">
        <v>44</v>
      </c>
      <c r="AR770" s="88" t="s">
        <v>45</v>
      </c>
      <c r="AS770" s="88" t="s">
        <v>44</v>
      </c>
      <c r="AT770" s="88" t="s">
        <v>61</v>
      </c>
      <c r="AU770" s="88"/>
      <c r="AV770" s="88"/>
      <c r="AW770" s="88"/>
      <c r="AX770" s="88" t="s">
        <v>3923</v>
      </c>
      <c r="AY770" s="88" t="e">
        <v>#N/A</v>
      </c>
      <c r="AZ770" s="89">
        <v>150</v>
      </c>
      <c r="BA770" s="92"/>
      <c r="BB770" s="93">
        <v>144</v>
      </c>
      <c r="BC770" s="94">
        <v>0.2</v>
      </c>
      <c r="BD770" s="89">
        <v>495</v>
      </c>
      <c r="BE770" s="89">
        <v>345</v>
      </c>
      <c r="BF770" s="96" t="s">
        <v>61</v>
      </c>
      <c r="BG770" s="88" t="s">
        <v>68</v>
      </c>
      <c r="BH770" s="88" t="s">
        <v>3523</v>
      </c>
    </row>
    <row r="771" spans="1:60" s="87" customFormat="1" ht="30.75" customHeight="1" x14ac:dyDescent="0.2">
      <c r="A771" s="87" t="s">
        <v>1118</v>
      </c>
      <c r="B771" s="88" t="s">
        <v>1845</v>
      </c>
      <c r="C771" s="88" t="s">
        <v>1118</v>
      </c>
      <c r="D771" s="88" t="s">
        <v>31</v>
      </c>
      <c r="E771" s="88" t="s">
        <v>32</v>
      </c>
      <c r="F771" s="88" t="s">
        <v>32</v>
      </c>
      <c r="G771" s="88" t="s">
        <v>61</v>
      </c>
      <c r="H771" s="88" t="s">
        <v>66</v>
      </c>
      <c r="I771" s="88" t="s">
        <v>2986</v>
      </c>
      <c r="J771" s="88" t="s">
        <v>62</v>
      </c>
      <c r="K771" s="88" t="s">
        <v>1110</v>
      </c>
      <c r="L771" s="88" t="s">
        <v>3523</v>
      </c>
      <c r="M771" s="88" t="s">
        <v>667</v>
      </c>
      <c r="N771" s="88" t="s">
        <v>1728</v>
      </c>
      <c r="O771" s="88" t="s">
        <v>444</v>
      </c>
      <c r="P771" s="88" t="s">
        <v>107</v>
      </c>
      <c r="Q771" s="88" t="s">
        <v>2374</v>
      </c>
      <c r="R771" s="89" t="s">
        <v>3643</v>
      </c>
      <c r="S771" s="90">
        <v>0.5</v>
      </c>
      <c r="T771" s="88" t="s">
        <v>1088</v>
      </c>
      <c r="U771" s="88"/>
      <c r="V771" s="88"/>
      <c r="W771" s="88"/>
      <c r="X771" s="89"/>
      <c r="Y771" s="89"/>
      <c r="Z771" s="88"/>
      <c r="AA771" s="88">
        <v>39</v>
      </c>
      <c r="AB771" s="88"/>
      <c r="AC771" s="88"/>
      <c r="AD771" s="88">
        <v>24</v>
      </c>
      <c r="AE771" s="91">
        <v>17</v>
      </c>
      <c r="AF771" s="88"/>
      <c r="AG771" s="88"/>
      <c r="AH771" s="88" t="s">
        <v>2998</v>
      </c>
      <c r="AI771" s="89">
        <v>1</v>
      </c>
      <c r="AJ771" s="89"/>
      <c r="AK771" s="89"/>
      <c r="AL771" s="88"/>
      <c r="AM771" s="88"/>
      <c r="AN771" s="88"/>
      <c r="AO771" s="88"/>
      <c r="AP771" s="88" t="s">
        <v>61</v>
      </c>
      <c r="AQ771" s="88" t="s">
        <v>44</v>
      </c>
      <c r="AR771" s="88" t="s">
        <v>45</v>
      </c>
      <c r="AS771" s="88" t="s">
        <v>44</v>
      </c>
      <c r="AT771" s="88" t="s">
        <v>61</v>
      </c>
      <c r="AU771" s="88"/>
      <c r="AV771" s="88"/>
      <c r="AW771" s="88"/>
      <c r="AX771" s="88" t="s">
        <v>3923</v>
      </c>
      <c r="AY771" s="88" t="e">
        <v>#N/A</v>
      </c>
      <c r="AZ771" s="89">
        <v>150</v>
      </c>
      <c r="BA771" s="92"/>
      <c r="BB771" s="93">
        <v>144</v>
      </c>
      <c r="BC771" s="94">
        <v>0.2</v>
      </c>
      <c r="BD771" s="89">
        <v>495</v>
      </c>
      <c r="BE771" s="89">
        <v>345</v>
      </c>
      <c r="BF771" s="96" t="s">
        <v>61</v>
      </c>
      <c r="BG771" s="88" t="s">
        <v>68</v>
      </c>
      <c r="BH771" s="88" t="s">
        <v>3523</v>
      </c>
    </row>
    <row r="772" spans="1:60" s="87" customFormat="1" ht="30.75" customHeight="1" x14ac:dyDescent="0.2">
      <c r="A772" s="87" t="s">
        <v>2341</v>
      </c>
      <c r="B772" s="88" t="s">
        <v>1846</v>
      </c>
      <c r="C772" s="88" t="s">
        <v>2341</v>
      </c>
      <c r="D772" s="88" t="s">
        <v>31</v>
      </c>
      <c r="E772" s="88" t="s">
        <v>32</v>
      </c>
      <c r="F772" s="88" t="s">
        <v>32</v>
      </c>
      <c r="G772" s="88" t="s">
        <v>61</v>
      </c>
      <c r="H772" s="88" t="s">
        <v>66</v>
      </c>
      <c r="I772" s="88" t="s">
        <v>2918</v>
      </c>
      <c r="J772" s="88" t="s">
        <v>62</v>
      </c>
      <c r="K772" s="88" t="s">
        <v>1110</v>
      </c>
      <c r="L772" s="88" t="s">
        <v>3523</v>
      </c>
      <c r="M772" s="88" t="s">
        <v>667</v>
      </c>
      <c r="N772" s="88" t="s">
        <v>1729</v>
      </c>
      <c r="O772" s="88" t="s">
        <v>444</v>
      </c>
      <c r="P772" s="88" t="s">
        <v>175</v>
      </c>
      <c r="Q772" s="88" t="s">
        <v>2374</v>
      </c>
      <c r="R772" s="89" t="s">
        <v>3613</v>
      </c>
      <c r="S772" s="90">
        <v>0.46500000000000002</v>
      </c>
      <c r="T772" s="88" t="s">
        <v>1089</v>
      </c>
      <c r="U772" s="88"/>
      <c r="V772" s="88"/>
      <c r="W772" s="88"/>
      <c r="X772" s="89"/>
      <c r="Y772" s="89"/>
      <c r="Z772" s="88"/>
      <c r="AA772" s="88">
        <v>39</v>
      </c>
      <c r="AB772" s="88"/>
      <c r="AC772" s="88"/>
      <c r="AD772" s="88">
        <v>24</v>
      </c>
      <c r="AE772" s="91">
        <v>17</v>
      </c>
      <c r="AF772" s="88" t="s">
        <v>2992</v>
      </c>
      <c r="AG772" s="88" t="s">
        <v>2999</v>
      </c>
      <c r="AH772" s="88" t="s">
        <v>2998</v>
      </c>
      <c r="AI772" s="89">
        <v>1</v>
      </c>
      <c r="AJ772" s="89"/>
      <c r="AK772" s="89"/>
      <c r="AL772" s="88"/>
      <c r="AM772" s="88"/>
      <c r="AN772" s="88"/>
      <c r="AO772" s="88"/>
      <c r="AP772" s="88" t="s">
        <v>61</v>
      </c>
      <c r="AQ772" s="88" t="s">
        <v>44</v>
      </c>
      <c r="AR772" s="88" t="s">
        <v>45</v>
      </c>
      <c r="AS772" s="88" t="s">
        <v>44</v>
      </c>
      <c r="AT772" s="88" t="s">
        <v>61</v>
      </c>
      <c r="AU772" s="88"/>
      <c r="AV772" s="88" t="s">
        <v>3921</v>
      </c>
      <c r="AW772" s="88"/>
      <c r="AX772" s="88"/>
      <c r="AY772" s="88">
        <v>52.914948000000003</v>
      </c>
      <c r="AZ772" s="89">
        <v>150</v>
      </c>
      <c r="BA772" s="92">
        <v>0.36787564766839376</v>
      </c>
      <c r="BB772" s="93">
        <v>144</v>
      </c>
      <c r="BC772" s="94">
        <v>0.2</v>
      </c>
      <c r="BD772" s="89">
        <v>495</v>
      </c>
      <c r="BE772" s="89">
        <v>345</v>
      </c>
      <c r="BF772" s="96" t="s">
        <v>2572</v>
      </c>
      <c r="BG772" s="88" t="s">
        <v>68</v>
      </c>
      <c r="BH772" s="88" t="s">
        <v>3523</v>
      </c>
    </row>
    <row r="773" spans="1:60" s="87" customFormat="1" ht="30.75" customHeight="1" x14ac:dyDescent="0.2">
      <c r="A773" s="87" t="s">
        <v>2342</v>
      </c>
      <c r="B773" s="88" t="s">
        <v>1846</v>
      </c>
      <c r="C773" s="88" t="s">
        <v>2342</v>
      </c>
      <c r="D773" s="88" t="s">
        <v>31</v>
      </c>
      <c r="E773" s="88" t="s">
        <v>32</v>
      </c>
      <c r="F773" s="88" t="s">
        <v>32</v>
      </c>
      <c r="G773" s="88" t="s">
        <v>61</v>
      </c>
      <c r="H773" s="88" t="s">
        <v>66</v>
      </c>
      <c r="I773" s="88" t="s">
        <v>2918</v>
      </c>
      <c r="J773" s="88" t="s">
        <v>62</v>
      </c>
      <c r="K773" s="88" t="s">
        <v>1110</v>
      </c>
      <c r="L773" s="88" t="s">
        <v>3523</v>
      </c>
      <c r="M773" s="88" t="s">
        <v>667</v>
      </c>
      <c r="N773" s="88" t="s">
        <v>1729</v>
      </c>
      <c r="O773" s="88" t="s">
        <v>444</v>
      </c>
      <c r="P773" s="88" t="s">
        <v>176</v>
      </c>
      <c r="Q773" s="88" t="s">
        <v>2374</v>
      </c>
      <c r="R773" s="89" t="s">
        <v>3613</v>
      </c>
      <c r="S773" s="90">
        <v>0.39</v>
      </c>
      <c r="T773" s="88" t="s">
        <v>1090</v>
      </c>
      <c r="U773" s="88"/>
      <c r="V773" s="88"/>
      <c r="W773" s="88"/>
      <c r="X773" s="89"/>
      <c r="Y773" s="89"/>
      <c r="Z773" s="88"/>
      <c r="AA773" s="88">
        <v>39</v>
      </c>
      <c r="AB773" s="88"/>
      <c r="AC773" s="88"/>
      <c r="AD773" s="88">
        <v>24</v>
      </c>
      <c r="AE773" s="91">
        <v>17</v>
      </c>
      <c r="AF773" s="88" t="s">
        <v>2992</v>
      </c>
      <c r="AG773" s="88" t="s">
        <v>2999</v>
      </c>
      <c r="AH773" s="88" t="s">
        <v>2998</v>
      </c>
      <c r="AI773" s="89">
        <v>1</v>
      </c>
      <c r="AJ773" s="89"/>
      <c r="AK773" s="89"/>
      <c r="AL773" s="88"/>
      <c r="AM773" s="88"/>
      <c r="AN773" s="88"/>
      <c r="AO773" s="88"/>
      <c r="AP773" s="88" t="s">
        <v>61</v>
      </c>
      <c r="AQ773" s="88" t="s">
        <v>44</v>
      </c>
      <c r="AR773" s="88" t="s">
        <v>45</v>
      </c>
      <c r="AS773" s="88" t="s">
        <v>44</v>
      </c>
      <c r="AT773" s="88" t="s">
        <v>61</v>
      </c>
      <c r="AU773" s="88"/>
      <c r="AV773" s="88" t="s">
        <v>3921</v>
      </c>
      <c r="AW773" s="88"/>
      <c r="AX773" s="88"/>
      <c r="AY773" s="88">
        <v>54.040897999999999</v>
      </c>
      <c r="AZ773" s="89">
        <v>150</v>
      </c>
      <c r="BA773" s="92">
        <v>0.69948186528497414</v>
      </c>
      <c r="BB773" s="93">
        <v>216</v>
      </c>
      <c r="BC773" s="94">
        <v>0.2</v>
      </c>
      <c r="BD773" s="89">
        <v>495</v>
      </c>
      <c r="BE773" s="89">
        <v>345</v>
      </c>
      <c r="BF773" s="96" t="s">
        <v>2572</v>
      </c>
      <c r="BG773" s="88" t="s">
        <v>68</v>
      </c>
      <c r="BH773" s="88" t="s">
        <v>3523</v>
      </c>
    </row>
    <row r="774" spans="1:60" s="87" customFormat="1" ht="30.75" customHeight="1" x14ac:dyDescent="0.2">
      <c r="A774" s="87" t="s">
        <v>1119</v>
      </c>
      <c r="B774" s="88" t="s">
        <v>1846</v>
      </c>
      <c r="C774" s="88" t="s">
        <v>1119</v>
      </c>
      <c r="D774" s="88" t="s">
        <v>31</v>
      </c>
      <c r="E774" s="88" t="s">
        <v>32</v>
      </c>
      <c r="F774" s="88" t="s">
        <v>32</v>
      </c>
      <c r="G774" s="88" t="s">
        <v>61</v>
      </c>
      <c r="H774" s="88" t="s">
        <v>66</v>
      </c>
      <c r="I774" s="88" t="s">
        <v>2918</v>
      </c>
      <c r="J774" s="88" t="s">
        <v>62</v>
      </c>
      <c r="K774" s="88" t="s">
        <v>1110</v>
      </c>
      <c r="L774" s="88" t="s">
        <v>3523</v>
      </c>
      <c r="M774" s="88" t="s">
        <v>667</v>
      </c>
      <c r="N774" s="88" t="s">
        <v>1729</v>
      </c>
      <c r="O774" s="88" t="s">
        <v>444</v>
      </c>
      <c r="P774" s="88" t="s">
        <v>98</v>
      </c>
      <c r="Q774" s="88" t="s">
        <v>2374</v>
      </c>
      <c r="R774" s="89" t="s">
        <v>3613</v>
      </c>
      <c r="S774" s="90">
        <v>0.42</v>
      </c>
      <c r="T774" s="88" t="s">
        <v>1091</v>
      </c>
      <c r="U774" s="88"/>
      <c r="V774" s="88"/>
      <c r="W774" s="88"/>
      <c r="X774" s="89"/>
      <c r="Y774" s="89"/>
      <c r="Z774" s="88"/>
      <c r="AA774" s="88">
        <v>39</v>
      </c>
      <c r="AB774" s="88"/>
      <c r="AC774" s="88"/>
      <c r="AD774" s="88">
        <v>24</v>
      </c>
      <c r="AE774" s="91">
        <v>17</v>
      </c>
      <c r="AF774" s="88" t="s">
        <v>2992</v>
      </c>
      <c r="AG774" s="88" t="s">
        <v>2999</v>
      </c>
      <c r="AH774" s="88" t="s">
        <v>2998</v>
      </c>
      <c r="AI774" s="89">
        <v>1</v>
      </c>
      <c r="AJ774" s="89"/>
      <c r="AK774" s="89"/>
      <c r="AL774" s="88"/>
      <c r="AM774" s="88"/>
      <c r="AN774" s="88"/>
      <c r="AO774" s="88"/>
      <c r="AP774" s="88" t="s">
        <v>61</v>
      </c>
      <c r="AQ774" s="88" t="s">
        <v>44</v>
      </c>
      <c r="AR774" s="88" t="s">
        <v>45</v>
      </c>
      <c r="AS774" s="88" t="s">
        <v>44</v>
      </c>
      <c r="AT774" s="88" t="s">
        <v>61</v>
      </c>
      <c r="AU774" s="88"/>
      <c r="AV774" s="88" t="s">
        <v>3921</v>
      </c>
      <c r="AW774" s="88"/>
      <c r="AX774" s="88"/>
      <c r="AY774" s="88">
        <v>52.035254000000002</v>
      </c>
      <c r="AZ774" s="89">
        <v>150</v>
      </c>
      <c r="BA774" s="92">
        <v>0.51295336787564771</v>
      </c>
      <c r="BB774" s="93">
        <v>216</v>
      </c>
      <c r="BC774" s="94">
        <v>0.2</v>
      </c>
      <c r="BD774" s="89">
        <v>495</v>
      </c>
      <c r="BE774" s="89">
        <v>345</v>
      </c>
      <c r="BF774" s="96" t="s">
        <v>2572</v>
      </c>
      <c r="BG774" s="88" t="s">
        <v>68</v>
      </c>
      <c r="BH774" s="88" t="s">
        <v>3523</v>
      </c>
    </row>
    <row r="775" spans="1:60" s="87" customFormat="1" ht="30.75" customHeight="1" x14ac:dyDescent="0.2">
      <c r="A775" s="87" t="s">
        <v>1120</v>
      </c>
      <c r="B775" s="88" t="s">
        <v>1846</v>
      </c>
      <c r="C775" s="88" t="s">
        <v>1120</v>
      </c>
      <c r="D775" s="88" t="s">
        <v>31</v>
      </c>
      <c r="E775" s="88" t="s">
        <v>32</v>
      </c>
      <c r="F775" s="88" t="s">
        <v>32</v>
      </c>
      <c r="G775" s="88" t="s">
        <v>61</v>
      </c>
      <c r="H775" s="88" t="s">
        <v>66</v>
      </c>
      <c r="I775" s="88" t="s">
        <v>2918</v>
      </c>
      <c r="J775" s="88" t="s">
        <v>62</v>
      </c>
      <c r="K775" s="88" t="s">
        <v>1110</v>
      </c>
      <c r="L775" s="88" t="s">
        <v>3523</v>
      </c>
      <c r="M775" s="88" t="s">
        <v>667</v>
      </c>
      <c r="N775" s="88" t="s">
        <v>1729</v>
      </c>
      <c r="O775" s="88" t="s">
        <v>444</v>
      </c>
      <c r="P775" s="88" t="s">
        <v>100</v>
      </c>
      <c r="Q775" s="88" t="s">
        <v>2374</v>
      </c>
      <c r="R775" s="89" t="s">
        <v>3613</v>
      </c>
      <c r="S775" s="90">
        <v>0.35499999999999998</v>
      </c>
      <c r="T775" s="88" t="s">
        <v>1092</v>
      </c>
      <c r="U775" s="88"/>
      <c r="V775" s="88"/>
      <c r="W775" s="88"/>
      <c r="X775" s="89"/>
      <c r="Y775" s="89"/>
      <c r="Z775" s="88"/>
      <c r="AA775" s="88">
        <v>39</v>
      </c>
      <c r="AB775" s="88"/>
      <c r="AC775" s="88"/>
      <c r="AD775" s="88">
        <v>24</v>
      </c>
      <c r="AE775" s="91">
        <v>17</v>
      </c>
      <c r="AF775" s="88" t="s">
        <v>2992</v>
      </c>
      <c r="AG775" s="88" t="s">
        <v>2999</v>
      </c>
      <c r="AH775" s="88" t="s">
        <v>2998</v>
      </c>
      <c r="AI775" s="89">
        <v>1</v>
      </c>
      <c r="AJ775" s="89"/>
      <c r="AK775" s="89"/>
      <c r="AL775" s="88"/>
      <c r="AM775" s="88"/>
      <c r="AN775" s="88"/>
      <c r="AO775" s="88"/>
      <c r="AP775" s="88" t="s">
        <v>61</v>
      </c>
      <c r="AQ775" s="88" t="s">
        <v>44</v>
      </c>
      <c r="AR775" s="88" t="s">
        <v>45</v>
      </c>
      <c r="AS775" s="88" t="s">
        <v>44</v>
      </c>
      <c r="AT775" s="88" t="s">
        <v>61</v>
      </c>
      <c r="AU775" s="88"/>
      <c r="AV775" s="88" t="s">
        <v>3921</v>
      </c>
      <c r="AW775" s="88"/>
      <c r="AX775" s="88"/>
      <c r="AY775" s="88">
        <v>53.963287000000001</v>
      </c>
      <c r="AZ775" s="89">
        <v>150</v>
      </c>
      <c r="BA775" s="92">
        <v>7.7720207253886009E-2</v>
      </c>
      <c r="BB775" s="93">
        <v>216</v>
      </c>
      <c r="BC775" s="94">
        <v>0.2</v>
      </c>
      <c r="BD775" s="89">
        <v>495</v>
      </c>
      <c r="BE775" s="89">
        <v>345</v>
      </c>
      <c r="BF775" s="96" t="s">
        <v>2572</v>
      </c>
      <c r="BG775" s="88" t="s">
        <v>68</v>
      </c>
      <c r="BH775" s="88" t="s">
        <v>3523</v>
      </c>
    </row>
    <row r="776" spans="1:60" s="87" customFormat="1" ht="30.75" customHeight="1" x14ac:dyDescent="0.2">
      <c r="A776" s="87" t="s">
        <v>1121</v>
      </c>
      <c r="B776" s="88" t="s">
        <v>1846</v>
      </c>
      <c r="C776" s="88" t="s">
        <v>1121</v>
      </c>
      <c r="D776" s="88" t="s">
        <v>31</v>
      </c>
      <c r="E776" s="88" t="s">
        <v>32</v>
      </c>
      <c r="F776" s="88" t="s">
        <v>32</v>
      </c>
      <c r="G776" s="88" t="s">
        <v>61</v>
      </c>
      <c r="H776" s="88" t="s">
        <v>66</v>
      </c>
      <c r="I776" s="88" t="s">
        <v>2918</v>
      </c>
      <c r="J776" s="88" t="s">
        <v>62</v>
      </c>
      <c r="K776" s="88" t="s">
        <v>1110</v>
      </c>
      <c r="L776" s="88" t="s">
        <v>3523</v>
      </c>
      <c r="M776" s="88" t="s">
        <v>667</v>
      </c>
      <c r="N776" s="88" t="s">
        <v>1729</v>
      </c>
      <c r="O776" s="88" t="s">
        <v>444</v>
      </c>
      <c r="P776" s="88" t="s">
        <v>104</v>
      </c>
      <c r="Q776" s="88" t="s">
        <v>2374</v>
      </c>
      <c r="R776" s="89" t="s">
        <v>3613</v>
      </c>
      <c r="S776" s="90">
        <v>0.46500000000000002</v>
      </c>
      <c r="T776" s="88" t="s">
        <v>1093</v>
      </c>
      <c r="U776" s="88"/>
      <c r="V776" s="88"/>
      <c r="W776" s="88"/>
      <c r="X776" s="89"/>
      <c r="Y776" s="89"/>
      <c r="Z776" s="88"/>
      <c r="AA776" s="88">
        <v>39</v>
      </c>
      <c r="AB776" s="88"/>
      <c r="AC776" s="88"/>
      <c r="AD776" s="88">
        <v>24</v>
      </c>
      <c r="AE776" s="91">
        <v>17</v>
      </c>
      <c r="AF776" s="88" t="s">
        <v>2992</v>
      </c>
      <c r="AG776" s="88" t="s">
        <v>2999</v>
      </c>
      <c r="AH776" s="88" t="s">
        <v>2998</v>
      </c>
      <c r="AI776" s="89">
        <v>1</v>
      </c>
      <c r="AJ776" s="89"/>
      <c r="AK776" s="89"/>
      <c r="AL776" s="88"/>
      <c r="AM776" s="88"/>
      <c r="AN776" s="88"/>
      <c r="AO776" s="88"/>
      <c r="AP776" s="88" t="s">
        <v>61</v>
      </c>
      <c r="AQ776" s="88" t="s">
        <v>44</v>
      </c>
      <c r="AR776" s="88" t="s">
        <v>45</v>
      </c>
      <c r="AS776" s="88" t="s">
        <v>44</v>
      </c>
      <c r="AT776" s="88" t="s">
        <v>61</v>
      </c>
      <c r="AU776" s="88"/>
      <c r="AV776" s="88" t="s">
        <v>3921</v>
      </c>
      <c r="AW776" s="88"/>
      <c r="AX776" s="88"/>
      <c r="AY776" s="88">
        <v>52.599071000000002</v>
      </c>
      <c r="AZ776" s="89">
        <v>150</v>
      </c>
      <c r="BA776" s="92">
        <v>0.10362694300518134</v>
      </c>
      <c r="BB776" s="93">
        <v>144</v>
      </c>
      <c r="BC776" s="94">
        <v>0.2</v>
      </c>
      <c r="BD776" s="89">
        <v>495</v>
      </c>
      <c r="BE776" s="89">
        <v>345</v>
      </c>
      <c r="BF776" s="96" t="s">
        <v>2572</v>
      </c>
      <c r="BG776" s="88" t="s">
        <v>68</v>
      </c>
      <c r="BH776" s="88" t="s">
        <v>3523</v>
      </c>
    </row>
    <row r="777" spans="1:60" s="87" customFormat="1" ht="30.75" customHeight="1" x14ac:dyDescent="0.2">
      <c r="A777" s="87" t="s">
        <v>2143</v>
      </c>
      <c r="B777" s="88" t="s">
        <v>1847</v>
      </c>
      <c r="C777" s="88" t="s">
        <v>2143</v>
      </c>
      <c r="D777" s="88" t="s">
        <v>31</v>
      </c>
      <c r="E777" s="88" t="s">
        <v>32</v>
      </c>
      <c r="F777" s="88" t="s">
        <v>32</v>
      </c>
      <c r="G777" s="88" t="s">
        <v>61</v>
      </c>
      <c r="H777" s="88" t="s">
        <v>66</v>
      </c>
      <c r="I777" s="88" t="s">
        <v>2918</v>
      </c>
      <c r="J777" s="88" t="s">
        <v>62</v>
      </c>
      <c r="K777" s="88" t="s">
        <v>1110</v>
      </c>
      <c r="L777" s="88" t="s">
        <v>3523</v>
      </c>
      <c r="M777" s="88" t="s">
        <v>667</v>
      </c>
      <c r="N777" s="88" t="s">
        <v>1733</v>
      </c>
      <c r="O777" s="88" t="s">
        <v>444</v>
      </c>
      <c r="P777" s="88" t="s">
        <v>175</v>
      </c>
      <c r="Q777" s="88" t="s">
        <v>2374</v>
      </c>
      <c r="R777" s="89" t="s">
        <v>3617</v>
      </c>
      <c r="S777" s="90">
        <v>0.46500000000000002</v>
      </c>
      <c r="T777" s="88" t="s">
        <v>1094</v>
      </c>
      <c r="U777" s="88"/>
      <c r="V777" s="88"/>
      <c r="W777" s="88"/>
      <c r="X777" s="89"/>
      <c r="Y777" s="89"/>
      <c r="Z777" s="88"/>
      <c r="AA777" s="88">
        <v>39</v>
      </c>
      <c r="AB777" s="88"/>
      <c r="AC777" s="88"/>
      <c r="AD777" s="88">
        <v>24</v>
      </c>
      <c r="AE777" s="91">
        <v>17</v>
      </c>
      <c r="AF777" s="88" t="s">
        <v>2992</v>
      </c>
      <c r="AG777" s="88" t="s">
        <v>2999</v>
      </c>
      <c r="AH777" s="88" t="s">
        <v>2998</v>
      </c>
      <c r="AI777" s="89">
        <v>1</v>
      </c>
      <c r="AJ777" s="89"/>
      <c r="AK777" s="89"/>
      <c r="AL777" s="88"/>
      <c r="AM777" s="88"/>
      <c r="AN777" s="88"/>
      <c r="AO777" s="88"/>
      <c r="AP777" s="88" t="s">
        <v>61</v>
      </c>
      <c r="AQ777" s="88" t="s">
        <v>44</v>
      </c>
      <c r="AR777" s="88" t="s">
        <v>45</v>
      </c>
      <c r="AS777" s="88" t="s">
        <v>44</v>
      </c>
      <c r="AT777" s="88" t="s">
        <v>61</v>
      </c>
      <c r="AU777" s="88"/>
      <c r="AV777" s="88"/>
      <c r="AW777" s="88"/>
      <c r="AX777" s="88" t="s">
        <v>3923</v>
      </c>
      <c r="AY777" s="88">
        <v>47.211326999999997</v>
      </c>
      <c r="AZ777" s="89">
        <v>150</v>
      </c>
      <c r="BA777" s="92">
        <v>0.18134715025906736</v>
      </c>
      <c r="BB777" s="93">
        <v>72</v>
      </c>
      <c r="BC777" s="94">
        <v>0.2</v>
      </c>
      <c r="BD777" s="89">
        <v>495</v>
      </c>
      <c r="BE777" s="89">
        <v>345</v>
      </c>
      <c r="BF777" s="96" t="s">
        <v>2571</v>
      </c>
      <c r="BG777" s="88" t="s">
        <v>68</v>
      </c>
      <c r="BH777" s="88" t="s">
        <v>3523</v>
      </c>
    </row>
    <row r="778" spans="1:60" s="87" customFormat="1" ht="30.75" customHeight="1" x14ac:dyDescent="0.2">
      <c r="A778" s="87" t="s">
        <v>2144</v>
      </c>
      <c r="B778" s="88" t="s">
        <v>1847</v>
      </c>
      <c r="C778" s="88" t="s">
        <v>2144</v>
      </c>
      <c r="D778" s="88" t="s">
        <v>31</v>
      </c>
      <c r="E778" s="88" t="s">
        <v>32</v>
      </c>
      <c r="F778" s="88" t="s">
        <v>32</v>
      </c>
      <c r="G778" s="88" t="s">
        <v>61</v>
      </c>
      <c r="H778" s="88" t="s">
        <v>66</v>
      </c>
      <c r="I778" s="88" t="s">
        <v>2918</v>
      </c>
      <c r="J778" s="88" t="s">
        <v>62</v>
      </c>
      <c r="K778" s="88" t="s">
        <v>1110</v>
      </c>
      <c r="L778" s="88" t="s">
        <v>3523</v>
      </c>
      <c r="M778" s="88" t="s">
        <v>667</v>
      </c>
      <c r="N778" s="88" t="s">
        <v>1733</v>
      </c>
      <c r="O778" s="88" t="s">
        <v>444</v>
      </c>
      <c r="P778" s="88" t="s">
        <v>176</v>
      </c>
      <c r="Q778" s="88" t="s">
        <v>2374</v>
      </c>
      <c r="R778" s="89" t="s">
        <v>3617</v>
      </c>
      <c r="S778" s="90">
        <v>0.39</v>
      </c>
      <c r="T778" s="88" t="s">
        <v>1095</v>
      </c>
      <c r="U778" s="88"/>
      <c r="V778" s="88"/>
      <c r="W778" s="88"/>
      <c r="X778" s="89"/>
      <c r="Y778" s="89"/>
      <c r="Z778" s="88"/>
      <c r="AA778" s="88">
        <v>39</v>
      </c>
      <c r="AB778" s="88"/>
      <c r="AC778" s="88"/>
      <c r="AD778" s="88">
        <v>24</v>
      </c>
      <c r="AE778" s="91">
        <v>17</v>
      </c>
      <c r="AF778" s="88" t="s">
        <v>2992</v>
      </c>
      <c r="AG778" s="88" t="s">
        <v>2999</v>
      </c>
      <c r="AH778" s="88" t="s">
        <v>2998</v>
      </c>
      <c r="AI778" s="89">
        <v>1</v>
      </c>
      <c r="AJ778" s="89"/>
      <c r="AK778" s="89"/>
      <c r="AL778" s="88"/>
      <c r="AM778" s="88"/>
      <c r="AN778" s="88"/>
      <c r="AO778" s="88"/>
      <c r="AP778" s="88" t="s">
        <v>61</v>
      </c>
      <c r="AQ778" s="88" t="s">
        <v>44</v>
      </c>
      <c r="AR778" s="88" t="s">
        <v>45</v>
      </c>
      <c r="AS778" s="88" t="s">
        <v>44</v>
      </c>
      <c r="AT778" s="88" t="s">
        <v>61</v>
      </c>
      <c r="AU778" s="88"/>
      <c r="AV778" s="88"/>
      <c r="AW778" s="88"/>
      <c r="AX778" s="88" t="s">
        <v>3923</v>
      </c>
      <c r="AY778" s="88">
        <v>49.416601999999997</v>
      </c>
      <c r="AZ778" s="89">
        <v>150</v>
      </c>
      <c r="BA778" s="92">
        <v>0.27461139896373055</v>
      </c>
      <c r="BB778" s="93">
        <v>108</v>
      </c>
      <c r="BC778" s="94">
        <v>0.2</v>
      </c>
      <c r="BD778" s="89">
        <v>495</v>
      </c>
      <c r="BE778" s="89">
        <v>345</v>
      </c>
      <c r="BF778" s="96" t="s">
        <v>2571</v>
      </c>
      <c r="BG778" s="88" t="s">
        <v>68</v>
      </c>
      <c r="BH778" s="88" t="s">
        <v>3523</v>
      </c>
    </row>
    <row r="779" spans="1:60" s="87" customFormat="1" ht="30.75" customHeight="1" x14ac:dyDescent="0.2">
      <c r="A779" s="87" t="s">
        <v>1122</v>
      </c>
      <c r="B779" s="88" t="s">
        <v>1847</v>
      </c>
      <c r="C779" s="88" t="s">
        <v>1122</v>
      </c>
      <c r="D779" s="88" t="s">
        <v>31</v>
      </c>
      <c r="E779" s="88" t="s">
        <v>32</v>
      </c>
      <c r="F779" s="88" t="s">
        <v>32</v>
      </c>
      <c r="G779" s="88" t="s">
        <v>61</v>
      </c>
      <c r="H779" s="88" t="s">
        <v>66</v>
      </c>
      <c r="I779" s="88" t="s">
        <v>2918</v>
      </c>
      <c r="J779" s="88" t="s">
        <v>62</v>
      </c>
      <c r="K779" s="88" t="s">
        <v>1110</v>
      </c>
      <c r="L779" s="88" t="s">
        <v>3523</v>
      </c>
      <c r="M779" s="88" t="s">
        <v>667</v>
      </c>
      <c r="N779" s="88" t="s">
        <v>1733</v>
      </c>
      <c r="O779" s="88" t="s">
        <v>444</v>
      </c>
      <c r="P779" s="88" t="s">
        <v>98</v>
      </c>
      <c r="Q779" s="88" t="s">
        <v>2374</v>
      </c>
      <c r="R779" s="89" t="s">
        <v>3617</v>
      </c>
      <c r="S779" s="90">
        <v>0.42</v>
      </c>
      <c r="T779" s="88" t="s">
        <v>1096</v>
      </c>
      <c r="U779" s="88"/>
      <c r="V779" s="88"/>
      <c r="W779" s="88"/>
      <c r="X779" s="89"/>
      <c r="Y779" s="89"/>
      <c r="Z779" s="88"/>
      <c r="AA779" s="88">
        <v>39</v>
      </c>
      <c r="AB779" s="88"/>
      <c r="AC779" s="88"/>
      <c r="AD779" s="88">
        <v>24</v>
      </c>
      <c r="AE779" s="91">
        <v>17</v>
      </c>
      <c r="AF779" s="88" t="s">
        <v>2992</v>
      </c>
      <c r="AG779" s="88" t="s">
        <v>2999</v>
      </c>
      <c r="AH779" s="88" t="s">
        <v>2998</v>
      </c>
      <c r="AI779" s="89">
        <v>1</v>
      </c>
      <c r="AJ779" s="89"/>
      <c r="AK779" s="89"/>
      <c r="AL779" s="88"/>
      <c r="AM779" s="88"/>
      <c r="AN779" s="88"/>
      <c r="AO779" s="88"/>
      <c r="AP779" s="88" t="s">
        <v>61</v>
      </c>
      <c r="AQ779" s="88" t="s">
        <v>44</v>
      </c>
      <c r="AR779" s="88" t="s">
        <v>45</v>
      </c>
      <c r="AS779" s="88" t="s">
        <v>44</v>
      </c>
      <c r="AT779" s="88" t="s">
        <v>61</v>
      </c>
      <c r="AU779" s="88"/>
      <c r="AV779" s="88"/>
      <c r="AW779" s="88"/>
      <c r="AX779" s="88" t="s">
        <v>3923</v>
      </c>
      <c r="AY779" s="88">
        <v>49.465643999999998</v>
      </c>
      <c r="AZ779" s="89">
        <v>150</v>
      </c>
      <c r="BA779" s="92">
        <v>0.20207253886010362</v>
      </c>
      <c r="BB779" s="93">
        <v>108</v>
      </c>
      <c r="BC779" s="94">
        <v>0.2</v>
      </c>
      <c r="BD779" s="89">
        <v>495</v>
      </c>
      <c r="BE779" s="89">
        <v>345</v>
      </c>
      <c r="BF779" s="96" t="s">
        <v>2571</v>
      </c>
      <c r="BG779" s="88" t="s">
        <v>68</v>
      </c>
      <c r="BH779" s="88" t="s">
        <v>3523</v>
      </c>
    </row>
    <row r="780" spans="1:60" s="87" customFormat="1" ht="30.75" customHeight="1" x14ac:dyDescent="0.2">
      <c r="A780" s="87" t="s">
        <v>1123</v>
      </c>
      <c r="B780" s="88" t="s">
        <v>1847</v>
      </c>
      <c r="C780" s="88" t="s">
        <v>1123</v>
      </c>
      <c r="D780" s="88" t="s">
        <v>31</v>
      </c>
      <c r="E780" s="88" t="s">
        <v>32</v>
      </c>
      <c r="F780" s="88" t="s">
        <v>32</v>
      </c>
      <c r="G780" s="88" t="s">
        <v>61</v>
      </c>
      <c r="H780" s="88" t="s">
        <v>66</v>
      </c>
      <c r="I780" s="88" t="s">
        <v>2918</v>
      </c>
      <c r="J780" s="88" t="s">
        <v>62</v>
      </c>
      <c r="K780" s="88" t="s">
        <v>1110</v>
      </c>
      <c r="L780" s="88" t="s">
        <v>3523</v>
      </c>
      <c r="M780" s="88" t="s">
        <v>667</v>
      </c>
      <c r="N780" s="88" t="s">
        <v>1733</v>
      </c>
      <c r="O780" s="88" t="s">
        <v>444</v>
      </c>
      <c r="P780" s="88" t="s">
        <v>100</v>
      </c>
      <c r="Q780" s="88" t="s">
        <v>2374</v>
      </c>
      <c r="R780" s="89" t="s">
        <v>3617</v>
      </c>
      <c r="S780" s="90">
        <v>0.35499999999999998</v>
      </c>
      <c r="T780" s="88" t="s">
        <v>1097</v>
      </c>
      <c r="U780" s="88"/>
      <c r="V780" s="88"/>
      <c r="W780" s="88"/>
      <c r="X780" s="89"/>
      <c r="Y780" s="89"/>
      <c r="Z780" s="88"/>
      <c r="AA780" s="88">
        <v>39</v>
      </c>
      <c r="AB780" s="88"/>
      <c r="AC780" s="88"/>
      <c r="AD780" s="88">
        <v>24</v>
      </c>
      <c r="AE780" s="91">
        <v>17</v>
      </c>
      <c r="AF780" s="88" t="s">
        <v>2992</v>
      </c>
      <c r="AG780" s="88" t="s">
        <v>2999</v>
      </c>
      <c r="AH780" s="88" t="s">
        <v>2998</v>
      </c>
      <c r="AI780" s="89">
        <v>1</v>
      </c>
      <c r="AJ780" s="89"/>
      <c r="AK780" s="89"/>
      <c r="AL780" s="88"/>
      <c r="AM780" s="88"/>
      <c r="AN780" s="88"/>
      <c r="AO780" s="88"/>
      <c r="AP780" s="88" t="s">
        <v>61</v>
      </c>
      <c r="AQ780" s="88" t="s">
        <v>44</v>
      </c>
      <c r="AR780" s="88" t="s">
        <v>45</v>
      </c>
      <c r="AS780" s="88" t="s">
        <v>44</v>
      </c>
      <c r="AT780" s="88" t="s">
        <v>61</v>
      </c>
      <c r="AU780" s="88"/>
      <c r="AV780" s="88"/>
      <c r="AW780" s="88"/>
      <c r="AX780" s="88" t="s">
        <v>3923</v>
      </c>
      <c r="AY780" s="88">
        <v>50.123413999999997</v>
      </c>
      <c r="AZ780" s="89">
        <v>150</v>
      </c>
      <c r="BA780" s="92">
        <v>4.145077720207254E-2</v>
      </c>
      <c r="BB780" s="93">
        <v>108</v>
      </c>
      <c r="BC780" s="94">
        <v>0.2</v>
      </c>
      <c r="BD780" s="89">
        <v>495</v>
      </c>
      <c r="BE780" s="89">
        <v>345</v>
      </c>
      <c r="BF780" s="96" t="s">
        <v>2571</v>
      </c>
      <c r="BG780" s="88" t="s">
        <v>68</v>
      </c>
      <c r="BH780" s="88" t="s">
        <v>3523</v>
      </c>
    </row>
    <row r="781" spans="1:60" s="87" customFormat="1" ht="30.75" customHeight="1" x14ac:dyDescent="0.2">
      <c r="A781" s="87" t="s">
        <v>1124</v>
      </c>
      <c r="B781" s="88" t="s">
        <v>1847</v>
      </c>
      <c r="C781" s="88" t="s">
        <v>1124</v>
      </c>
      <c r="D781" s="88" t="s">
        <v>31</v>
      </c>
      <c r="E781" s="88" t="s">
        <v>32</v>
      </c>
      <c r="F781" s="88" t="s">
        <v>32</v>
      </c>
      <c r="G781" s="88" t="s">
        <v>61</v>
      </c>
      <c r="H781" s="88" t="s">
        <v>66</v>
      </c>
      <c r="I781" s="88" t="s">
        <v>2918</v>
      </c>
      <c r="J781" s="88" t="s">
        <v>62</v>
      </c>
      <c r="K781" s="88" t="s">
        <v>1110</v>
      </c>
      <c r="L781" s="88" t="s">
        <v>3523</v>
      </c>
      <c r="M781" s="88" t="s">
        <v>667</v>
      </c>
      <c r="N781" s="88" t="s">
        <v>1733</v>
      </c>
      <c r="O781" s="88" t="s">
        <v>444</v>
      </c>
      <c r="P781" s="88" t="s">
        <v>104</v>
      </c>
      <c r="Q781" s="88" t="s">
        <v>2374</v>
      </c>
      <c r="R781" s="89" t="s">
        <v>3617</v>
      </c>
      <c r="S781" s="90">
        <v>0.46500000000000002</v>
      </c>
      <c r="T781" s="88" t="s">
        <v>1098</v>
      </c>
      <c r="U781" s="88"/>
      <c r="V781" s="88"/>
      <c r="W781" s="88"/>
      <c r="X781" s="89"/>
      <c r="Y781" s="89"/>
      <c r="Z781" s="88"/>
      <c r="AA781" s="88">
        <v>39</v>
      </c>
      <c r="AB781" s="88"/>
      <c r="AC781" s="88"/>
      <c r="AD781" s="88">
        <v>24</v>
      </c>
      <c r="AE781" s="91">
        <v>17</v>
      </c>
      <c r="AF781" s="88" t="s">
        <v>2992</v>
      </c>
      <c r="AG781" s="88" t="s">
        <v>2999</v>
      </c>
      <c r="AH781" s="88" t="s">
        <v>2998</v>
      </c>
      <c r="AI781" s="89">
        <v>1</v>
      </c>
      <c r="AJ781" s="89"/>
      <c r="AK781" s="89"/>
      <c r="AL781" s="88"/>
      <c r="AM781" s="88"/>
      <c r="AN781" s="88"/>
      <c r="AO781" s="88"/>
      <c r="AP781" s="88" t="s">
        <v>61</v>
      </c>
      <c r="AQ781" s="88" t="s">
        <v>44</v>
      </c>
      <c r="AR781" s="88" t="s">
        <v>45</v>
      </c>
      <c r="AS781" s="88" t="s">
        <v>44</v>
      </c>
      <c r="AT781" s="88" t="s">
        <v>61</v>
      </c>
      <c r="AU781" s="88"/>
      <c r="AV781" s="88"/>
      <c r="AW781" s="88"/>
      <c r="AX781" s="88" t="s">
        <v>3923</v>
      </c>
      <c r="AY781" s="88">
        <v>51.039017000000001</v>
      </c>
      <c r="AZ781" s="89">
        <v>150</v>
      </c>
      <c r="BA781" s="92">
        <v>7.2538860103626937E-2</v>
      </c>
      <c r="BB781" s="93">
        <v>72</v>
      </c>
      <c r="BC781" s="94">
        <v>0.2</v>
      </c>
      <c r="BD781" s="89">
        <v>495</v>
      </c>
      <c r="BE781" s="89">
        <v>345</v>
      </c>
      <c r="BF781" s="96" t="s">
        <v>2571</v>
      </c>
      <c r="BG781" s="88" t="s">
        <v>68</v>
      </c>
      <c r="BH781" s="88" t="s">
        <v>3523</v>
      </c>
    </row>
    <row r="782" spans="1:60" s="87" customFormat="1" ht="30.75" customHeight="1" x14ac:dyDescent="0.2">
      <c r="A782" s="87" t="s">
        <v>2145</v>
      </c>
      <c r="B782" s="88" t="s">
        <v>1848</v>
      </c>
      <c r="C782" s="88" t="s">
        <v>2145</v>
      </c>
      <c r="D782" s="88" t="s">
        <v>31</v>
      </c>
      <c r="E782" s="88" t="s">
        <v>32</v>
      </c>
      <c r="F782" s="88" t="s">
        <v>32</v>
      </c>
      <c r="G782" s="88" t="s">
        <v>61</v>
      </c>
      <c r="H782" s="88" t="s">
        <v>66</v>
      </c>
      <c r="I782" s="88" t="s">
        <v>2918</v>
      </c>
      <c r="J782" s="88" t="s">
        <v>62</v>
      </c>
      <c r="K782" s="88" t="s">
        <v>1110</v>
      </c>
      <c r="L782" s="88" t="s">
        <v>3523</v>
      </c>
      <c r="M782" s="88" t="s">
        <v>667</v>
      </c>
      <c r="N782" s="88" t="s">
        <v>1734</v>
      </c>
      <c r="O782" s="88" t="s">
        <v>444</v>
      </c>
      <c r="P782" s="88" t="s">
        <v>175</v>
      </c>
      <c r="Q782" s="88" t="s">
        <v>2374</v>
      </c>
      <c r="R782" s="89" t="s">
        <v>3619</v>
      </c>
      <c r="S782" s="90">
        <v>0.46500000000000002</v>
      </c>
      <c r="T782" s="88" t="s">
        <v>1099</v>
      </c>
      <c r="U782" s="88"/>
      <c r="V782" s="88"/>
      <c r="W782" s="88"/>
      <c r="X782" s="89"/>
      <c r="Y782" s="89"/>
      <c r="Z782" s="88"/>
      <c r="AA782" s="88">
        <v>39</v>
      </c>
      <c r="AB782" s="88"/>
      <c r="AC782" s="88"/>
      <c r="AD782" s="88">
        <v>24</v>
      </c>
      <c r="AE782" s="91">
        <v>17</v>
      </c>
      <c r="AF782" s="88" t="s">
        <v>2992</v>
      </c>
      <c r="AG782" s="88" t="s">
        <v>2999</v>
      </c>
      <c r="AH782" s="88" t="s">
        <v>2998</v>
      </c>
      <c r="AI782" s="89">
        <v>1</v>
      </c>
      <c r="AJ782" s="89"/>
      <c r="AK782" s="89"/>
      <c r="AL782" s="88"/>
      <c r="AM782" s="88"/>
      <c r="AN782" s="88"/>
      <c r="AO782" s="88"/>
      <c r="AP782" s="88" t="s">
        <v>61</v>
      </c>
      <c r="AQ782" s="88" t="s">
        <v>44</v>
      </c>
      <c r="AR782" s="88" t="s">
        <v>45</v>
      </c>
      <c r="AS782" s="88" t="s">
        <v>44</v>
      </c>
      <c r="AT782" s="88" t="s">
        <v>61</v>
      </c>
      <c r="AU782" s="88"/>
      <c r="AV782" s="88"/>
      <c r="AW782" s="88"/>
      <c r="AX782" s="88" t="s">
        <v>3923</v>
      </c>
      <c r="AY782" s="88">
        <v>55.543399999999998</v>
      </c>
      <c r="AZ782" s="89">
        <v>150</v>
      </c>
      <c r="BA782" s="92">
        <v>0.49740932642487046</v>
      </c>
      <c r="BB782" s="93">
        <v>144</v>
      </c>
      <c r="BC782" s="94">
        <v>0.2</v>
      </c>
      <c r="BD782" s="89">
        <v>495</v>
      </c>
      <c r="BE782" s="89">
        <v>345</v>
      </c>
      <c r="BF782" s="96" t="s">
        <v>2557</v>
      </c>
      <c r="BG782" s="88" t="s">
        <v>68</v>
      </c>
      <c r="BH782" s="88" t="s">
        <v>3523</v>
      </c>
    </row>
    <row r="783" spans="1:60" s="87" customFormat="1" ht="30.75" customHeight="1" x14ac:dyDescent="0.2">
      <c r="A783" s="87" t="s">
        <v>2146</v>
      </c>
      <c r="B783" s="88" t="s">
        <v>1848</v>
      </c>
      <c r="C783" s="88" t="s">
        <v>2146</v>
      </c>
      <c r="D783" s="88" t="s">
        <v>31</v>
      </c>
      <c r="E783" s="88" t="s">
        <v>32</v>
      </c>
      <c r="F783" s="88" t="s">
        <v>32</v>
      </c>
      <c r="G783" s="88" t="s">
        <v>61</v>
      </c>
      <c r="H783" s="88" t="s">
        <v>66</v>
      </c>
      <c r="I783" s="88" t="s">
        <v>2918</v>
      </c>
      <c r="J783" s="88" t="s">
        <v>62</v>
      </c>
      <c r="K783" s="88" t="s">
        <v>1110</v>
      </c>
      <c r="L783" s="88" t="s">
        <v>3523</v>
      </c>
      <c r="M783" s="88" t="s">
        <v>667</v>
      </c>
      <c r="N783" s="88" t="s">
        <v>1734</v>
      </c>
      <c r="O783" s="88" t="s">
        <v>444</v>
      </c>
      <c r="P783" s="88" t="s">
        <v>176</v>
      </c>
      <c r="Q783" s="88" t="s">
        <v>2374</v>
      </c>
      <c r="R783" s="89" t="s">
        <v>3619</v>
      </c>
      <c r="S783" s="90">
        <v>0.39</v>
      </c>
      <c r="T783" s="88" t="s">
        <v>1100</v>
      </c>
      <c r="U783" s="88"/>
      <c r="V783" s="88"/>
      <c r="W783" s="88"/>
      <c r="X783" s="89"/>
      <c r="Y783" s="89"/>
      <c r="Z783" s="88"/>
      <c r="AA783" s="88">
        <v>39</v>
      </c>
      <c r="AB783" s="88"/>
      <c r="AC783" s="88"/>
      <c r="AD783" s="88">
        <v>24</v>
      </c>
      <c r="AE783" s="91">
        <v>17</v>
      </c>
      <c r="AF783" s="88" t="s">
        <v>2992</v>
      </c>
      <c r="AG783" s="88" t="s">
        <v>2999</v>
      </c>
      <c r="AH783" s="88" t="s">
        <v>2998</v>
      </c>
      <c r="AI783" s="89">
        <v>1</v>
      </c>
      <c r="AJ783" s="89"/>
      <c r="AK783" s="89"/>
      <c r="AL783" s="88"/>
      <c r="AM783" s="88"/>
      <c r="AN783" s="88"/>
      <c r="AO783" s="88"/>
      <c r="AP783" s="88" t="s">
        <v>61</v>
      </c>
      <c r="AQ783" s="88" t="s">
        <v>44</v>
      </c>
      <c r="AR783" s="88" t="s">
        <v>45</v>
      </c>
      <c r="AS783" s="88" t="s">
        <v>44</v>
      </c>
      <c r="AT783" s="88" t="s">
        <v>61</v>
      </c>
      <c r="AU783" s="88"/>
      <c r="AV783" s="88"/>
      <c r="AW783" s="88"/>
      <c r="AX783" s="88" t="s">
        <v>3923</v>
      </c>
      <c r="AY783" s="88">
        <v>53.991619999999998</v>
      </c>
      <c r="AZ783" s="89">
        <v>150</v>
      </c>
      <c r="BA783" s="92">
        <v>0.63730569948186533</v>
      </c>
      <c r="BB783" s="93">
        <v>216</v>
      </c>
      <c r="BC783" s="94">
        <v>0.2</v>
      </c>
      <c r="BD783" s="89">
        <v>495</v>
      </c>
      <c r="BE783" s="89">
        <v>345</v>
      </c>
      <c r="BF783" s="96" t="s">
        <v>2557</v>
      </c>
      <c r="BG783" s="88" t="s">
        <v>68</v>
      </c>
      <c r="BH783" s="88" t="s">
        <v>3523</v>
      </c>
    </row>
    <row r="784" spans="1:60" s="87" customFormat="1" ht="30.75" customHeight="1" x14ac:dyDescent="0.2">
      <c r="A784" s="87" t="s">
        <v>1125</v>
      </c>
      <c r="B784" s="88" t="s">
        <v>1848</v>
      </c>
      <c r="C784" s="88" t="s">
        <v>1125</v>
      </c>
      <c r="D784" s="88" t="s">
        <v>31</v>
      </c>
      <c r="E784" s="88" t="s">
        <v>32</v>
      </c>
      <c r="F784" s="88" t="s">
        <v>32</v>
      </c>
      <c r="G784" s="88" t="s">
        <v>61</v>
      </c>
      <c r="H784" s="88" t="s">
        <v>66</v>
      </c>
      <c r="I784" s="88" t="s">
        <v>2918</v>
      </c>
      <c r="J784" s="88" t="s">
        <v>62</v>
      </c>
      <c r="K784" s="88" t="s">
        <v>1110</v>
      </c>
      <c r="L784" s="88" t="s">
        <v>3523</v>
      </c>
      <c r="M784" s="88" t="s">
        <v>667</v>
      </c>
      <c r="N784" s="88" t="s">
        <v>1734</v>
      </c>
      <c r="O784" s="88" t="s">
        <v>444</v>
      </c>
      <c r="P784" s="88" t="s">
        <v>98</v>
      </c>
      <c r="Q784" s="88" t="s">
        <v>2374</v>
      </c>
      <c r="R784" s="89" t="s">
        <v>3619</v>
      </c>
      <c r="S784" s="90">
        <v>0.42</v>
      </c>
      <c r="T784" s="88" t="s">
        <v>1101</v>
      </c>
      <c r="U784" s="88"/>
      <c r="V784" s="88"/>
      <c r="W784" s="88"/>
      <c r="X784" s="89"/>
      <c r="Y784" s="89"/>
      <c r="Z784" s="88"/>
      <c r="AA784" s="88">
        <v>39</v>
      </c>
      <c r="AB784" s="88"/>
      <c r="AC784" s="88"/>
      <c r="AD784" s="88">
        <v>24</v>
      </c>
      <c r="AE784" s="91">
        <v>17</v>
      </c>
      <c r="AF784" s="88" t="s">
        <v>2992</v>
      </c>
      <c r="AG784" s="88" t="s">
        <v>2999</v>
      </c>
      <c r="AH784" s="88" t="s">
        <v>2998</v>
      </c>
      <c r="AI784" s="89">
        <v>1</v>
      </c>
      <c r="AJ784" s="89"/>
      <c r="AK784" s="89"/>
      <c r="AL784" s="88"/>
      <c r="AM784" s="88"/>
      <c r="AN784" s="88"/>
      <c r="AO784" s="88"/>
      <c r="AP784" s="88" t="s">
        <v>61</v>
      </c>
      <c r="AQ784" s="88" t="s">
        <v>44</v>
      </c>
      <c r="AR784" s="88" t="s">
        <v>45</v>
      </c>
      <c r="AS784" s="88" t="s">
        <v>44</v>
      </c>
      <c r="AT784" s="88" t="s">
        <v>61</v>
      </c>
      <c r="AU784" s="88"/>
      <c r="AV784" s="88"/>
      <c r="AW784" s="88"/>
      <c r="AX784" s="88" t="s">
        <v>3923</v>
      </c>
      <c r="AY784" s="88">
        <v>55.543399999999998</v>
      </c>
      <c r="AZ784" s="89">
        <v>150</v>
      </c>
      <c r="BA784" s="92">
        <v>0.62176165803108807</v>
      </c>
      <c r="BB784" s="93">
        <v>216</v>
      </c>
      <c r="BC784" s="94">
        <v>0.2</v>
      </c>
      <c r="BD784" s="89">
        <v>495</v>
      </c>
      <c r="BE784" s="89">
        <v>345</v>
      </c>
      <c r="BF784" s="96" t="s">
        <v>2557</v>
      </c>
      <c r="BG784" s="88" t="s">
        <v>68</v>
      </c>
      <c r="BH784" s="88" t="s">
        <v>3523</v>
      </c>
    </row>
    <row r="785" spans="1:60" s="87" customFormat="1" ht="30.75" customHeight="1" x14ac:dyDescent="0.2">
      <c r="A785" s="87" t="s">
        <v>1126</v>
      </c>
      <c r="B785" s="88" t="s">
        <v>1848</v>
      </c>
      <c r="C785" s="88" t="s">
        <v>1126</v>
      </c>
      <c r="D785" s="88" t="s">
        <v>31</v>
      </c>
      <c r="E785" s="88" t="s">
        <v>32</v>
      </c>
      <c r="F785" s="88" t="s">
        <v>32</v>
      </c>
      <c r="G785" s="88" t="s">
        <v>61</v>
      </c>
      <c r="H785" s="88" t="s">
        <v>66</v>
      </c>
      <c r="I785" s="88" t="s">
        <v>2918</v>
      </c>
      <c r="J785" s="88" t="s">
        <v>62</v>
      </c>
      <c r="K785" s="88" t="s">
        <v>1110</v>
      </c>
      <c r="L785" s="88" t="s">
        <v>3523</v>
      </c>
      <c r="M785" s="88" t="s">
        <v>667</v>
      </c>
      <c r="N785" s="88" t="s">
        <v>1734</v>
      </c>
      <c r="O785" s="88" t="s">
        <v>444</v>
      </c>
      <c r="P785" s="88" t="s">
        <v>100</v>
      </c>
      <c r="Q785" s="88" t="s">
        <v>2374</v>
      </c>
      <c r="R785" s="89" t="s">
        <v>3619</v>
      </c>
      <c r="S785" s="90">
        <v>0.35499999999999998</v>
      </c>
      <c r="T785" s="88" t="s">
        <v>1102</v>
      </c>
      <c r="U785" s="88"/>
      <c r="V785" s="88"/>
      <c r="W785" s="88"/>
      <c r="X785" s="89"/>
      <c r="Y785" s="89"/>
      <c r="Z785" s="88"/>
      <c r="AA785" s="88">
        <v>39</v>
      </c>
      <c r="AB785" s="88"/>
      <c r="AC785" s="88"/>
      <c r="AD785" s="88">
        <v>24</v>
      </c>
      <c r="AE785" s="91">
        <v>17</v>
      </c>
      <c r="AF785" s="88" t="s">
        <v>2992</v>
      </c>
      <c r="AG785" s="88" t="s">
        <v>2999</v>
      </c>
      <c r="AH785" s="88" t="s">
        <v>2998</v>
      </c>
      <c r="AI785" s="89">
        <v>1</v>
      </c>
      <c r="AJ785" s="89"/>
      <c r="AK785" s="89"/>
      <c r="AL785" s="88"/>
      <c r="AM785" s="88"/>
      <c r="AN785" s="88"/>
      <c r="AO785" s="88"/>
      <c r="AP785" s="88" t="s">
        <v>61</v>
      </c>
      <c r="AQ785" s="88" t="s">
        <v>44</v>
      </c>
      <c r="AR785" s="88" t="s">
        <v>45</v>
      </c>
      <c r="AS785" s="88" t="s">
        <v>44</v>
      </c>
      <c r="AT785" s="88" t="s">
        <v>61</v>
      </c>
      <c r="AU785" s="88"/>
      <c r="AV785" s="88"/>
      <c r="AW785" s="88"/>
      <c r="AX785" s="88" t="s">
        <v>3923</v>
      </c>
      <c r="AY785" s="88">
        <v>55.345900999999998</v>
      </c>
      <c r="AZ785" s="89">
        <v>150</v>
      </c>
      <c r="BA785" s="92">
        <v>0.10880829015544041</v>
      </c>
      <c r="BB785" s="93">
        <v>216</v>
      </c>
      <c r="BC785" s="94">
        <v>0.2</v>
      </c>
      <c r="BD785" s="89">
        <v>495</v>
      </c>
      <c r="BE785" s="89">
        <v>345</v>
      </c>
      <c r="BF785" s="96" t="s">
        <v>2557</v>
      </c>
      <c r="BG785" s="88" t="s">
        <v>68</v>
      </c>
      <c r="BH785" s="88" t="s">
        <v>3523</v>
      </c>
    </row>
    <row r="786" spans="1:60" s="87" customFormat="1" ht="30.75" customHeight="1" x14ac:dyDescent="0.2">
      <c r="A786" s="87" t="s">
        <v>1127</v>
      </c>
      <c r="B786" s="88" t="s">
        <v>1848</v>
      </c>
      <c r="C786" s="88" t="s">
        <v>1127</v>
      </c>
      <c r="D786" s="88" t="s">
        <v>31</v>
      </c>
      <c r="E786" s="88" t="s">
        <v>32</v>
      </c>
      <c r="F786" s="88" t="s">
        <v>32</v>
      </c>
      <c r="G786" s="88" t="s">
        <v>61</v>
      </c>
      <c r="H786" s="88" t="s">
        <v>66</v>
      </c>
      <c r="I786" s="88" t="s">
        <v>2918</v>
      </c>
      <c r="J786" s="88" t="s">
        <v>62</v>
      </c>
      <c r="K786" s="88" t="s">
        <v>1110</v>
      </c>
      <c r="L786" s="88" t="s">
        <v>3523</v>
      </c>
      <c r="M786" s="88" t="s">
        <v>667</v>
      </c>
      <c r="N786" s="88" t="s">
        <v>1734</v>
      </c>
      <c r="O786" s="88" t="s">
        <v>444</v>
      </c>
      <c r="P786" s="88" t="s">
        <v>104</v>
      </c>
      <c r="Q786" s="88" t="s">
        <v>2374</v>
      </c>
      <c r="R786" s="89" t="s">
        <v>3619</v>
      </c>
      <c r="S786" s="90">
        <v>0.46500000000000002</v>
      </c>
      <c r="T786" s="88" t="s">
        <v>1103</v>
      </c>
      <c r="U786" s="88"/>
      <c r="V786" s="88"/>
      <c r="W786" s="88"/>
      <c r="X786" s="89"/>
      <c r="Y786" s="89"/>
      <c r="Z786" s="88"/>
      <c r="AA786" s="88">
        <v>39</v>
      </c>
      <c r="AB786" s="88"/>
      <c r="AC786" s="88"/>
      <c r="AD786" s="88">
        <v>24</v>
      </c>
      <c r="AE786" s="91">
        <v>17</v>
      </c>
      <c r="AF786" s="88" t="s">
        <v>2992</v>
      </c>
      <c r="AG786" s="88" t="s">
        <v>2999</v>
      </c>
      <c r="AH786" s="88" t="s">
        <v>2998</v>
      </c>
      <c r="AI786" s="89">
        <v>1</v>
      </c>
      <c r="AJ786" s="89"/>
      <c r="AK786" s="89"/>
      <c r="AL786" s="88"/>
      <c r="AM786" s="88"/>
      <c r="AN786" s="88"/>
      <c r="AO786" s="88"/>
      <c r="AP786" s="88" t="s">
        <v>61</v>
      </c>
      <c r="AQ786" s="88" t="s">
        <v>44</v>
      </c>
      <c r="AR786" s="88" t="s">
        <v>45</v>
      </c>
      <c r="AS786" s="88" t="s">
        <v>44</v>
      </c>
      <c r="AT786" s="88" t="s">
        <v>61</v>
      </c>
      <c r="AU786" s="88"/>
      <c r="AV786" s="88"/>
      <c r="AW786" s="88"/>
      <c r="AX786" s="88" t="s">
        <v>3923</v>
      </c>
      <c r="AY786" s="88">
        <v>53.991619999999998</v>
      </c>
      <c r="AZ786" s="89">
        <v>150</v>
      </c>
      <c r="BA786" s="92">
        <v>0.11398963730569948</v>
      </c>
      <c r="BB786" s="93">
        <v>144</v>
      </c>
      <c r="BC786" s="94">
        <v>0.2</v>
      </c>
      <c r="BD786" s="89">
        <v>495</v>
      </c>
      <c r="BE786" s="89">
        <v>345</v>
      </c>
      <c r="BF786" s="96" t="s">
        <v>2557</v>
      </c>
      <c r="BG786" s="88" t="s">
        <v>68</v>
      </c>
      <c r="BH786" s="88" t="s">
        <v>3523</v>
      </c>
    </row>
    <row r="787" spans="1:60" s="87" customFormat="1" ht="30.75" customHeight="1" x14ac:dyDescent="0.2">
      <c r="A787" s="87" t="s">
        <v>2147</v>
      </c>
      <c r="B787" s="88" t="s">
        <v>1849</v>
      </c>
      <c r="C787" s="88" t="s">
        <v>2147</v>
      </c>
      <c r="D787" s="88" t="s">
        <v>31</v>
      </c>
      <c r="E787" s="88" t="s">
        <v>32</v>
      </c>
      <c r="F787" s="88" t="s">
        <v>32</v>
      </c>
      <c r="G787" s="88" t="s">
        <v>61</v>
      </c>
      <c r="H787" s="88" t="s">
        <v>66</v>
      </c>
      <c r="I787" s="88" t="s">
        <v>2918</v>
      </c>
      <c r="J787" s="88" t="s">
        <v>62</v>
      </c>
      <c r="K787" s="88" t="s">
        <v>1110</v>
      </c>
      <c r="L787" s="88" t="s">
        <v>3523</v>
      </c>
      <c r="M787" s="88" t="s">
        <v>667</v>
      </c>
      <c r="N787" s="88" t="s">
        <v>1730</v>
      </c>
      <c r="O787" s="88" t="s">
        <v>444</v>
      </c>
      <c r="P787" s="88" t="s">
        <v>175</v>
      </c>
      <c r="Q787" s="88" t="s">
        <v>2374</v>
      </c>
      <c r="R787" s="89" t="s">
        <v>3618</v>
      </c>
      <c r="S787" s="90">
        <v>0.46500000000000002</v>
      </c>
      <c r="T787" s="88" t="s">
        <v>1104</v>
      </c>
      <c r="U787" s="88"/>
      <c r="V787" s="88"/>
      <c r="W787" s="88"/>
      <c r="X787" s="89"/>
      <c r="Y787" s="89"/>
      <c r="Z787" s="88"/>
      <c r="AA787" s="88">
        <v>39</v>
      </c>
      <c r="AB787" s="88"/>
      <c r="AC787" s="88"/>
      <c r="AD787" s="88">
        <v>24</v>
      </c>
      <c r="AE787" s="91">
        <v>17</v>
      </c>
      <c r="AF787" s="88" t="s">
        <v>2992</v>
      </c>
      <c r="AG787" s="88" t="s">
        <v>2999</v>
      </c>
      <c r="AH787" s="88" t="s">
        <v>2998</v>
      </c>
      <c r="AI787" s="89">
        <v>1</v>
      </c>
      <c r="AJ787" s="89"/>
      <c r="AK787" s="89"/>
      <c r="AL787" s="88"/>
      <c r="AM787" s="88"/>
      <c r="AN787" s="88"/>
      <c r="AO787" s="88"/>
      <c r="AP787" s="88" t="s">
        <v>61</v>
      </c>
      <c r="AQ787" s="88" t="s">
        <v>44</v>
      </c>
      <c r="AR787" s="88" t="s">
        <v>45</v>
      </c>
      <c r="AS787" s="88" t="s">
        <v>44</v>
      </c>
      <c r="AT787" s="88" t="s">
        <v>61</v>
      </c>
      <c r="AU787" s="88"/>
      <c r="AV787" s="88"/>
      <c r="AW787" s="88"/>
      <c r="AX787" s="88" t="s">
        <v>3923</v>
      </c>
      <c r="AY787" s="88">
        <v>50.729984999999999</v>
      </c>
      <c r="AZ787" s="89">
        <v>150</v>
      </c>
      <c r="BA787" s="92">
        <v>0.772020725388601</v>
      </c>
      <c r="BB787" s="93">
        <v>144</v>
      </c>
      <c r="BC787" s="94">
        <v>0.2</v>
      </c>
      <c r="BD787" s="89">
        <v>495</v>
      </c>
      <c r="BE787" s="89">
        <v>345</v>
      </c>
      <c r="BF787" s="96" t="s">
        <v>2573</v>
      </c>
      <c r="BG787" s="88" t="s">
        <v>68</v>
      </c>
      <c r="BH787" s="88" t="s">
        <v>3523</v>
      </c>
    </row>
    <row r="788" spans="1:60" s="87" customFormat="1" ht="30.75" customHeight="1" x14ac:dyDescent="0.2">
      <c r="A788" s="87" t="s">
        <v>2148</v>
      </c>
      <c r="B788" s="88" t="s">
        <v>1849</v>
      </c>
      <c r="C788" s="88" t="s">
        <v>2148</v>
      </c>
      <c r="D788" s="88" t="s">
        <v>31</v>
      </c>
      <c r="E788" s="88" t="s">
        <v>32</v>
      </c>
      <c r="F788" s="88" t="s">
        <v>32</v>
      </c>
      <c r="G788" s="88" t="s">
        <v>61</v>
      </c>
      <c r="H788" s="88" t="s">
        <v>66</v>
      </c>
      <c r="I788" s="88" t="s">
        <v>2918</v>
      </c>
      <c r="J788" s="88" t="s">
        <v>62</v>
      </c>
      <c r="K788" s="88" t="s">
        <v>1110</v>
      </c>
      <c r="L788" s="88" t="s">
        <v>3523</v>
      </c>
      <c r="M788" s="88" t="s">
        <v>667</v>
      </c>
      <c r="N788" s="88" t="s">
        <v>1730</v>
      </c>
      <c r="O788" s="88" t="s">
        <v>444</v>
      </c>
      <c r="P788" s="88" t="s">
        <v>176</v>
      </c>
      <c r="Q788" s="88" t="s">
        <v>2374</v>
      </c>
      <c r="R788" s="89" t="s">
        <v>3618</v>
      </c>
      <c r="S788" s="90">
        <v>0.39</v>
      </c>
      <c r="T788" s="88" t="s">
        <v>1105</v>
      </c>
      <c r="U788" s="88"/>
      <c r="V788" s="88"/>
      <c r="W788" s="88"/>
      <c r="X788" s="89"/>
      <c r="Y788" s="89"/>
      <c r="Z788" s="88"/>
      <c r="AA788" s="88">
        <v>39</v>
      </c>
      <c r="AB788" s="88"/>
      <c r="AC788" s="88"/>
      <c r="AD788" s="88">
        <v>24</v>
      </c>
      <c r="AE788" s="91">
        <v>17</v>
      </c>
      <c r="AF788" s="88" t="s">
        <v>2992</v>
      </c>
      <c r="AG788" s="88" t="s">
        <v>2999</v>
      </c>
      <c r="AH788" s="88" t="s">
        <v>2998</v>
      </c>
      <c r="AI788" s="89">
        <v>1</v>
      </c>
      <c r="AJ788" s="89"/>
      <c r="AK788" s="89"/>
      <c r="AL788" s="88"/>
      <c r="AM788" s="88"/>
      <c r="AN788" s="88"/>
      <c r="AO788" s="88"/>
      <c r="AP788" s="88" t="s">
        <v>61</v>
      </c>
      <c r="AQ788" s="88" t="s">
        <v>44</v>
      </c>
      <c r="AR788" s="88" t="s">
        <v>45</v>
      </c>
      <c r="AS788" s="88" t="s">
        <v>44</v>
      </c>
      <c r="AT788" s="88" t="s">
        <v>61</v>
      </c>
      <c r="AU788" s="88"/>
      <c r="AV788" s="88"/>
      <c r="AW788" s="88"/>
      <c r="AX788" s="88" t="s">
        <v>3923</v>
      </c>
      <c r="AY788" s="88">
        <v>50.834386000000002</v>
      </c>
      <c r="AZ788" s="89">
        <v>150</v>
      </c>
      <c r="BA788" s="92">
        <v>0.96373056994818651</v>
      </c>
      <c r="BB788" s="93">
        <v>216</v>
      </c>
      <c r="BC788" s="94">
        <v>0.2</v>
      </c>
      <c r="BD788" s="89">
        <v>495</v>
      </c>
      <c r="BE788" s="89">
        <v>345</v>
      </c>
      <c r="BF788" s="96" t="s">
        <v>2573</v>
      </c>
      <c r="BG788" s="88" t="s">
        <v>68</v>
      </c>
      <c r="BH788" s="88" t="s">
        <v>3523</v>
      </c>
    </row>
    <row r="789" spans="1:60" s="87" customFormat="1" ht="30.75" customHeight="1" x14ac:dyDescent="0.2">
      <c r="A789" s="87" t="s">
        <v>1128</v>
      </c>
      <c r="B789" s="88" t="s">
        <v>1849</v>
      </c>
      <c r="C789" s="88" t="s">
        <v>1128</v>
      </c>
      <c r="D789" s="88" t="s">
        <v>31</v>
      </c>
      <c r="E789" s="88" t="s">
        <v>32</v>
      </c>
      <c r="F789" s="88" t="s">
        <v>32</v>
      </c>
      <c r="G789" s="88" t="s">
        <v>61</v>
      </c>
      <c r="H789" s="88" t="s">
        <v>66</v>
      </c>
      <c r="I789" s="88" t="s">
        <v>2918</v>
      </c>
      <c r="J789" s="88" t="s">
        <v>62</v>
      </c>
      <c r="K789" s="88" t="s">
        <v>1110</v>
      </c>
      <c r="L789" s="88" t="s">
        <v>3523</v>
      </c>
      <c r="M789" s="88" t="s">
        <v>667</v>
      </c>
      <c r="N789" s="88" t="s">
        <v>1730</v>
      </c>
      <c r="O789" s="88" t="s">
        <v>444</v>
      </c>
      <c r="P789" s="88" t="s">
        <v>98</v>
      </c>
      <c r="Q789" s="88" t="s">
        <v>2374</v>
      </c>
      <c r="R789" s="89" t="s">
        <v>3618</v>
      </c>
      <c r="S789" s="90">
        <v>0.42</v>
      </c>
      <c r="T789" s="88" t="s">
        <v>1106</v>
      </c>
      <c r="U789" s="88"/>
      <c r="V789" s="88"/>
      <c r="W789" s="88"/>
      <c r="X789" s="89"/>
      <c r="Y789" s="89"/>
      <c r="Z789" s="88"/>
      <c r="AA789" s="88">
        <v>39</v>
      </c>
      <c r="AB789" s="88"/>
      <c r="AC789" s="88"/>
      <c r="AD789" s="88">
        <v>24</v>
      </c>
      <c r="AE789" s="91">
        <v>17</v>
      </c>
      <c r="AF789" s="88" t="s">
        <v>2992</v>
      </c>
      <c r="AG789" s="88" t="s">
        <v>2999</v>
      </c>
      <c r="AH789" s="88" t="s">
        <v>2998</v>
      </c>
      <c r="AI789" s="89">
        <v>1</v>
      </c>
      <c r="AJ789" s="89"/>
      <c r="AK789" s="89"/>
      <c r="AL789" s="88"/>
      <c r="AM789" s="88"/>
      <c r="AN789" s="88"/>
      <c r="AO789" s="88"/>
      <c r="AP789" s="88" t="s">
        <v>61</v>
      </c>
      <c r="AQ789" s="88" t="s">
        <v>44</v>
      </c>
      <c r="AR789" s="88" t="s">
        <v>45</v>
      </c>
      <c r="AS789" s="88" t="s">
        <v>44</v>
      </c>
      <c r="AT789" s="88" t="s">
        <v>61</v>
      </c>
      <c r="AU789" s="88"/>
      <c r="AV789" s="88"/>
      <c r="AW789" s="88"/>
      <c r="AX789" s="88" t="s">
        <v>3923</v>
      </c>
      <c r="AY789" s="88">
        <v>52.804687999999999</v>
      </c>
      <c r="AZ789" s="89">
        <v>150</v>
      </c>
      <c r="BA789" s="92">
        <v>0.86010362694300513</v>
      </c>
      <c r="BB789" s="93">
        <v>216</v>
      </c>
      <c r="BC789" s="94">
        <v>0.2</v>
      </c>
      <c r="BD789" s="89">
        <v>495</v>
      </c>
      <c r="BE789" s="89">
        <v>345</v>
      </c>
      <c r="BF789" s="96" t="s">
        <v>2573</v>
      </c>
      <c r="BG789" s="88" t="s">
        <v>68</v>
      </c>
      <c r="BH789" s="88" t="s">
        <v>3523</v>
      </c>
    </row>
    <row r="790" spans="1:60" s="87" customFormat="1" ht="30.75" customHeight="1" x14ac:dyDescent="0.2">
      <c r="A790" s="87" t="s">
        <v>1129</v>
      </c>
      <c r="B790" s="88" t="s">
        <v>1849</v>
      </c>
      <c r="C790" s="88" t="s">
        <v>1129</v>
      </c>
      <c r="D790" s="88" t="s">
        <v>31</v>
      </c>
      <c r="E790" s="88" t="s">
        <v>32</v>
      </c>
      <c r="F790" s="88" t="s">
        <v>32</v>
      </c>
      <c r="G790" s="88" t="s">
        <v>61</v>
      </c>
      <c r="H790" s="88" t="s">
        <v>66</v>
      </c>
      <c r="I790" s="88" t="s">
        <v>2918</v>
      </c>
      <c r="J790" s="88" t="s">
        <v>62</v>
      </c>
      <c r="K790" s="88" t="s">
        <v>1110</v>
      </c>
      <c r="L790" s="88" t="s">
        <v>3523</v>
      </c>
      <c r="M790" s="88" t="s">
        <v>667</v>
      </c>
      <c r="N790" s="88" t="s">
        <v>1730</v>
      </c>
      <c r="O790" s="88" t="s">
        <v>444</v>
      </c>
      <c r="P790" s="88" t="s">
        <v>100</v>
      </c>
      <c r="Q790" s="88" t="s">
        <v>2374</v>
      </c>
      <c r="R790" s="89" t="s">
        <v>3618</v>
      </c>
      <c r="S790" s="90">
        <v>0.35499999999999998</v>
      </c>
      <c r="T790" s="88" t="s">
        <v>1107</v>
      </c>
      <c r="U790" s="88"/>
      <c r="V790" s="88"/>
      <c r="W790" s="88"/>
      <c r="X790" s="89"/>
      <c r="Y790" s="89"/>
      <c r="Z790" s="88"/>
      <c r="AA790" s="88">
        <v>39</v>
      </c>
      <c r="AB790" s="88"/>
      <c r="AC790" s="88"/>
      <c r="AD790" s="88">
        <v>24</v>
      </c>
      <c r="AE790" s="91">
        <v>17</v>
      </c>
      <c r="AF790" s="88" t="s">
        <v>2992</v>
      </c>
      <c r="AG790" s="88" t="s">
        <v>2999</v>
      </c>
      <c r="AH790" s="88" t="s">
        <v>2998</v>
      </c>
      <c r="AI790" s="89">
        <v>1</v>
      </c>
      <c r="AJ790" s="89"/>
      <c r="AK790" s="89"/>
      <c r="AL790" s="88"/>
      <c r="AM790" s="88"/>
      <c r="AN790" s="88"/>
      <c r="AO790" s="88"/>
      <c r="AP790" s="88" t="s">
        <v>61</v>
      </c>
      <c r="AQ790" s="88" t="s">
        <v>44</v>
      </c>
      <c r="AR790" s="88" t="s">
        <v>45</v>
      </c>
      <c r="AS790" s="88" t="s">
        <v>44</v>
      </c>
      <c r="AT790" s="88" t="s">
        <v>61</v>
      </c>
      <c r="AU790" s="88"/>
      <c r="AV790" s="88"/>
      <c r="AW790" s="88"/>
      <c r="AX790" s="88" t="s">
        <v>3923</v>
      </c>
      <c r="AY790" s="88">
        <v>51.797339000000001</v>
      </c>
      <c r="AZ790" s="89">
        <v>150</v>
      </c>
      <c r="BA790" s="92">
        <v>0.16580310880829016</v>
      </c>
      <c r="BB790" s="93">
        <v>216</v>
      </c>
      <c r="BC790" s="94">
        <v>0.2</v>
      </c>
      <c r="BD790" s="89">
        <v>495</v>
      </c>
      <c r="BE790" s="89">
        <v>345</v>
      </c>
      <c r="BF790" s="96" t="s">
        <v>2573</v>
      </c>
      <c r="BG790" s="88" t="s">
        <v>68</v>
      </c>
      <c r="BH790" s="88" t="s">
        <v>3523</v>
      </c>
    </row>
    <row r="791" spans="1:60" s="87" customFormat="1" ht="30.75" customHeight="1" x14ac:dyDescent="0.2">
      <c r="A791" s="87" t="s">
        <v>1130</v>
      </c>
      <c r="B791" s="88" t="s">
        <v>1849</v>
      </c>
      <c r="C791" s="88" t="s">
        <v>1130</v>
      </c>
      <c r="D791" s="88" t="s">
        <v>31</v>
      </c>
      <c r="E791" s="88" t="s">
        <v>32</v>
      </c>
      <c r="F791" s="88" t="s">
        <v>32</v>
      </c>
      <c r="G791" s="88" t="s">
        <v>61</v>
      </c>
      <c r="H791" s="88" t="s">
        <v>66</v>
      </c>
      <c r="I791" s="88" t="s">
        <v>2918</v>
      </c>
      <c r="J791" s="88" t="s">
        <v>62</v>
      </c>
      <c r="K791" s="88" t="s">
        <v>1110</v>
      </c>
      <c r="L791" s="88" t="s">
        <v>3523</v>
      </c>
      <c r="M791" s="88" t="s">
        <v>667</v>
      </c>
      <c r="N791" s="88" t="s">
        <v>1730</v>
      </c>
      <c r="O791" s="88" t="s">
        <v>444</v>
      </c>
      <c r="P791" s="88" t="s">
        <v>104</v>
      </c>
      <c r="Q791" s="88" t="s">
        <v>2374</v>
      </c>
      <c r="R791" s="89" t="s">
        <v>3618</v>
      </c>
      <c r="S791" s="90">
        <v>0.46500000000000002</v>
      </c>
      <c r="T791" s="88" t="s">
        <v>1108</v>
      </c>
      <c r="U791" s="88"/>
      <c r="V791" s="88"/>
      <c r="W791" s="88"/>
      <c r="X791" s="89"/>
      <c r="Y791" s="89"/>
      <c r="Z791" s="88"/>
      <c r="AA791" s="88">
        <v>39</v>
      </c>
      <c r="AB791" s="88"/>
      <c r="AC791" s="88"/>
      <c r="AD791" s="88">
        <v>24</v>
      </c>
      <c r="AE791" s="91">
        <v>17</v>
      </c>
      <c r="AF791" s="88" t="s">
        <v>2992</v>
      </c>
      <c r="AG791" s="88" t="s">
        <v>2999</v>
      </c>
      <c r="AH791" s="88" t="s">
        <v>2998</v>
      </c>
      <c r="AI791" s="89">
        <v>1</v>
      </c>
      <c r="AJ791" s="89"/>
      <c r="AK791" s="89"/>
      <c r="AL791" s="88"/>
      <c r="AM791" s="88"/>
      <c r="AN791" s="88"/>
      <c r="AO791" s="88"/>
      <c r="AP791" s="88" t="s">
        <v>61</v>
      </c>
      <c r="AQ791" s="88" t="s">
        <v>44</v>
      </c>
      <c r="AR791" s="88" t="s">
        <v>45</v>
      </c>
      <c r="AS791" s="88" t="s">
        <v>44</v>
      </c>
      <c r="AT791" s="88" t="s">
        <v>61</v>
      </c>
      <c r="AU791" s="88"/>
      <c r="AV791" s="88"/>
      <c r="AW791" s="88"/>
      <c r="AX791" s="88" t="s">
        <v>3923</v>
      </c>
      <c r="AY791" s="88">
        <v>53.931564999999999</v>
      </c>
      <c r="AZ791" s="89">
        <v>150</v>
      </c>
      <c r="BA791" s="92">
        <v>0.15025906735751296</v>
      </c>
      <c r="BB791" s="93">
        <v>144</v>
      </c>
      <c r="BC791" s="94">
        <v>0.2</v>
      </c>
      <c r="BD791" s="89">
        <v>495</v>
      </c>
      <c r="BE791" s="89">
        <v>345</v>
      </c>
      <c r="BF791" s="96" t="s">
        <v>2573</v>
      </c>
      <c r="BG791" s="88" t="s">
        <v>68</v>
      </c>
      <c r="BH791" s="88" t="s">
        <v>3523</v>
      </c>
    </row>
    <row r="792" spans="1:60" s="87" customFormat="1" ht="30.75" customHeight="1" x14ac:dyDescent="0.2">
      <c r="A792" s="87" t="s">
        <v>1131</v>
      </c>
      <c r="B792" s="88" t="s">
        <v>1849</v>
      </c>
      <c r="C792" s="88" t="s">
        <v>1131</v>
      </c>
      <c r="D792" s="88" t="s">
        <v>31</v>
      </c>
      <c r="E792" s="88" t="s">
        <v>32</v>
      </c>
      <c r="F792" s="88" t="s">
        <v>32</v>
      </c>
      <c r="G792" s="88" t="s">
        <v>61</v>
      </c>
      <c r="H792" s="88" t="s">
        <v>66</v>
      </c>
      <c r="I792" s="88" t="s">
        <v>2918</v>
      </c>
      <c r="J792" s="88" t="s">
        <v>62</v>
      </c>
      <c r="K792" s="88" t="s">
        <v>1110</v>
      </c>
      <c r="L792" s="88" t="s">
        <v>3523</v>
      </c>
      <c r="M792" s="88" t="s">
        <v>667</v>
      </c>
      <c r="N792" s="88" t="s">
        <v>1730</v>
      </c>
      <c r="O792" s="88" t="s">
        <v>444</v>
      </c>
      <c r="P792" s="88" t="s">
        <v>107</v>
      </c>
      <c r="Q792" s="88" t="s">
        <v>2374</v>
      </c>
      <c r="R792" s="89" t="s">
        <v>3618</v>
      </c>
      <c r="S792" s="90">
        <v>0.5</v>
      </c>
      <c r="T792" s="88" t="s">
        <v>1109</v>
      </c>
      <c r="U792" s="88"/>
      <c r="V792" s="88"/>
      <c r="W792" s="88"/>
      <c r="X792" s="89"/>
      <c r="Y792" s="89"/>
      <c r="Z792" s="88"/>
      <c r="AA792" s="88">
        <v>39</v>
      </c>
      <c r="AB792" s="88"/>
      <c r="AC792" s="88"/>
      <c r="AD792" s="88">
        <v>24</v>
      </c>
      <c r="AE792" s="91">
        <v>17</v>
      </c>
      <c r="AF792" s="88" t="s">
        <v>2992</v>
      </c>
      <c r="AG792" s="88" t="s">
        <v>2999</v>
      </c>
      <c r="AH792" s="88" t="s">
        <v>2998</v>
      </c>
      <c r="AI792" s="89">
        <v>1</v>
      </c>
      <c r="AJ792" s="89"/>
      <c r="AK792" s="89"/>
      <c r="AL792" s="88"/>
      <c r="AM792" s="88"/>
      <c r="AN792" s="88"/>
      <c r="AO792" s="88"/>
      <c r="AP792" s="88" t="s">
        <v>61</v>
      </c>
      <c r="AQ792" s="88" t="s">
        <v>44</v>
      </c>
      <c r="AR792" s="88" t="s">
        <v>45</v>
      </c>
      <c r="AS792" s="88" t="s">
        <v>44</v>
      </c>
      <c r="AT792" s="88" t="s">
        <v>61</v>
      </c>
      <c r="AU792" s="88"/>
      <c r="AV792" s="88"/>
      <c r="AW792" s="88"/>
      <c r="AX792" s="88" t="s">
        <v>3923</v>
      </c>
      <c r="AY792" s="88">
        <v>51.681423000000002</v>
      </c>
      <c r="AZ792" s="89">
        <v>150</v>
      </c>
      <c r="BA792" s="92">
        <v>0.15544041450777202</v>
      </c>
      <c r="BB792" s="93">
        <v>144</v>
      </c>
      <c r="BC792" s="94">
        <v>0.2</v>
      </c>
      <c r="BD792" s="89">
        <v>495</v>
      </c>
      <c r="BE792" s="89">
        <v>345</v>
      </c>
      <c r="BF792" s="96" t="s">
        <v>2573</v>
      </c>
      <c r="BG792" s="88" t="s">
        <v>68</v>
      </c>
      <c r="BH792" s="88" t="s">
        <v>3523</v>
      </c>
    </row>
    <row r="793" spans="1:60" s="87" customFormat="1" ht="30.75" customHeight="1" x14ac:dyDescent="0.2">
      <c r="A793" s="87" t="s">
        <v>4463</v>
      </c>
      <c r="B793" s="88" t="s">
        <v>4549</v>
      </c>
      <c r="C793" s="88" t="s">
        <v>4463</v>
      </c>
      <c r="D793" s="88" t="s">
        <v>31</v>
      </c>
      <c r="E793" s="88" t="s">
        <v>32</v>
      </c>
      <c r="F793" s="88" t="s">
        <v>32</v>
      </c>
      <c r="G793" s="88" t="s">
        <v>61</v>
      </c>
      <c r="H793" s="88" t="s">
        <v>66</v>
      </c>
      <c r="I793" s="88" t="s">
        <v>2918</v>
      </c>
      <c r="J793" s="88" t="s">
        <v>62</v>
      </c>
      <c r="K793" s="88" t="s">
        <v>1110</v>
      </c>
      <c r="L793" s="88" t="s">
        <v>3523</v>
      </c>
      <c r="M793" s="88" t="s">
        <v>667</v>
      </c>
      <c r="N793" s="88" t="s">
        <v>4238</v>
      </c>
      <c r="O793" s="88" t="s">
        <v>444</v>
      </c>
      <c r="P793" s="88" t="s">
        <v>175</v>
      </c>
      <c r="Q793" s="88" t="s">
        <v>2374</v>
      </c>
      <c r="R793" s="89" t="s">
        <v>4239</v>
      </c>
      <c r="S793" s="90">
        <v>0.46500000000000002</v>
      </c>
      <c r="T793" s="88" t="s">
        <v>4469</v>
      </c>
      <c r="U793" s="88"/>
      <c r="V793" s="88"/>
      <c r="W793" s="88"/>
      <c r="X793" s="89"/>
      <c r="Y793" s="89"/>
      <c r="Z793" s="88"/>
      <c r="AA793" s="88">
        <v>39</v>
      </c>
      <c r="AB793" s="88"/>
      <c r="AC793" s="88"/>
      <c r="AD793" s="88">
        <v>24</v>
      </c>
      <c r="AE793" s="91">
        <v>17</v>
      </c>
      <c r="AF793" s="88" t="s">
        <v>2992</v>
      </c>
      <c r="AG793" s="88" t="s">
        <v>2999</v>
      </c>
      <c r="AH793" s="88" t="s">
        <v>2998</v>
      </c>
      <c r="AI793" s="89">
        <v>1</v>
      </c>
      <c r="AJ793" s="89"/>
      <c r="AK793" s="89"/>
      <c r="AL793" s="88"/>
      <c r="AM793" s="88"/>
      <c r="AN793" s="88"/>
      <c r="AO793" s="88"/>
      <c r="AP793" s="88" t="s">
        <v>61</v>
      </c>
      <c r="AQ793" s="88" t="s">
        <v>44</v>
      </c>
      <c r="AR793" s="88" t="s">
        <v>45</v>
      </c>
      <c r="AS793" s="88" t="s">
        <v>44</v>
      </c>
      <c r="AT793" s="88" t="s">
        <v>61</v>
      </c>
      <c r="AU793" s="88"/>
      <c r="AV793" s="88"/>
      <c r="AW793" s="88"/>
      <c r="AX793" s="88"/>
      <c r="AY793" s="88">
        <v>50.729984999999999</v>
      </c>
      <c r="AZ793" s="89">
        <v>150</v>
      </c>
      <c r="BA793" s="92"/>
      <c r="BB793" s="93">
        <v>144</v>
      </c>
      <c r="BC793" s="94">
        <v>0.2</v>
      </c>
      <c r="BD793" s="89">
        <v>495</v>
      </c>
      <c r="BE793" s="89">
        <v>345</v>
      </c>
      <c r="BF793" s="96"/>
      <c r="BG793" s="88" t="s">
        <v>68</v>
      </c>
      <c r="BH793" s="88" t="s">
        <v>3523</v>
      </c>
    </row>
    <row r="794" spans="1:60" s="87" customFormat="1" ht="30.75" customHeight="1" x14ac:dyDescent="0.2">
      <c r="A794" s="87" t="s">
        <v>4464</v>
      </c>
      <c r="B794" s="88" t="s">
        <v>4549</v>
      </c>
      <c r="C794" s="88" t="s">
        <v>4464</v>
      </c>
      <c r="D794" s="88" t="s">
        <v>31</v>
      </c>
      <c r="E794" s="88" t="s">
        <v>32</v>
      </c>
      <c r="F794" s="88" t="s">
        <v>32</v>
      </c>
      <c r="G794" s="88" t="s">
        <v>61</v>
      </c>
      <c r="H794" s="88" t="s">
        <v>66</v>
      </c>
      <c r="I794" s="88" t="s">
        <v>2918</v>
      </c>
      <c r="J794" s="88" t="s">
        <v>62</v>
      </c>
      <c r="K794" s="88" t="s">
        <v>1110</v>
      </c>
      <c r="L794" s="88" t="s">
        <v>3523</v>
      </c>
      <c r="M794" s="88" t="s">
        <v>667</v>
      </c>
      <c r="N794" s="88" t="s">
        <v>4238</v>
      </c>
      <c r="O794" s="88" t="s">
        <v>444</v>
      </c>
      <c r="P794" s="88" t="s">
        <v>176</v>
      </c>
      <c r="Q794" s="88" t="s">
        <v>2374</v>
      </c>
      <c r="R794" s="89" t="s">
        <v>4239</v>
      </c>
      <c r="S794" s="90">
        <v>0.39</v>
      </c>
      <c r="T794" s="88" t="s">
        <v>4470</v>
      </c>
      <c r="U794" s="88"/>
      <c r="V794" s="88"/>
      <c r="W794" s="88"/>
      <c r="X794" s="89"/>
      <c r="Y794" s="89"/>
      <c r="Z794" s="88"/>
      <c r="AA794" s="88">
        <v>39</v>
      </c>
      <c r="AB794" s="88"/>
      <c r="AC794" s="88"/>
      <c r="AD794" s="88">
        <v>24</v>
      </c>
      <c r="AE794" s="91">
        <v>17</v>
      </c>
      <c r="AF794" s="88" t="s">
        <v>2992</v>
      </c>
      <c r="AG794" s="88" t="s">
        <v>2999</v>
      </c>
      <c r="AH794" s="88" t="s">
        <v>2998</v>
      </c>
      <c r="AI794" s="89">
        <v>1</v>
      </c>
      <c r="AJ794" s="89"/>
      <c r="AK794" s="89"/>
      <c r="AL794" s="88"/>
      <c r="AM794" s="88"/>
      <c r="AN794" s="88"/>
      <c r="AO794" s="88"/>
      <c r="AP794" s="88" t="s">
        <v>61</v>
      </c>
      <c r="AQ794" s="88" t="s">
        <v>44</v>
      </c>
      <c r="AR794" s="88" t="s">
        <v>45</v>
      </c>
      <c r="AS794" s="88" t="s">
        <v>44</v>
      </c>
      <c r="AT794" s="88" t="s">
        <v>61</v>
      </c>
      <c r="AU794" s="88"/>
      <c r="AV794" s="88"/>
      <c r="AW794" s="88"/>
      <c r="AX794" s="88"/>
      <c r="AY794" s="88">
        <v>50.834386000000002</v>
      </c>
      <c r="AZ794" s="89">
        <v>150</v>
      </c>
      <c r="BA794" s="92"/>
      <c r="BB794" s="93">
        <v>216</v>
      </c>
      <c r="BC794" s="94">
        <v>0.2</v>
      </c>
      <c r="BD794" s="89">
        <v>495</v>
      </c>
      <c r="BE794" s="89">
        <v>345</v>
      </c>
      <c r="BF794" s="96"/>
      <c r="BG794" s="88" t="s">
        <v>68</v>
      </c>
      <c r="BH794" s="88" t="s">
        <v>3523</v>
      </c>
    </row>
    <row r="795" spans="1:60" s="87" customFormat="1" ht="30.75" customHeight="1" x14ac:dyDescent="0.2">
      <c r="A795" s="87" t="s">
        <v>4465</v>
      </c>
      <c r="B795" s="88" t="s">
        <v>4549</v>
      </c>
      <c r="C795" s="88" t="s">
        <v>4465</v>
      </c>
      <c r="D795" s="88" t="s">
        <v>31</v>
      </c>
      <c r="E795" s="88" t="s">
        <v>32</v>
      </c>
      <c r="F795" s="88" t="s">
        <v>32</v>
      </c>
      <c r="G795" s="88" t="s">
        <v>61</v>
      </c>
      <c r="H795" s="88" t="s">
        <v>66</v>
      </c>
      <c r="I795" s="88" t="s">
        <v>2918</v>
      </c>
      <c r="J795" s="88" t="s">
        <v>62</v>
      </c>
      <c r="K795" s="88" t="s">
        <v>1110</v>
      </c>
      <c r="L795" s="88" t="s">
        <v>3523</v>
      </c>
      <c r="M795" s="88" t="s">
        <v>667</v>
      </c>
      <c r="N795" s="88" t="s">
        <v>4238</v>
      </c>
      <c r="O795" s="88" t="s">
        <v>444</v>
      </c>
      <c r="P795" s="88" t="s">
        <v>98</v>
      </c>
      <c r="Q795" s="88" t="s">
        <v>2374</v>
      </c>
      <c r="R795" s="89" t="s">
        <v>4239</v>
      </c>
      <c r="S795" s="90">
        <v>0.42</v>
      </c>
      <c r="T795" s="88" t="s">
        <v>4471</v>
      </c>
      <c r="U795" s="88"/>
      <c r="V795" s="88"/>
      <c r="W795" s="88"/>
      <c r="X795" s="89"/>
      <c r="Y795" s="89"/>
      <c r="Z795" s="88"/>
      <c r="AA795" s="88">
        <v>39</v>
      </c>
      <c r="AB795" s="88"/>
      <c r="AC795" s="88"/>
      <c r="AD795" s="88">
        <v>24</v>
      </c>
      <c r="AE795" s="91">
        <v>17</v>
      </c>
      <c r="AF795" s="88" t="s">
        <v>2992</v>
      </c>
      <c r="AG795" s="88" t="s">
        <v>2999</v>
      </c>
      <c r="AH795" s="88" t="s">
        <v>2998</v>
      </c>
      <c r="AI795" s="89">
        <v>1</v>
      </c>
      <c r="AJ795" s="89"/>
      <c r="AK795" s="89"/>
      <c r="AL795" s="88"/>
      <c r="AM795" s="88"/>
      <c r="AN795" s="88"/>
      <c r="AO795" s="88"/>
      <c r="AP795" s="88" t="s">
        <v>61</v>
      </c>
      <c r="AQ795" s="88" t="s">
        <v>44</v>
      </c>
      <c r="AR795" s="88" t="s">
        <v>45</v>
      </c>
      <c r="AS795" s="88" t="s">
        <v>44</v>
      </c>
      <c r="AT795" s="88" t="s">
        <v>61</v>
      </c>
      <c r="AU795" s="88"/>
      <c r="AV795" s="88"/>
      <c r="AW795" s="88"/>
      <c r="AX795" s="88"/>
      <c r="AY795" s="88">
        <v>52.804687999999999</v>
      </c>
      <c r="AZ795" s="89">
        <v>150</v>
      </c>
      <c r="BA795" s="92"/>
      <c r="BB795" s="93">
        <v>216</v>
      </c>
      <c r="BC795" s="94">
        <v>0.2</v>
      </c>
      <c r="BD795" s="89">
        <v>495</v>
      </c>
      <c r="BE795" s="89">
        <v>345</v>
      </c>
      <c r="BF795" s="96"/>
      <c r="BG795" s="88" t="s">
        <v>68</v>
      </c>
      <c r="BH795" s="88" t="s">
        <v>3523</v>
      </c>
    </row>
    <row r="796" spans="1:60" s="87" customFormat="1" ht="30.75" customHeight="1" x14ac:dyDescent="0.2">
      <c r="A796" s="87" t="s">
        <v>4466</v>
      </c>
      <c r="B796" s="88" t="s">
        <v>4549</v>
      </c>
      <c r="C796" s="88" t="s">
        <v>4466</v>
      </c>
      <c r="D796" s="88" t="s">
        <v>31</v>
      </c>
      <c r="E796" s="88" t="s">
        <v>32</v>
      </c>
      <c r="F796" s="88" t="s">
        <v>32</v>
      </c>
      <c r="G796" s="88" t="s">
        <v>61</v>
      </c>
      <c r="H796" s="88" t="s">
        <v>66</v>
      </c>
      <c r="I796" s="88" t="s">
        <v>2918</v>
      </c>
      <c r="J796" s="88" t="s">
        <v>62</v>
      </c>
      <c r="K796" s="88" t="s">
        <v>1110</v>
      </c>
      <c r="L796" s="88" t="s">
        <v>3523</v>
      </c>
      <c r="M796" s="88" t="s">
        <v>667</v>
      </c>
      <c r="N796" s="88" t="s">
        <v>4238</v>
      </c>
      <c r="O796" s="88" t="s">
        <v>444</v>
      </c>
      <c r="P796" s="88" t="s">
        <v>100</v>
      </c>
      <c r="Q796" s="88" t="s">
        <v>2374</v>
      </c>
      <c r="R796" s="89" t="s">
        <v>4239</v>
      </c>
      <c r="S796" s="90">
        <v>0.35499999999999998</v>
      </c>
      <c r="T796" s="88" t="s">
        <v>4472</v>
      </c>
      <c r="U796" s="88"/>
      <c r="V796" s="88"/>
      <c r="W796" s="88"/>
      <c r="X796" s="89"/>
      <c r="Y796" s="89"/>
      <c r="Z796" s="88"/>
      <c r="AA796" s="88">
        <v>39</v>
      </c>
      <c r="AB796" s="88"/>
      <c r="AC796" s="88"/>
      <c r="AD796" s="88">
        <v>24</v>
      </c>
      <c r="AE796" s="91">
        <v>17</v>
      </c>
      <c r="AF796" s="88" t="s">
        <v>2992</v>
      </c>
      <c r="AG796" s="88" t="s">
        <v>2999</v>
      </c>
      <c r="AH796" s="88" t="s">
        <v>2998</v>
      </c>
      <c r="AI796" s="89">
        <v>1</v>
      </c>
      <c r="AJ796" s="89"/>
      <c r="AK796" s="89"/>
      <c r="AL796" s="88"/>
      <c r="AM796" s="88"/>
      <c r="AN796" s="88"/>
      <c r="AO796" s="88"/>
      <c r="AP796" s="88" t="s">
        <v>61</v>
      </c>
      <c r="AQ796" s="88" t="s">
        <v>44</v>
      </c>
      <c r="AR796" s="88" t="s">
        <v>45</v>
      </c>
      <c r="AS796" s="88" t="s">
        <v>44</v>
      </c>
      <c r="AT796" s="88" t="s">
        <v>61</v>
      </c>
      <c r="AU796" s="88"/>
      <c r="AV796" s="88"/>
      <c r="AW796" s="88"/>
      <c r="AX796" s="88"/>
      <c r="AY796" s="88">
        <v>51.797339000000001</v>
      </c>
      <c r="AZ796" s="89">
        <v>150</v>
      </c>
      <c r="BA796" s="92"/>
      <c r="BB796" s="93">
        <v>216</v>
      </c>
      <c r="BC796" s="94">
        <v>0.2</v>
      </c>
      <c r="BD796" s="89">
        <v>495</v>
      </c>
      <c r="BE796" s="89">
        <v>345</v>
      </c>
      <c r="BF796" s="96"/>
      <c r="BG796" s="88" t="s">
        <v>68</v>
      </c>
      <c r="BH796" s="88" t="s">
        <v>3523</v>
      </c>
    </row>
    <row r="797" spans="1:60" s="87" customFormat="1" ht="30.75" customHeight="1" x14ac:dyDescent="0.2">
      <c r="A797" s="87" t="s">
        <v>4467</v>
      </c>
      <c r="B797" s="88" t="s">
        <v>4549</v>
      </c>
      <c r="C797" s="88" t="s">
        <v>4467</v>
      </c>
      <c r="D797" s="88" t="s">
        <v>31</v>
      </c>
      <c r="E797" s="88" t="s">
        <v>32</v>
      </c>
      <c r="F797" s="88" t="s">
        <v>32</v>
      </c>
      <c r="G797" s="88" t="s">
        <v>61</v>
      </c>
      <c r="H797" s="88" t="s">
        <v>66</v>
      </c>
      <c r="I797" s="88" t="s">
        <v>2918</v>
      </c>
      <c r="J797" s="88" t="s">
        <v>62</v>
      </c>
      <c r="K797" s="88" t="s">
        <v>1110</v>
      </c>
      <c r="L797" s="88" t="s">
        <v>3523</v>
      </c>
      <c r="M797" s="88" t="s">
        <v>667</v>
      </c>
      <c r="N797" s="88" t="s">
        <v>4238</v>
      </c>
      <c r="O797" s="88" t="s">
        <v>444</v>
      </c>
      <c r="P797" s="88" t="s">
        <v>104</v>
      </c>
      <c r="Q797" s="88" t="s">
        <v>2374</v>
      </c>
      <c r="R797" s="89" t="s">
        <v>4239</v>
      </c>
      <c r="S797" s="90">
        <v>0.46500000000000002</v>
      </c>
      <c r="T797" s="88" t="s">
        <v>4473</v>
      </c>
      <c r="U797" s="88"/>
      <c r="V797" s="88"/>
      <c r="W797" s="88"/>
      <c r="X797" s="89"/>
      <c r="Y797" s="89"/>
      <c r="Z797" s="88"/>
      <c r="AA797" s="88">
        <v>39</v>
      </c>
      <c r="AB797" s="88"/>
      <c r="AC797" s="88"/>
      <c r="AD797" s="88">
        <v>24</v>
      </c>
      <c r="AE797" s="91">
        <v>17</v>
      </c>
      <c r="AF797" s="88" t="s">
        <v>2992</v>
      </c>
      <c r="AG797" s="88" t="s">
        <v>2999</v>
      </c>
      <c r="AH797" s="88" t="s">
        <v>2998</v>
      </c>
      <c r="AI797" s="89">
        <v>1</v>
      </c>
      <c r="AJ797" s="89"/>
      <c r="AK797" s="89"/>
      <c r="AL797" s="88"/>
      <c r="AM797" s="88"/>
      <c r="AN797" s="88"/>
      <c r="AO797" s="88"/>
      <c r="AP797" s="88" t="s">
        <v>61</v>
      </c>
      <c r="AQ797" s="88" t="s">
        <v>44</v>
      </c>
      <c r="AR797" s="88" t="s">
        <v>45</v>
      </c>
      <c r="AS797" s="88" t="s">
        <v>44</v>
      </c>
      <c r="AT797" s="88" t="s">
        <v>61</v>
      </c>
      <c r="AU797" s="88"/>
      <c r="AV797" s="88"/>
      <c r="AW797" s="88"/>
      <c r="AX797" s="88"/>
      <c r="AY797" s="88">
        <v>53.931564999999999</v>
      </c>
      <c r="AZ797" s="89">
        <v>150</v>
      </c>
      <c r="BA797" s="92"/>
      <c r="BB797" s="93">
        <v>144</v>
      </c>
      <c r="BC797" s="94">
        <v>0.2</v>
      </c>
      <c r="BD797" s="89">
        <v>495</v>
      </c>
      <c r="BE797" s="89">
        <v>345</v>
      </c>
      <c r="BF797" s="96"/>
      <c r="BG797" s="88" t="s">
        <v>68</v>
      </c>
      <c r="BH797" s="88" t="s">
        <v>3523</v>
      </c>
    </row>
    <row r="798" spans="1:60" s="87" customFormat="1" ht="30.75" customHeight="1" x14ac:dyDescent="0.2">
      <c r="A798" s="87" t="s">
        <v>4468</v>
      </c>
      <c r="B798" s="88" t="s">
        <v>4549</v>
      </c>
      <c r="C798" s="88" t="s">
        <v>4468</v>
      </c>
      <c r="D798" s="88" t="s">
        <v>31</v>
      </c>
      <c r="E798" s="88" t="s">
        <v>32</v>
      </c>
      <c r="F798" s="88" t="s">
        <v>32</v>
      </c>
      <c r="G798" s="88" t="s">
        <v>61</v>
      </c>
      <c r="H798" s="88" t="s">
        <v>66</v>
      </c>
      <c r="I798" s="88" t="s">
        <v>2918</v>
      </c>
      <c r="J798" s="88" t="s">
        <v>62</v>
      </c>
      <c r="K798" s="88" t="s">
        <v>1110</v>
      </c>
      <c r="L798" s="88" t="s">
        <v>3523</v>
      </c>
      <c r="M798" s="88" t="s">
        <v>667</v>
      </c>
      <c r="N798" s="88" t="s">
        <v>4238</v>
      </c>
      <c r="O798" s="88" t="s">
        <v>444</v>
      </c>
      <c r="P798" s="88" t="s">
        <v>107</v>
      </c>
      <c r="Q798" s="88" t="s">
        <v>2374</v>
      </c>
      <c r="R798" s="89" t="s">
        <v>4239</v>
      </c>
      <c r="S798" s="90">
        <v>0.5</v>
      </c>
      <c r="T798" s="88" t="s">
        <v>4474</v>
      </c>
      <c r="U798" s="88"/>
      <c r="V798" s="88"/>
      <c r="W798" s="88"/>
      <c r="X798" s="89"/>
      <c r="Y798" s="89"/>
      <c r="Z798" s="88"/>
      <c r="AA798" s="88">
        <v>39</v>
      </c>
      <c r="AB798" s="88"/>
      <c r="AC798" s="88"/>
      <c r="AD798" s="88">
        <v>24</v>
      </c>
      <c r="AE798" s="91">
        <v>17</v>
      </c>
      <c r="AF798" s="88" t="s">
        <v>2992</v>
      </c>
      <c r="AG798" s="88" t="s">
        <v>2999</v>
      </c>
      <c r="AH798" s="88" t="s">
        <v>2998</v>
      </c>
      <c r="AI798" s="89">
        <v>1</v>
      </c>
      <c r="AJ798" s="89"/>
      <c r="AK798" s="89"/>
      <c r="AL798" s="88"/>
      <c r="AM798" s="88"/>
      <c r="AN798" s="88"/>
      <c r="AO798" s="88"/>
      <c r="AP798" s="88" t="s">
        <v>61</v>
      </c>
      <c r="AQ798" s="88" t="s">
        <v>44</v>
      </c>
      <c r="AR798" s="88" t="s">
        <v>45</v>
      </c>
      <c r="AS798" s="88" t="s">
        <v>44</v>
      </c>
      <c r="AT798" s="88" t="s">
        <v>61</v>
      </c>
      <c r="AU798" s="88"/>
      <c r="AV798" s="88"/>
      <c r="AW798" s="88"/>
      <c r="AX798" s="88"/>
      <c r="AY798" s="88">
        <v>51.681423000000002</v>
      </c>
      <c r="AZ798" s="89">
        <v>150</v>
      </c>
      <c r="BA798" s="92"/>
      <c r="BB798" s="93">
        <v>144</v>
      </c>
      <c r="BC798" s="94">
        <v>0.2</v>
      </c>
      <c r="BD798" s="89">
        <v>495</v>
      </c>
      <c r="BE798" s="89">
        <v>345</v>
      </c>
      <c r="BF798" s="96"/>
      <c r="BG798" s="88" t="s">
        <v>68</v>
      </c>
      <c r="BH798" s="88" t="s">
        <v>3523</v>
      </c>
    </row>
    <row r="799" spans="1:60" s="87" customFormat="1" ht="30.75" customHeight="1" x14ac:dyDescent="0.2">
      <c r="A799" s="87" t="s">
        <v>2149</v>
      </c>
      <c r="B799" s="88" t="s">
        <v>1850</v>
      </c>
      <c r="C799" s="88" t="s">
        <v>2149</v>
      </c>
      <c r="D799" s="88" t="s">
        <v>31</v>
      </c>
      <c r="E799" s="88" t="s">
        <v>32</v>
      </c>
      <c r="F799" s="88" t="s">
        <v>32</v>
      </c>
      <c r="G799" s="88" t="s">
        <v>61</v>
      </c>
      <c r="H799" s="88" t="s">
        <v>66</v>
      </c>
      <c r="I799" s="88" t="s">
        <v>2918</v>
      </c>
      <c r="J799" s="88" t="s">
        <v>62</v>
      </c>
      <c r="K799" s="88" t="s">
        <v>1183</v>
      </c>
      <c r="L799" s="88" t="s">
        <v>3523</v>
      </c>
      <c r="M799" s="88" t="s">
        <v>667</v>
      </c>
      <c r="N799" s="88" t="s">
        <v>156</v>
      </c>
      <c r="O799" s="88" t="s">
        <v>444</v>
      </c>
      <c r="P799" s="88" t="s">
        <v>175</v>
      </c>
      <c r="Q799" s="88" t="s">
        <v>2374</v>
      </c>
      <c r="R799" s="89" t="s">
        <v>3615</v>
      </c>
      <c r="S799" s="90">
        <v>0.505</v>
      </c>
      <c r="T799" s="88" t="s">
        <v>1132</v>
      </c>
      <c r="U799" s="88"/>
      <c r="V799" s="88"/>
      <c r="W799" s="88"/>
      <c r="X799" s="89"/>
      <c r="Y799" s="89"/>
      <c r="Z799" s="88"/>
      <c r="AA799" s="88">
        <v>52</v>
      </c>
      <c r="AB799" s="88"/>
      <c r="AC799" s="88"/>
      <c r="AD799" s="88">
        <v>24</v>
      </c>
      <c r="AE799" s="91">
        <v>23.75</v>
      </c>
      <c r="AF799" s="88" t="s">
        <v>2992</v>
      </c>
      <c r="AG799" s="88" t="s">
        <v>2999</v>
      </c>
      <c r="AH799" s="88" t="s">
        <v>888</v>
      </c>
      <c r="AI799" s="89">
        <v>3</v>
      </c>
      <c r="AJ799" s="89"/>
      <c r="AK799" s="89" t="s">
        <v>3071</v>
      </c>
      <c r="AL799" s="88"/>
      <c r="AM799" s="88"/>
      <c r="AN799" s="88"/>
      <c r="AO799" s="88"/>
      <c r="AP799" s="88" t="s">
        <v>61</v>
      </c>
      <c r="AQ799" s="88" t="s">
        <v>44</v>
      </c>
      <c r="AR799" s="88" t="s">
        <v>45</v>
      </c>
      <c r="AS799" s="88" t="s">
        <v>44</v>
      </c>
      <c r="AT799" s="88" t="s">
        <v>61</v>
      </c>
      <c r="AU799" s="88"/>
      <c r="AV799" s="88"/>
      <c r="AW799" s="88"/>
      <c r="AX799" s="88" t="s">
        <v>3923</v>
      </c>
      <c r="AY799" s="88">
        <v>64.531807999999998</v>
      </c>
      <c r="AZ799" s="89">
        <v>150</v>
      </c>
      <c r="BA799" s="92">
        <v>0.55958549222797926</v>
      </c>
      <c r="BB799" s="93">
        <v>144</v>
      </c>
      <c r="BC799" s="94">
        <v>0.2</v>
      </c>
      <c r="BD799" s="89">
        <v>495</v>
      </c>
      <c r="BE799" s="89">
        <v>345</v>
      </c>
      <c r="BF799" s="96" t="s">
        <v>2562</v>
      </c>
      <c r="BG799" s="88" t="s">
        <v>68</v>
      </c>
      <c r="BH799" s="88" t="s">
        <v>3523</v>
      </c>
    </row>
    <row r="800" spans="1:60" s="87" customFormat="1" ht="30.75" customHeight="1" x14ac:dyDescent="0.2">
      <c r="A800" s="87" t="s">
        <v>2150</v>
      </c>
      <c r="B800" s="88" t="s">
        <v>1850</v>
      </c>
      <c r="C800" s="88" t="s">
        <v>2150</v>
      </c>
      <c r="D800" s="88" t="s">
        <v>31</v>
      </c>
      <c r="E800" s="88" t="s">
        <v>32</v>
      </c>
      <c r="F800" s="88" t="s">
        <v>32</v>
      </c>
      <c r="G800" s="88" t="s">
        <v>61</v>
      </c>
      <c r="H800" s="88" t="s">
        <v>66</v>
      </c>
      <c r="I800" s="88" t="s">
        <v>2918</v>
      </c>
      <c r="J800" s="88" t="s">
        <v>62</v>
      </c>
      <c r="K800" s="88" t="s">
        <v>1183</v>
      </c>
      <c r="L800" s="88" t="s">
        <v>3523</v>
      </c>
      <c r="M800" s="88" t="s">
        <v>667</v>
      </c>
      <c r="N800" s="88" t="s">
        <v>156</v>
      </c>
      <c r="O800" s="88" t="s">
        <v>444</v>
      </c>
      <c r="P800" s="88" t="s">
        <v>176</v>
      </c>
      <c r="Q800" s="88" t="s">
        <v>2374</v>
      </c>
      <c r="R800" s="89" t="s">
        <v>3615</v>
      </c>
      <c r="S800" s="90">
        <v>0.46500000000000002</v>
      </c>
      <c r="T800" s="88" t="s">
        <v>1133</v>
      </c>
      <c r="U800" s="88"/>
      <c r="V800" s="88"/>
      <c r="W800" s="88"/>
      <c r="X800" s="89"/>
      <c r="Y800" s="89"/>
      <c r="Z800" s="88"/>
      <c r="AA800" s="88">
        <v>52</v>
      </c>
      <c r="AB800" s="88"/>
      <c r="AC800" s="88"/>
      <c r="AD800" s="88">
        <v>24</v>
      </c>
      <c r="AE800" s="91">
        <v>23.75</v>
      </c>
      <c r="AF800" s="88" t="s">
        <v>2992</v>
      </c>
      <c r="AG800" s="88" t="s">
        <v>2999</v>
      </c>
      <c r="AH800" s="88" t="s">
        <v>888</v>
      </c>
      <c r="AI800" s="89">
        <v>3</v>
      </c>
      <c r="AJ800" s="89"/>
      <c r="AK800" s="89" t="s">
        <v>3071</v>
      </c>
      <c r="AL800" s="88"/>
      <c r="AM800" s="88"/>
      <c r="AN800" s="88"/>
      <c r="AO800" s="88"/>
      <c r="AP800" s="88" t="s">
        <v>61</v>
      </c>
      <c r="AQ800" s="88" t="s">
        <v>44</v>
      </c>
      <c r="AR800" s="88" t="s">
        <v>45</v>
      </c>
      <c r="AS800" s="88" t="s">
        <v>44</v>
      </c>
      <c r="AT800" s="88" t="s">
        <v>61</v>
      </c>
      <c r="AU800" s="88"/>
      <c r="AV800" s="88"/>
      <c r="AW800" s="88"/>
      <c r="AX800" s="88" t="s">
        <v>3923</v>
      </c>
      <c r="AY800" s="88">
        <v>68.440987000000007</v>
      </c>
      <c r="AZ800" s="89">
        <v>150</v>
      </c>
      <c r="BA800" s="92">
        <v>0.97927461139896377</v>
      </c>
      <c r="BB800" s="93">
        <v>216</v>
      </c>
      <c r="BC800" s="94">
        <v>0.2</v>
      </c>
      <c r="BD800" s="89">
        <v>495</v>
      </c>
      <c r="BE800" s="89">
        <v>345</v>
      </c>
      <c r="BF800" s="96" t="s">
        <v>2562</v>
      </c>
      <c r="BG800" s="88" t="s">
        <v>68</v>
      </c>
      <c r="BH800" s="88" t="s">
        <v>3523</v>
      </c>
    </row>
    <row r="801" spans="1:60" s="87" customFormat="1" ht="30.75" customHeight="1" x14ac:dyDescent="0.2">
      <c r="A801" s="87" t="s">
        <v>1184</v>
      </c>
      <c r="B801" s="88" t="s">
        <v>1850</v>
      </c>
      <c r="C801" s="88" t="s">
        <v>1184</v>
      </c>
      <c r="D801" s="88" t="s">
        <v>31</v>
      </c>
      <c r="E801" s="88" t="s">
        <v>32</v>
      </c>
      <c r="F801" s="88" t="s">
        <v>32</v>
      </c>
      <c r="G801" s="88" t="s">
        <v>61</v>
      </c>
      <c r="H801" s="88" t="s">
        <v>66</v>
      </c>
      <c r="I801" s="88" t="s">
        <v>2918</v>
      </c>
      <c r="J801" s="88" t="s">
        <v>62</v>
      </c>
      <c r="K801" s="88" t="s">
        <v>1183</v>
      </c>
      <c r="L801" s="88" t="s">
        <v>3523</v>
      </c>
      <c r="M801" s="88" t="s">
        <v>667</v>
      </c>
      <c r="N801" s="88" t="s">
        <v>156</v>
      </c>
      <c r="O801" s="88" t="s">
        <v>444</v>
      </c>
      <c r="P801" s="88" t="s">
        <v>98</v>
      </c>
      <c r="Q801" s="88" t="s">
        <v>2374</v>
      </c>
      <c r="R801" s="89" t="s">
        <v>3615</v>
      </c>
      <c r="S801" s="90">
        <v>0.44</v>
      </c>
      <c r="T801" s="88" t="s">
        <v>1134</v>
      </c>
      <c r="U801" s="88"/>
      <c r="V801" s="88"/>
      <c r="W801" s="88"/>
      <c r="X801" s="89"/>
      <c r="Y801" s="89"/>
      <c r="Z801" s="88"/>
      <c r="AA801" s="88">
        <v>52</v>
      </c>
      <c r="AB801" s="88"/>
      <c r="AC801" s="88"/>
      <c r="AD801" s="88">
        <v>24</v>
      </c>
      <c r="AE801" s="91">
        <v>23.75</v>
      </c>
      <c r="AF801" s="88" t="s">
        <v>2992</v>
      </c>
      <c r="AG801" s="88" t="s">
        <v>2999</v>
      </c>
      <c r="AH801" s="88" t="s">
        <v>888</v>
      </c>
      <c r="AI801" s="89">
        <v>3</v>
      </c>
      <c r="AJ801" s="89"/>
      <c r="AK801" s="89" t="s">
        <v>3071</v>
      </c>
      <c r="AL801" s="88"/>
      <c r="AM801" s="88"/>
      <c r="AN801" s="88"/>
      <c r="AO801" s="88"/>
      <c r="AP801" s="88" t="s">
        <v>61</v>
      </c>
      <c r="AQ801" s="88" t="s">
        <v>44</v>
      </c>
      <c r="AR801" s="88" t="s">
        <v>45</v>
      </c>
      <c r="AS801" s="88" t="s">
        <v>44</v>
      </c>
      <c r="AT801" s="88" t="s">
        <v>61</v>
      </c>
      <c r="AU801" s="88"/>
      <c r="AV801" s="88"/>
      <c r="AW801" s="88"/>
      <c r="AX801" s="88" t="s">
        <v>3923</v>
      </c>
      <c r="AY801" s="88">
        <v>68.385766000000004</v>
      </c>
      <c r="AZ801" s="89">
        <v>150</v>
      </c>
      <c r="BA801" s="92">
        <v>0.99481865284974091</v>
      </c>
      <c r="BB801" s="93">
        <v>216</v>
      </c>
      <c r="BC801" s="94">
        <v>0.2</v>
      </c>
      <c r="BD801" s="89">
        <v>495</v>
      </c>
      <c r="BE801" s="89">
        <v>345</v>
      </c>
      <c r="BF801" s="96" t="s">
        <v>2562</v>
      </c>
      <c r="BG801" s="88" t="s">
        <v>68</v>
      </c>
      <c r="BH801" s="88" t="s">
        <v>3523</v>
      </c>
    </row>
    <row r="802" spans="1:60" s="87" customFormat="1" ht="30.75" customHeight="1" x14ac:dyDescent="0.2">
      <c r="A802" s="87" t="s">
        <v>1185</v>
      </c>
      <c r="B802" s="88" t="s">
        <v>1850</v>
      </c>
      <c r="C802" s="88" t="s">
        <v>1185</v>
      </c>
      <c r="D802" s="88" t="s">
        <v>31</v>
      </c>
      <c r="E802" s="88" t="s">
        <v>32</v>
      </c>
      <c r="F802" s="88" t="s">
        <v>32</v>
      </c>
      <c r="G802" s="88" t="s">
        <v>61</v>
      </c>
      <c r="H802" s="88" t="s">
        <v>66</v>
      </c>
      <c r="I802" s="88" t="s">
        <v>2918</v>
      </c>
      <c r="J802" s="88" t="s">
        <v>62</v>
      </c>
      <c r="K802" s="88" t="s">
        <v>1183</v>
      </c>
      <c r="L802" s="88" t="s">
        <v>3523</v>
      </c>
      <c r="M802" s="88" t="s">
        <v>667</v>
      </c>
      <c r="N802" s="88" t="s">
        <v>156</v>
      </c>
      <c r="O802" s="88" t="s">
        <v>444</v>
      </c>
      <c r="P802" s="88" t="s">
        <v>100</v>
      </c>
      <c r="Q802" s="88" t="s">
        <v>2374</v>
      </c>
      <c r="R802" s="89" t="s">
        <v>3615</v>
      </c>
      <c r="S802" s="90">
        <v>0.42</v>
      </c>
      <c r="T802" s="88" t="s">
        <v>1135</v>
      </c>
      <c r="U802" s="88"/>
      <c r="V802" s="88"/>
      <c r="W802" s="88"/>
      <c r="X802" s="89"/>
      <c r="Y802" s="89"/>
      <c r="Z802" s="88"/>
      <c r="AA802" s="88">
        <v>52</v>
      </c>
      <c r="AB802" s="88"/>
      <c r="AC802" s="88"/>
      <c r="AD802" s="88">
        <v>24</v>
      </c>
      <c r="AE802" s="91">
        <v>23.75</v>
      </c>
      <c r="AF802" s="88" t="s">
        <v>2992</v>
      </c>
      <c r="AG802" s="88" t="s">
        <v>2999</v>
      </c>
      <c r="AH802" s="88" t="s">
        <v>888</v>
      </c>
      <c r="AI802" s="89">
        <v>3</v>
      </c>
      <c r="AJ802" s="89"/>
      <c r="AK802" s="89" t="s">
        <v>3071</v>
      </c>
      <c r="AL802" s="88"/>
      <c r="AM802" s="88"/>
      <c r="AN802" s="88"/>
      <c r="AO802" s="88"/>
      <c r="AP802" s="88" t="s">
        <v>61</v>
      </c>
      <c r="AQ802" s="88" t="s">
        <v>44</v>
      </c>
      <c r="AR802" s="88" t="s">
        <v>45</v>
      </c>
      <c r="AS802" s="88" t="s">
        <v>44</v>
      </c>
      <c r="AT802" s="88" t="s">
        <v>61</v>
      </c>
      <c r="AU802" s="88"/>
      <c r="AV802" s="88"/>
      <c r="AW802" s="88"/>
      <c r="AX802" s="88" t="s">
        <v>3923</v>
      </c>
      <c r="AY802" s="88">
        <v>67.746961999999996</v>
      </c>
      <c r="AZ802" s="89">
        <v>150</v>
      </c>
      <c r="BA802" s="92">
        <v>0.41450777202072536</v>
      </c>
      <c r="BB802" s="93">
        <v>216</v>
      </c>
      <c r="BC802" s="94">
        <v>0.2</v>
      </c>
      <c r="BD802" s="89">
        <v>495</v>
      </c>
      <c r="BE802" s="89">
        <v>345</v>
      </c>
      <c r="BF802" s="96" t="s">
        <v>2562</v>
      </c>
      <c r="BG802" s="88" t="s">
        <v>68</v>
      </c>
      <c r="BH802" s="88" t="s">
        <v>3523</v>
      </c>
    </row>
    <row r="803" spans="1:60" s="87" customFormat="1" ht="30.75" customHeight="1" x14ac:dyDescent="0.2">
      <c r="A803" s="87" t="s">
        <v>1186</v>
      </c>
      <c r="B803" s="88" t="s">
        <v>1850</v>
      </c>
      <c r="C803" s="88" t="s">
        <v>1186</v>
      </c>
      <c r="D803" s="88" t="s">
        <v>31</v>
      </c>
      <c r="E803" s="88" t="s">
        <v>32</v>
      </c>
      <c r="F803" s="88" t="s">
        <v>32</v>
      </c>
      <c r="G803" s="88" t="s">
        <v>61</v>
      </c>
      <c r="H803" s="88" t="s">
        <v>66</v>
      </c>
      <c r="I803" s="88" t="s">
        <v>2918</v>
      </c>
      <c r="J803" s="88" t="s">
        <v>62</v>
      </c>
      <c r="K803" s="88" t="s">
        <v>1183</v>
      </c>
      <c r="L803" s="88" t="s">
        <v>3523</v>
      </c>
      <c r="M803" s="88" t="s">
        <v>667</v>
      </c>
      <c r="N803" s="88" t="s">
        <v>156</v>
      </c>
      <c r="O803" s="88" t="s">
        <v>444</v>
      </c>
      <c r="P803" s="88" t="s">
        <v>104</v>
      </c>
      <c r="Q803" s="88" t="s">
        <v>2374</v>
      </c>
      <c r="R803" s="89" t="s">
        <v>3615</v>
      </c>
      <c r="S803" s="90">
        <v>0.52500000000000002</v>
      </c>
      <c r="T803" s="88" t="s">
        <v>1136</v>
      </c>
      <c r="U803" s="88"/>
      <c r="V803" s="88"/>
      <c r="W803" s="88"/>
      <c r="X803" s="89"/>
      <c r="Y803" s="89"/>
      <c r="Z803" s="88"/>
      <c r="AA803" s="88">
        <v>52</v>
      </c>
      <c r="AB803" s="88"/>
      <c r="AC803" s="88"/>
      <c r="AD803" s="88">
        <v>24</v>
      </c>
      <c r="AE803" s="91">
        <v>23.75</v>
      </c>
      <c r="AF803" s="88" t="s">
        <v>2992</v>
      </c>
      <c r="AG803" s="88" t="s">
        <v>2999</v>
      </c>
      <c r="AH803" s="88" t="s">
        <v>888</v>
      </c>
      <c r="AI803" s="89">
        <v>3</v>
      </c>
      <c r="AJ803" s="89"/>
      <c r="AK803" s="89" t="s">
        <v>3071</v>
      </c>
      <c r="AL803" s="88"/>
      <c r="AM803" s="88"/>
      <c r="AN803" s="88"/>
      <c r="AO803" s="88"/>
      <c r="AP803" s="88" t="s">
        <v>61</v>
      </c>
      <c r="AQ803" s="88" t="s">
        <v>44</v>
      </c>
      <c r="AR803" s="88" t="s">
        <v>45</v>
      </c>
      <c r="AS803" s="88" t="s">
        <v>44</v>
      </c>
      <c r="AT803" s="88" t="s">
        <v>61</v>
      </c>
      <c r="AU803" s="88"/>
      <c r="AV803" s="88"/>
      <c r="AW803" s="88"/>
      <c r="AX803" s="88" t="s">
        <v>3923</v>
      </c>
      <c r="AY803" s="88">
        <v>64.418840000000003</v>
      </c>
      <c r="AZ803" s="89">
        <v>150</v>
      </c>
      <c r="BA803" s="92">
        <v>0.13989637305699482</v>
      </c>
      <c r="BB803" s="93">
        <v>144</v>
      </c>
      <c r="BC803" s="94">
        <v>0.2</v>
      </c>
      <c r="BD803" s="89">
        <v>495</v>
      </c>
      <c r="BE803" s="89">
        <v>345</v>
      </c>
      <c r="BF803" s="96" t="s">
        <v>2562</v>
      </c>
      <c r="BG803" s="88" t="s">
        <v>68</v>
      </c>
      <c r="BH803" s="88" t="s">
        <v>3523</v>
      </c>
    </row>
    <row r="804" spans="1:60" s="87" customFormat="1" ht="30.75" customHeight="1" x14ac:dyDescent="0.2">
      <c r="A804" s="87" t="s">
        <v>1187</v>
      </c>
      <c r="B804" s="88" t="s">
        <v>1850</v>
      </c>
      <c r="C804" s="88" t="s">
        <v>1187</v>
      </c>
      <c r="D804" s="88" t="s">
        <v>31</v>
      </c>
      <c r="E804" s="88" t="s">
        <v>32</v>
      </c>
      <c r="F804" s="88" t="s">
        <v>32</v>
      </c>
      <c r="G804" s="88" t="s">
        <v>61</v>
      </c>
      <c r="H804" s="88" t="s">
        <v>66</v>
      </c>
      <c r="I804" s="88" t="s">
        <v>2918</v>
      </c>
      <c r="J804" s="88" t="s">
        <v>62</v>
      </c>
      <c r="K804" s="88" t="s">
        <v>1183</v>
      </c>
      <c r="L804" s="88" t="s">
        <v>3523</v>
      </c>
      <c r="M804" s="88" t="s">
        <v>667</v>
      </c>
      <c r="N804" s="88" t="s">
        <v>156</v>
      </c>
      <c r="O804" s="88" t="s">
        <v>444</v>
      </c>
      <c r="P804" s="88" t="s">
        <v>107</v>
      </c>
      <c r="Q804" s="88" t="s">
        <v>2374</v>
      </c>
      <c r="R804" s="89" t="s">
        <v>3615</v>
      </c>
      <c r="S804" s="90">
        <v>0.56499999999999995</v>
      </c>
      <c r="T804" s="88" t="s">
        <v>1137</v>
      </c>
      <c r="U804" s="88"/>
      <c r="V804" s="88"/>
      <c r="W804" s="88"/>
      <c r="X804" s="89"/>
      <c r="Y804" s="89"/>
      <c r="Z804" s="88"/>
      <c r="AA804" s="88">
        <v>52</v>
      </c>
      <c r="AB804" s="88"/>
      <c r="AC804" s="88"/>
      <c r="AD804" s="88">
        <v>24</v>
      </c>
      <c r="AE804" s="91">
        <v>23.75</v>
      </c>
      <c r="AF804" s="88" t="s">
        <v>2992</v>
      </c>
      <c r="AG804" s="88" t="s">
        <v>2999</v>
      </c>
      <c r="AH804" s="88" t="s">
        <v>888</v>
      </c>
      <c r="AI804" s="89">
        <v>3</v>
      </c>
      <c r="AJ804" s="89"/>
      <c r="AK804" s="89" t="s">
        <v>3071</v>
      </c>
      <c r="AL804" s="88"/>
      <c r="AM804" s="88"/>
      <c r="AN804" s="88"/>
      <c r="AO804" s="88"/>
      <c r="AP804" s="88" t="s">
        <v>61</v>
      </c>
      <c r="AQ804" s="88" t="s">
        <v>44</v>
      </c>
      <c r="AR804" s="88" t="s">
        <v>45</v>
      </c>
      <c r="AS804" s="88" t="s">
        <v>44</v>
      </c>
      <c r="AT804" s="88" t="s">
        <v>61</v>
      </c>
      <c r="AU804" s="88"/>
      <c r="AV804" s="88"/>
      <c r="AW804" s="88"/>
      <c r="AX804" s="88" t="s">
        <v>3923</v>
      </c>
      <c r="AY804" s="88">
        <v>70.057325000000006</v>
      </c>
      <c r="AZ804" s="89">
        <v>150</v>
      </c>
      <c r="BA804" s="92">
        <v>8.8082901554404139E-2</v>
      </c>
      <c r="BB804" s="93">
        <v>144</v>
      </c>
      <c r="BC804" s="94">
        <v>0.2</v>
      </c>
      <c r="BD804" s="89">
        <v>495</v>
      </c>
      <c r="BE804" s="89">
        <v>345</v>
      </c>
      <c r="BF804" s="96" t="s">
        <v>2562</v>
      </c>
      <c r="BG804" s="88" t="s">
        <v>68</v>
      </c>
      <c r="BH804" s="88" t="s">
        <v>3523</v>
      </c>
    </row>
    <row r="805" spans="1:60" s="87" customFormat="1" ht="30.75" customHeight="1" x14ac:dyDescent="0.2">
      <c r="A805" s="87" t="s">
        <v>2343</v>
      </c>
      <c r="B805" s="88" t="s">
        <v>1851</v>
      </c>
      <c r="C805" s="88" t="s">
        <v>2343</v>
      </c>
      <c r="D805" s="88" t="s">
        <v>31</v>
      </c>
      <c r="E805" s="88" t="s">
        <v>32</v>
      </c>
      <c r="F805" s="88" t="s">
        <v>32</v>
      </c>
      <c r="G805" s="88" t="s">
        <v>61</v>
      </c>
      <c r="H805" s="88" t="s">
        <v>66</v>
      </c>
      <c r="I805" s="88" t="s">
        <v>2918</v>
      </c>
      <c r="J805" s="88" t="s">
        <v>62</v>
      </c>
      <c r="K805" s="88" t="s">
        <v>1183</v>
      </c>
      <c r="L805" s="88" t="s">
        <v>3523</v>
      </c>
      <c r="M805" s="88" t="s">
        <v>667</v>
      </c>
      <c r="N805" s="88" t="s">
        <v>1726</v>
      </c>
      <c r="O805" s="88" t="s">
        <v>444</v>
      </c>
      <c r="P805" s="88" t="s">
        <v>175</v>
      </c>
      <c r="Q805" s="88" t="s">
        <v>2374</v>
      </c>
      <c r="R805" s="89" t="s">
        <v>3644</v>
      </c>
      <c r="S805" s="90">
        <v>0.43</v>
      </c>
      <c r="T805" s="88" t="s">
        <v>1138</v>
      </c>
      <c r="U805" s="88"/>
      <c r="V805" s="88"/>
      <c r="W805" s="88"/>
      <c r="X805" s="89"/>
      <c r="Y805" s="89"/>
      <c r="Z805" s="88"/>
      <c r="AA805" s="88">
        <v>52</v>
      </c>
      <c r="AB805" s="88"/>
      <c r="AC805" s="88"/>
      <c r="AD805" s="88">
        <v>24</v>
      </c>
      <c r="AE805" s="91">
        <v>23.75</v>
      </c>
      <c r="AF805" s="88" t="s">
        <v>2992</v>
      </c>
      <c r="AG805" s="88" t="s">
        <v>2999</v>
      </c>
      <c r="AH805" s="88" t="s">
        <v>888</v>
      </c>
      <c r="AI805" s="89">
        <v>3</v>
      </c>
      <c r="AJ805" s="89"/>
      <c r="AK805" s="89" t="s">
        <v>3071</v>
      </c>
      <c r="AL805" s="88"/>
      <c r="AM805" s="88"/>
      <c r="AN805" s="88"/>
      <c r="AO805" s="88"/>
      <c r="AP805" s="88" t="s">
        <v>61</v>
      </c>
      <c r="AQ805" s="88" t="s">
        <v>44</v>
      </c>
      <c r="AR805" s="88" t="s">
        <v>45</v>
      </c>
      <c r="AS805" s="88" t="s">
        <v>44</v>
      </c>
      <c r="AT805" s="88" t="s">
        <v>61</v>
      </c>
      <c r="AU805" s="88"/>
      <c r="AV805" s="88"/>
      <c r="AW805" s="88"/>
      <c r="AX805" s="88" t="s">
        <v>3923</v>
      </c>
      <c r="AY805" s="88">
        <v>68.827365</v>
      </c>
      <c r="AZ805" s="89">
        <v>150</v>
      </c>
      <c r="BA805" s="92">
        <v>0.88601036269430056</v>
      </c>
      <c r="BB805" s="93">
        <v>144</v>
      </c>
      <c r="BC805" s="94">
        <v>0.2</v>
      </c>
      <c r="BD805" s="89">
        <v>495</v>
      </c>
      <c r="BE805" s="89">
        <v>345</v>
      </c>
      <c r="BF805" s="96" t="s">
        <v>2561</v>
      </c>
      <c r="BG805" s="88" t="s">
        <v>68</v>
      </c>
      <c r="BH805" s="88" t="s">
        <v>3523</v>
      </c>
    </row>
    <row r="806" spans="1:60" s="87" customFormat="1" ht="30.75" customHeight="1" x14ac:dyDescent="0.2">
      <c r="A806" s="87" t="s">
        <v>2344</v>
      </c>
      <c r="B806" s="88" t="s">
        <v>1851</v>
      </c>
      <c r="C806" s="88" t="s">
        <v>2344</v>
      </c>
      <c r="D806" s="88" t="s">
        <v>31</v>
      </c>
      <c r="E806" s="88" t="s">
        <v>32</v>
      </c>
      <c r="F806" s="88" t="s">
        <v>32</v>
      </c>
      <c r="G806" s="88" t="s">
        <v>61</v>
      </c>
      <c r="H806" s="88" t="s">
        <v>66</v>
      </c>
      <c r="I806" s="88" t="s">
        <v>2918</v>
      </c>
      <c r="J806" s="88" t="s">
        <v>62</v>
      </c>
      <c r="K806" s="88" t="s">
        <v>1183</v>
      </c>
      <c r="L806" s="88" t="s">
        <v>3523</v>
      </c>
      <c r="M806" s="88" t="s">
        <v>667</v>
      </c>
      <c r="N806" s="88" t="s">
        <v>1726</v>
      </c>
      <c r="O806" s="88" t="s">
        <v>444</v>
      </c>
      <c r="P806" s="88" t="s">
        <v>176</v>
      </c>
      <c r="Q806" s="88" t="s">
        <v>2374</v>
      </c>
      <c r="R806" s="89" t="s">
        <v>3644</v>
      </c>
      <c r="S806" s="90">
        <v>0.41</v>
      </c>
      <c r="T806" s="88" t="s">
        <v>1139</v>
      </c>
      <c r="U806" s="88"/>
      <c r="V806" s="88"/>
      <c r="W806" s="88"/>
      <c r="X806" s="89"/>
      <c r="Y806" s="89"/>
      <c r="Z806" s="88"/>
      <c r="AA806" s="88">
        <v>52</v>
      </c>
      <c r="AB806" s="88"/>
      <c r="AC806" s="88"/>
      <c r="AD806" s="88">
        <v>24</v>
      </c>
      <c r="AE806" s="91">
        <v>23.75</v>
      </c>
      <c r="AF806" s="88" t="s">
        <v>2992</v>
      </c>
      <c r="AG806" s="88" t="s">
        <v>2999</v>
      </c>
      <c r="AH806" s="88" t="s">
        <v>888</v>
      </c>
      <c r="AI806" s="89">
        <v>3</v>
      </c>
      <c r="AJ806" s="89"/>
      <c r="AK806" s="89" t="s">
        <v>3071</v>
      </c>
      <c r="AL806" s="88"/>
      <c r="AM806" s="88"/>
      <c r="AN806" s="88"/>
      <c r="AO806" s="88"/>
      <c r="AP806" s="88" t="s">
        <v>61</v>
      </c>
      <c r="AQ806" s="88" t="s">
        <v>44</v>
      </c>
      <c r="AR806" s="88" t="s">
        <v>45</v>
      </c>
      <c r="AS806" s="88" t="s">
        <v>44</v>
      </c>
      <c r="AT806" s="88" t="s">
        <v>61</v>
      </c>
      <c r="AU806" s="88"/>
      <c r="AV806" s="88"/>
      <c r="AW806" s="88"/>
      <c r="AX806" s="88" t="s">
        <v>3923</v>
      </c>
      <c r="AY806" s="88">
        <v>66.288387</v>
      </c>
      <c r="AZ806" s="89">
        <v>150</v>
      </c>
      <c r="BA806" s="92">
        <v>1.528497409326425</v>
      </c>
      <c r="BB806" s="93">
        <v>216</v>
      </c>
      <c r="BC806" s="94">
        <v>0.2</v>
      </c>
      <c r="BD806" s="89">
        <v>495</v>
      </c>
      <c r="BE806" s="89">
        <v>345</v>
      </c>
      <c r="BF806" s="96" t="s">
        <v>2561</v>
      </c>
      <c r="BG806" s="88" t="s">
        <v>68</v>
      </c>
      <c r="BH806" s="88" t="s">
        <v>3523</v>
      </c>
    </row>
    <row r="807" spans="1:60" s="87" customFormat="1" ht="30.75" customHeight="1" x14ac:dyDescent="0.2">
      <c r="A807" s="87" t="s">
        <v>1188</v>
      </c>
      <c r="B807" s="88" t="s">
        <v>1851</v>
      </c>
      <c r="C807" s="88" t="s">
        <v>1188</v>
      </c>
      <c r="D807" s="88" t="s">
        <v>31</v>
      </c>
      <c r="E807" s="88" t="s">
        <v>32</v>
      </c>
      <c r="F807" s="88" t="s">
        <v>32</v>
      </c>
      <c r="G807" s="88" t="s">
        <v>61</v>
      </c>
      <c r="H807" s="88" t="s">
        <v>66</v>
      </c>
      <c r="I807" s="88" t="s">
        <v>2918</v>
      </c>
      <c r="J807" s="88" t="s">
        <v>62</v>
      </c>
      <c r="K807" s="88" t="s">
        <v>1183</v>
      </c>
      <c r="L807" s="88" t="s">
        <v>3523</v>
      </c>
      <c r="M807" s="88" t="s">
        <v>667</v>
      </c>
      <c r="N807" s="88" t="s">
        <v>1726</v>
      </c>
      <c r="O807" s="88" t="s">
        <v>444</v>
      </c>
      <c r="P807" s="88" t="s">
        <v>98</v>
      </c>
      <c r="Q807" s="88" t="s">
        <v>2374</v>
      </c>
      <c r="R807" s="89" t="s">
        <v>3644</v>
      </c>
      <c r="S807" s="90">
        <v>0.36499999999999999</v>
      </c>
      <c r="T807" s="88" t="s">
        <v>1140</v>
      </c>
      <c r="U807" s="88"/>
      <c r="V807" s="88"/>
      <c r="W807" s="88"/>
      <c r="X807" s="89"/>
      <c r="Y807" s="89"/>
      <c r="Z807" s="88"/>
      <c r="AA807" s="88">
        <v>52</v>
      </c>
      <c r="AB807" s="88"/>
      <c r="AC807" s="88"/>
      <c r="AD807" s="88">
        <v>24</v>
      </c>
      <c r="AE807" s="91">
        <v>23.75</v>
      </c>
      <c r="AF807" s="88" t="s">
        <v>2992</v>
      </c>
      <c r="AG807" s="88" t="s">
        <v>3000</v>
      </c>
      <c r="AH807" s="88" t="s">
        <v>888</v>
      </c>
      <c r="AI807" s="89">
        <v>3</v>
      </c>
      <c r="AJ807" s="89"/>
      <c r="AK807" s="89" t="s">
        <v>3071</v>
      </c>
      <c r="AL807" s="88"/>
      <c r="AM807" s="88"/>
      <c r="AN807" s="88"/>
      <c r="AO807" s="88"/>
      <c r="AP807" s="88" t="s">
        <v>61</v>
      </c>
      <c r="AQ807" s="88" t="s">
        <v>44</v>
      </c>
      <c r="AR807" s="88" t="s">
        <v>45</v>
      </c>
      <c r="AS807" s="88" t="s">
        <v>44</v>
      </c>
      <c r="AT807" s="88" t="s">
        <v>61</v>
      </c>
      <c r="AU807" s="88"/>
      <c r="AV807" s="88"/>
      <c r="AW807" s="88"/>
      <c r="AX807" s="88" t="s">
        <v>3923</v>
      </c>
      <c r="AY807" s="88">
        <v>70.517785000000003</v>
      </c>
      <c r="AZ807" s="89">
        <v>150</v>
      </c>
      <c r="BA807" s="92">
        <v>1.7409326424870466</v>
      </c>
      <c r="BB807" s="93">
        <v>216</v>
      </c>
      <c r="BC807" s="94">
        <v>0.2</v>
      </c>
      <c r="BD807" s="89">
        <v>495</v>
      </c>
      <c r="BE807" s="89">
        <v>345</v>
      </c>
      <c r="BF807" s="96" t="s">
        <v>2561</v>
      </c>
      <c r="BG807" s="88" t="s">
        <v>68</v>
      </c>
      <c r="BH807" s="88" t="s">
        <v>3523</v>
      </c>
    </row>
    <row r="808" spans="1:60" s="87" customFormat="1" ht="30.75" customHeight="1" x14ac:dyDescent="0.2">
      <c r="A808" s="87" t="s">
        <v>1189</v>
      </c>
      <c r="B808" s="88" t="s">
        <v>1851</v>
      </c>
      <c r="C808" s="88" t="s">
        <v>1189</v>
      </c>
      <c r="D808" s="88" t="s">
        <v>31</v>
      </c>
      <c r="E808" s="88" t="s">
        <v>32</v>
      </c>
      <c r="F808" s="88" t="s">
        <v>32</v>
      </c>
      <c r="G808" s="88" t="s">
        <v>61</v>
      </c>
      <c r="H808" s="88" t="s">
        <v>66</v>
      </c>
      <c r="I808" s="88" t="s">
        <v>2918</v>
      </c>
      <c r="J808" s="88" t="s">
        <v>62</v>
      </c>
      <c r="K808" s="88" t="s">
        <v>1183</v>
      </c>
      <c r="L808" s="88" t="s">
        <v>3523</v>
      </c>
      <c r="M808" s="88" t="s">
        <v>667</v>
      </c>
      <c r="N808" s="88" t="s">
        <v>1726</v>
      </c>
      <c r="O808" s="88" t="s">
        <v>444</v>
      </c>
      <c r="P808" s="88" t="s">
        <v>100</v>
      </c>
      <c r="Q808" s="88" t="s">
        <v>2374</v>
      </c>
      <c r="R808" s="89" t="s">
        <v>3644</v>
      </c>
      <c r="S808" s="90">
        <v>0.38500000000000001</v>
      </c>
      <c r="T808" s="88" t="s">
        <v>1141</v>
      </c>
      <c r="U808" s="88"/>
      <c r="V808" s="88"/>
      <c r="W808" s="88"/>
      <c r="X808" s="89"/>
      <c r="Y808" s="89"/>
      <c r="Z808" s="88"/>
      <c r="AA808" s="88">
        <v>52</v>
      </c>
      <c r="AB808" s="88"/>
      <c r="AC808" s="88"/>
      <c r="AD808" s="88">
        <v>24</v>
      </c>
      <c r="AE808" s="91">
        <v>23.75</v>
      </c>
      <c r="AF808" s="88" t="s">
        <v>2992</v>
      </c>
      <c r="AG808" s="88" t="s">
        <v>2999</v>
      </c>
      <c r="AH808" s="88" t="s">
        <v>888</v>
      </c>
      <c r="AI808" s="89">
        <v>3</v>
      </c>
      <c r="AJ808" s="89"/>
      <c r="AK808" s="89" t="s">
        <v>3071</v>
      </c>
      <c r="AL808" s="88"/>
      <c r="AM808" s="88"/>
      <c r="AN808" s="88"/>
      <c r="AO808" s="88"/>
      <c r="AP808" s="88" t="s">
        <v>61</v>
      </c>
      <c r="AQ808" s="88" t="s">
        <v>44</v>
      </c>
      <c r="AR808" s="88" t="s">
        <v>45</v>
      </c>
      <c r="AS808" s="88" t="s">
        <v>44</v>
      </c>
      <c r="AT808" s="88" t="s">
        <v>61</v>
      </c>
      <c r="AU808" s="88"/>
      <c r="AV808" s="88"/>
      <c r="AW808" s="88"/>
      <c r="AX808" s="88" t="s">
        <v>3923</v>
      </c>
      <c r="AY808" s="88">
        <v>68.827365</v>
      </c>
      <c r="AZ808" s="89">
        <v>150</v>
      </c>
      <c r="BA808" s="92">
        <v>0.48186528497409326</v>
      </c>
      <c r="BB808" s="93">
        <v>216</v>
      </c>
      <c r="BC808" s="94">
        <v>0.2</v>
      </c>
      <c r="BD808" s="89">
        <v>495</v>
      </c>
      <c r="BE808" s="89">
        <v>345</v>
      </c>
      <c r="BF808" s="96" t="s">
        <v>2561</v>
      </c>
      <c r="BG808" s="88" t="s">
        <v>68</v>
      </c>
      <c r="BH808" s="88" t="s">
        <v>3523</v>
      </c>
    </row>
    <row r="809" spans="1:60" s="87" customFormat="1" ht="30.75" customHeight="1" x14ac:dyDescent="0.2">
      <c r="A809" s="87" t="s">
        <v>1190</v>
      </c>
      <c r="B809" s="88" t="s">
        <v>1851</v>
      </c>
      <c r="C809" s="88" t="s">
        <v>1190</v>
      </c>
      <c r="D809" s="88" t="s">
        <v>31</v>
      </c>
      <c r="E809" s="88" t="s">
        <v>32</v>
      </c>
      <c r="F809" s="88" t="s">
        <v>32</v>
      </c>
      <c r="G809" s="88" t="s">
        <v>61</v>
      </c>
      <c r="H809" s="88" t="s">
        <v>66</v>
      </c>
      <c r="I809" s="88" t="s">
        <v>2918</v>
      </c>
      <c r="J809" s="88" t="s">
        <v>62</v>
      </c>
      <c r="K809" s="88" t="s">
        <v>1183</v>
      </c>
      <c r="L809" s="88" t="s">
        <v>3523</v>
      </c>
      <c r="M809" s="88" t="s">
        <v>667</v>
      </c>
      <c r="N809" s="88" t="s">
        <v>1726</v>
      </c>
      <c r="O809" s="88" t="s">
        <v>444</v>
      </c>
      <c r="P809" s="88" t="s">
        <v>104</v>
      </c>
      <c r="Q809" s="88" t="s">
        <v>2374</v>
      </c>
      <c r="R809" s="89" t="s">
        <v>3644</v>
      </c>
      <c r="S809" s="90">
        <v>0.47</v>
      </c>
      <c r="T809" s="88" t="s">
        <v>1142</v>
      </c>
      <c r="U809" s="88"/>
      <c r="V809" s="88"/>
      <c r="W809" s="88"/>
      <c r="X809" s="89"/>
      <c r="Y809" s="89"/>
      <c r="Z809" s="88"/>
      <c r="AA809" s="88">
        <v>52</v>
      </c>
      <c r="AB809" s="88"/>
      <c r="AC809" s="88"/>
      <c r="AD809" s="88">
        <v>24</v>
      </c>
      <c r="AE809" s="91">
        <v>23.75</v>
      </c>
      <c r="AF809" s="88" t="s">
        <v>2992</v>
      </c>
      <c r="AG809" s="88" t="s">
        <v>2999</v>
      </c>
      <c r="AH809" s="88" t="s">
        <v>888</v>
      </c>
      <c r="AI809" s="89">
        <v>3</v>
      </c>
      <c r="AJ809" s="89"/>
      <c r="AK809" s="89" t="s">
        <v>3071</v>
      </c>
      <c r="AL809" s="88"/>
      <c r="AM809" s="88"/>
      <c r="AN809" s="88"/>
      <c r="AO809" s="88"/>
      <c r="AP809" s="88" t="s">
        <v>61</v>
      </c>
      <c r="AQ809" s="88" t="s">
        <v>44</v>
      </c>
      <c r="AR809" s="88" t="s">
        <v>45</v>
      </c>
      <c r="AS809" s="88" t="s">
        <v>44</v>
      </c>
      <c r="AT809" s="88" t="s">
        <v>61</v>
      </c>
      <c r="AU809" s="88"/>
      <c r="AV809" s="88"/>
      <c r="AW809" s="88"/>
      <c r="AX809" s="88" t="s">
        <v>3923</v>
      </c>
      <c r="AY809" s="88">
        <v>66.284273999999996</v>
      </c>
      <c r="AZ809" s="89">
        <v>150</v>
      </c>
      <c r="BA809" s="92">
        <v>0.11917098445595854</v>
      </c>
      <c r="BB809" s="93">
        <v>144</v>
      </c>
      <c r="BC809" s="94">
        <v>0.2</v>
      </c>
      <c r="BD809" s="89">
        <v>495</v>
      </c>
      <c r="BE809" s="89">
        <v>345</v>
      </c>
      <c r="BF809" s="96" t="s">
        <v>2561</v>
      </c>
      <c r="BG809" s="88" t="s">
        <v>68</v>
      </c>
      <c r="BH809" s="88" t="s">
        <v>3523</v>
      </c>
    </row>
    <row r="810" spans="1:60" s="87" customFormat="1" ht="30.75" customHeight="1" x14ac:dyDescent="0.2">
      <c r="A810" s="87" t="s">
        <v>1191</v>
      </c>
      <c r="B810" s="88" t="s">
        <v>1851</v>
      </c>
      <c r="C810" s="88" t="s">
        <v>1191</v>
      </c>
      <c r="D810" s="88" t="s">
        <v>31</v>
      </c>
      <c r="E810" s="88" t="s">
        <v>32</v>
      </c>
      <c r="F810" s="88" t="s">
        <v>32</v>
      </c>
      <c r="G810" s="88" t="s">
        <v>61</v>
      </c>
      <c r="H810" s="88" t="s">
        <v>66</v>
      </c>
      <c r="I810" s="88" t="s">
        <v>2918</v>
      </c>
      <c r="J810" s="88" t="s">
        <v>62</v>
      </c>
      <c r="K810" s="88" t="s">
        <v>1183</v>
      </c>
      <c r="L810" s="88" t="s">
        <v>3523</v>
      </c>
      <c r="M810" s="88" t="s">
        <v>667</v>
      </c>
      <c r="N810" s="88" t="s">
        <v>1726</v>
      </c>
      <c r="O810" s="88" t="s">
        <v>444</v>
      </c>
      <c r="P810" s="88" t="s">
        <v>107</v>
      </c>
      <c r="Q810" s="88" t="s">
        <v>2374</v>
      </c>
      <c r="R810" s="89" t="s">
        <v>3644</v>
      </c>
      <c r="S810" s="90">
        <v>0.48499999999999999</v>
      </c>
      <c r="T810" s="88" t="s">
        <v>1143</v>
      </c>
      <c r="U810" s="88"/>
      <c r="V810" s="88"/>
      <c r="W810" s="88"/>
      <c r="X810" s="89"/>
      <c r="Y810" s="89"/>
      <c r="Z810" s="88"/>
      <c r="AA810" s="88">
        <v>52</v>
      </c>
      <c r="AB810" s="88"/>
      <c r="AC810" s="88"/>
      <c r="AD810" s="88">
        <v>24</v>
      </c>
      <c r="AE810" s="91">
        <v>23.75</v>
      </c>
      <c r="AF810" s="88" t="s">
        <v>2992</v>
      </c>
      <c r="AG810" s="88" t="s">
        <v>2999</v>
      </c>
      <c r="AH810" s="88" t="s">
        <v>888</v>
      </c>
      <c r="AI810" s="89">
        <v>3</v>
      </c>
      <c r="AJ810" s="89"/>
      <c r="AK810" s="89" t="s">
        <v>3071</v>
      </c>
      <c r="AL810" s="88"/>
      <c r="AM810" s="88"/>
      <c r="AN810" s="88"/>
      <c r="AO810" s="88"/>
      <c r="AP810" s="88" t="s">
        <v>61</v>
      </c>
      <c r="AQ810" s="88" t="s">
        <v>44</v>
      </c>
      <c r="AR810" s="88" t="s">
        <v>45</v>
      </c>
      <c r="AS810" s="88" t="s">
        <v>44</v>
      </c>
      <c r="AT810" s="88" t="s">
        <v>61</v>
      </c>
      <c r="AU810" s="88"/>
      <c r="AV810" s="88"/>
      <c r="AW810" s="88"/>
      <c r="AX810" s="88" t="s">
        <v>3923</v>
      </c>
      <c r="AY810" s="88">
        <v>64.531807999999998</v>
      </c>
      <c r="AZ810" s="89">
        <v>150</v>
      </c>
      <c r="BA810" s="92">
        <v>5.181347150259067E-2</v>
      </c>
      <c r="BB810" s="93">
        <v>144</v>
      </c>
      <c r="BC810" s="94">
        <v>0.2</v>
      </c>
      <c r="BD810" s="89">
        <v>495</v>
      </c>
      <c r="BE810" s="89">
        <v>345</v>
      </c>
      <c r="BF810" s="96" t="s">
        <v>2561</v>
      </c>
      <c r="BG810" s="88" t="s">
        <v>68</v>
      </c>
      <c r="BH810" s="88" t="s">
        <v>3523</v>
      </c>
    </row>
    <row r="811" spans="1:60" s="87" customFormat="1" ht="30.75" customHeight="1" x14ac:dyDescent="0.2">
      <c r="A811" s="87" t="s">
        <v>2151</v>
      </c>
      <c r="B811" s="88" t="s">
        <v>1852</v>
      </c>
      <c r="C811" s="88" t="s">
        <v>2151</v>
      </c>
      <c r="D811" s="88" t="s">
        <v>31</v>
      </c>
      <c r="E811" s="88" t="s">
        <v>32</v>
      </c>
      <c r="F811" s="88" t="s">
        <v>32</v>
      </c>
      <c r="G811" s="88" t="s">
        <v>61</v>
      </c>
      <c r="H811" s="88" t="s">
        <v>66</v>
      </c>
      <c r="I811" s="88" t="s">
        <v>2986</v>
      </c>
      <c r="J811" s="88" t="s">
        <v>62</v>
      </c>
      <c r="K811" s="88" t="s">
        <v>1183</v>
      </c>
      <c r="L811" s="88" t="s">
        <v>3523</v>
      </c>
      <c r="M811" s="88" t="s">
        <v>667</v>
      </c>
      <c r="N811" s="88" t="s">
        <v>1728</v>
      </c>
      <c r="O811" s="88" t="s">
        <v>444</v>
      </c>
      <c r="P811" s="88" t="s">
        <v>175</v>
      </c>
      <c r="Q811" s="88" t="s">
        <v>2374</v>
      </c>
      <c r="R811" s="89" t="s">
        <v>3643</v>
      </c>
      <c r="S811" s="90">
        <v>0.43</v>
      </c>
      <c r="T811" s="88" t="s">
        <v>1144</v>
      </c>
      <c r="U811" s="88"/>
      <c r="V811" s="88"/>
      <c r="W811" s="88"/>
      <c r="X811" s="89"/>
      <c r="Y811" s="89"/>
      <c r="Z811" s="88"/>
      <c r="AA811" s="88">
        <v>52</v>
      </c>
      <c r="AB811" s="88"/>
      <c r="AC811" s="88"/>
      <c r="AD811" s="88">
        <v>24</v>
      </c>
      <c r="AE811" s="91">
        <v>23.75</v>
      </c>
      <c r="AF811" s="88"/>
      <c r="AG811" s="88"/>
      <c r="AH811" s="88" t="s">
        <v>888</v>
      </c>
      <c r="AI811" s="89">
        <v>3</v>
      </c>
      <c r="AJ811" s="89"/>
      <c r="AK811" s="89" t="s">
        <v>3071</v>
      </c>
      <c r="AL811" s="88"/>
      <c r="AM811" s="88"/>
      <c r="AN811" s="88"/>
      <c r="AO811" s="88"/>
      <c r="AP811" s="88" t="s">
        <v>61</v>
      </c>
      <c r="AQ811" s="88" t="s">
        <v>44</v>
      </c>
      <c r="AR811" s="88" t="s">
        <v>45</v>
      </c>
      <c r="AS811" s="88" t="s">
        <v>44</v>
      </c>
      <c r="AT811" s="88" t="s">
        <v>61</v>
      </c>
      <c r="AU811" s="88"/>
      <c r="AV811" s="88"/>
      <c r="AW811" s="88"/>
      <c r="AX811" s="88" t="s">
        <v>3923</v>
      </c>
      <c r="AY811" s="88" t="e">
        <v>#N/A</v>
      </c>
      <c r="AZ811" s="89">
        <v>150</v>
      </c>
      <c r="BA811" s="92"/>
      <c r="BB811" s="93">
        <v>144</v>
      </c>
      <c r="BC811" s="94">
        <v>0.2</v>
      </c>
      <c r="BD811" s="89">
        <v>495</v>
      </c>
      <c r="BE811" s="89">
        <v>345</v>
      </c>
      <c r="BF811" s="96" t="s">
        <v>61</v>
      </c>
      <c r="BG811" s="88" t="s">
        <v>68</v>
      </c>
      <c r="BH811" s="88" t="s">
        <v>3523</v>
      </c>
    </row>
    <row r="812" spans="1:60" s="87" customFormat="1" ht="30.75" customHeight="1" x14ac:dyDescent="0.2">
      <c r="A812" s="87" t="s">
        <v>2152</v>
      </c>
      <c r="B812" s="88" t="s">
        <v>1852</v>
      </c>
      <c r="C812" s="88" t="s">
        <v>2152</v>
      </c>
      <c r="D812" s="88" t="s">
        <v>31</v>
      </c>
      <c r="E812" s="88" t="s">
        <v>32</v>
      </c>
      <c r="F812" s="88" t="s">
        <v>32</v>
      </c>
      <c r="G812" s="88" t="s">
        <v>61</v>
      </c>
      <c r="H812" s="88" t="s">
        <v>66</v>
      </c>
      <c r="I812" s="88" t="s">
        <v>2986</v>
      </c>
      <c r="J812" s="88" t="s">
        <v>62</v>
      </c>
      <c r="K812" s="88" t="s">
        <v>1183</v>
      </c>
      <c r="L812" s="88" t="s">
        <v>3523</v>
      </c>
      <c r="M812" s="88" t="s">
        <v>667</v>
      </c>
      <c r="N812" s="88" t="s">
        <v>1728</v>
      </c>
      <c r="O812" s="88" t="s">
        <v>444</v>
      </c>
      <c r="P812" s="88" t="s">
        <v>176</v>
      </c>
      <c r="Q812" s="88" t="s">
        <v>2374</v>
      </c>
      <c r="R812" s="89" t="s">
        <v>3643</v>
      </c>
      <c r="S812" s="90">
        <v>0.41</v>
      </c>
      <c r="T812" s="88" t="s">
        <v>1145</v>
      </c>
      <c r="U812" s="88"/>
      <c r="V812" s="88"/>
      <c r="W812" s="88"/>
      <c r="X812" s="89"/>
      <c r="Y812" s="89"/>
      <c r="Z812" s="88"/>
      <c r="AA812" s="88">
        <v>52</v>
      </c>
      <c r="AB812" s="88"/>
      <c r="AC812" s="88"/>
      <c r="AD812" s="88">
        <v>24</v>
      </c>
      <c r="AE812" s="91">
        <v>23.75</v>
      </c>
      <c r="AF812" s="88"/>
      <c r="AG812" s="88"/>
      <c r="AH812" s="88" t="s">
        <v>888</v>
      </c>
      <c r="AI812" s="89">
        <v>3</v>
      </c>
      <c r="AJ812" s="89"/>
      <c r="AK812" s="89" t="s">
        <v>3071</v>
      </c>
      <c r="AL812" s="88"/>
      <c r="AM812" s="88"/>
      <c r="AN812" s="88"/>
      <c r="AO812" s="88"/>
      <c r="AP812" s="88" t="s">
        <v>61</v>
      </c>
      <c r="AQ812" s="88" t="s">
        <v>44</v>
      </c>
      <c r="AR812" s="88" t="s">
        <v>45</v>
      </c>
      <c r="AS812" s="88" t="s">
        <v>44</v>
      </c>
      <c r="AT812" s="88" t="s">
        <v>61</v>
      </c>
      <c r="AU812" s="88"/>
      <c r="AV812" s="88"/>
      <c r="AW812" s="88"/>
      <c r="AX812" s="88" t="s">
        <v>3923</v>
      </c>
      <c r="AY812" s="88" t="e">
        <v>#N/A</v>
      </c>
      <c r="AZ812" s="89">
        <v>150</v>
      </c>
      <c r="BA812" s="92"/>
      <c r="BB812" s="93">
        <v>216</v>
      </c>
      <c r="BC812" s="94">
        <v>0.2</v>
      </c>
      <c r="BD812" s="89">
        <v>495</v>
      </c>
      <c r="BE812" s="89">
        <v>345</v>
      </c>
      <c r="BF812" s="96" t="s">
        <v>61</v>
      </c>
      <c r="BG812" s="88" t="s">
        <v>68</v>
      </c>
      <c r="BH812" s="88" t="s">
        <v>3523</v>
      </c>
    </row>
    <row r="813" spans="1:60" s="87" customFormat="1" ht="30.75" customHeight="1" x14ac:dyDescent="0.2">
      <c r="A813" s="87" t="s">
        <v>1192</v>
      </c>
      <c r="B813" s="88" t="s">
        <v>1852</v>
      </c>
      <c r="C813" s="88" t="s">
        <v>1192</v>
      </c>
      <c r="D813" s="88" t="s">
        <v>31</v>
      </c>
      <c r="E813" s="88" t="s">
        <v>32</v>
      </c>
      <c r="F813" s="88" t="s">
        <v>32</v>
      </c>
      <c r="G813" s="88" t="s">
        <v>61</v>
      </c>
      <c r="H813" s="88" t="s">
        <v>66</v>
      </c>
      <c r="I813" s="88" t="s">
        <v>2986</v>
      </c>
      <c r="J813" s="88" t="s">
        <v>62</v>
      </c>
      <c r="K813" s="88" t="s">
        <v>1183</v>
      </c>
      <c r="L813" s="88" t="s">
        <v>3523</v>
      </c>
      <c r="M813" s="88" t="s">
        <v>667</v>
      </c>
      <c r="N813" s="88" t="s">
        <v>1728</v>
      </c>
      <c r="O813" s="88" t="s">
        <v>444</v>
      </c>
      <c r="P813" s="88" t="s">
        <v>98</v>
      </c>
      <c r="Q813" s="88" t="s">
        <v>2374</v>
      </c>
      <c r="R813" s="89" t="s">
        <v>3643</v>
      </c>
      <c r="S813" s="90">
        <v>0.36499999999999999</v>
      </c>
      <c r="T813" s="88" t="s">
        <v>1146</v>
      </c>
      <c r="U813" s="88"/>
      <c r="V813" s="88"/>
      <c r="W813" s="88"/>
      <c r="X813" s="89"/>
      <c r="Y813" s="89"/>
      <c r="Z813" s="88"/>
      <c r="AA813" s="88">
        <v>52</v>
      </c>
      <c r="AB813" s="88"/>
      <c r="AC813" s="88"/>
      <c r="AD813" s="88">
        <v>24</v>
      </c>
      <c r="AE813" s="91">
        <v>23.75</v>
      </c>
      <c r="AF813" s="88"/>
      <c r="AG813" s="88"/>
      <c r="AH813" s="88" t="s">
        <v>888</v>
      </c>
      <c r="AI813" s="89">
        <v>3</v>
      </c>
      <c r="AJ813" s="89"/>
      <c r="AK813" s="89" t="s">
        <v>3071</v>
      </c>
      <c r="AL813" s="88"/>
      <c r="AM813" s="88"/>
      <c r="AN813" s="88"/>
      <c r="AO813" s="88"/>
      <c r="AP813" s="88" t="s">
        <v>61</v>
      </c>
      <c r="AQ813" s="88" t="s">
        <v>44</v>
      </c>
      <c r="AR813" s="88" t="s">
        <v>45</v>
      </c>
      <c r="AS813" s="88" t="s">
        <v>44</v>
      </c>
      <c r="AT813" s="88" t="s">
        <v>61</v>
      </c>
      <c r="AU813" s="88"/>
      <c r="AV813" s="88"/>
      <c r="AW813" s="88"/>
      <c r="AX813" s="88" t="s">
        <v>3923</v>
      </c>
      <c r="AY813" s="88" t="e">
        <v>#N/A</v>
      </c>
      <c r="AZ813" s="89">
        <v>150</v>
      </c>
      <c r="BA813" s="92"/>
      <c r="BB813" s="93">
        <v>216</v>
      </c>
      <c r="BC813" s="94">
        <v>0.2</v>
      </c>
      <c r="BD813" s="89">
        <v>495</v>
      </c>
      <c r="BE813" s="89">
        <v>345</v>
      </c>
      <c r="BF813" s="96" t="s">
        <v>61</v>
      </c>
      <c r="BG813" s="88" t="s">
        <v>68</v>
      </c>
      <c r="BH813" s="88" t="s">
        <v>3523</v>
      </c>
    </row>
    <row r="814" spans="1:60" s="87" customFormat="1" ht="30.75" customHeight="1" x14ac:dyDescent="0.2">
      <c r="A814" s="87" t="s">
        <v>1193</v>
      </c>
      <c r="B814" s="88" t="s">
        <v>1852</v>
      </c>
      <c r="C814" s="88" t="s">
        <v>1193</v>
      </c>
      <c r="D814" s="88" t="s">
        <v>31</v>
      </c>
      <c r="E814" s="88" t="s">
        <v>32</v>
      </c>
      <c r="F814" s="88" t="s">
        <v>32</v>
      </c>
      <c r="G814" s="88" t="s">
        <v>61</v>
      </c>
      <c r="H814" s="88" t="s">
        <v>66</v>
      </c>
      <c r="I814" s="88" t="s">
        <v>2986</v>
      </c>
      <c r="J814" s="88" t="s">
        <v>62</v>
      </c>
      <c r="K814" s="88" t="s">
        <v>1183</v>
      </c>
      <c r="L814" s="88" t="s">
        <v>3523</v>
      </c>
      <c r="M814" s="88" t="s">
        <v>667</v>
      </c>
      <c r="N814" s="88" t="s">
        <v>1728</v>
      </c>
      <c r="O814" s="88" t="s">
        <v>444</v>
      </c>
      <c r="P814" s="88" t="s">
        <v>100</v>
      </c>
      <c r="Q814" s="88" t="s">
        <v>2374</v>
      </c>
      <c r="R814" s="89" t="s">
        <v>3643</v>
      </c>
      <c r="S814" s="90">
        <v>0.38500000000000001</v>
      </c>
      <c r="T814" s="88" t="s">
        <v>1147</v>
      </c>
      <c r="U814" s="88"/>
      <c r="V814" s="88"/>
      <c r="W814" s="88"/>
      <c r="X814" s="89"/>
      <c r="Y814" s="89"/>
      <c r="Z814" s="88"/>
      <c r="AA814" s="88">
        <v>52</v>
      </c>
      <c r="AB814" s="88"/>
      <c r="AC814" s="88"/>
      <c r="AD814" s="88">
        <v>24</v>
      </c>
      <c r="AE814" s="91">
        <v>23.75</v>
      </c>
      <c r="AF814" s="88"/>
      <c r="AG814" s="88"/>
      <c r="AH814" s="88" t="s">
        <v>888</v>
      </c>
      <c r="AI814" s="89">
        <v>3</v>
      </c>
      <c r="AJ814" s="89"/>
      <c r="AK814" s="89" t="s">
        <v>3071</v>
      </c>
      <c r="AL814" s="88"/>
      <c r="AM814" s="88"/>
      <c r="AN814" s="88"/>
      <c r="AO814" s="88"/>
      <c r="AP814" s="88" t="s">
        <v>61</v>
      </c>
      <c r="AQ814" s="88" t="s">
        <v>44</v>
      </c>
      <c r="AR814" s="88" t="s">
        <v>45</v>
      </c>
      <c r="AS814" s="88" t="s">
        <v>44</v>
      </c>
      <c r="AT814" s="88" t="s">
        <v>61</v>
      </c>
      <c r="AU814" s="88"/>
      <c r="AV814" s="88"/>
      <c r="AW814" s="88"/>
      <c r="AX814" s="88" t="s">
        <v>3923</v>
      </c>
      <c r="AY814" s="88" t="e">
        <v>#N/A</v>
      </c>
      <c r="AZ814" s="89">
        <v>150</v>
      </c>
      <c r="BA814" s="92"/>
      <c r="BB814" s="93">
        <v>216</v>
      </c>
      <c r="BC814" s="94">
        <v>0.2</v>
      </c>
      <c r="BD814" s="89">
        <v>495</v>
      </c>
      <c r="BE814" s="89">
        <v>345</v>
      </c>
      <c r="BF814" s="96" t="s">
        <v>61</v>
      </c>
      <c r="BG814" s="88" t="s">
        <v>68</v>
      </c>
      <c r="BH814" s="88" t="s">
        <v>3523</v>
      </c>
    </row>
    <row r="815" spans="1:60" s="87" customFormat="1" ht="30.75" customHeight="1" x14ac:dyDescent="0.2">
      <c r="A815" s="87" t="s">
        <v>1194</v>
      </c>
      <c r="B815" s="88" t="s">
        <v>1852</v>
      </c>
      <c r="C815" s="88" t="s">
        <v>1194</v>
      </c>
      <c r="D815" s="88" t="s">
        <v>31</v>
      </c>
      <c r="E815" s="88" t="s">
        <v>32</v>
      </c>
      <c r="F815" s="88" t="s">
        <v>32</v>
      </c>
      <c r="G815" s="88" t="s">
        <v>61</v>
      </c>
      <c r="H815" s="88" t="s">
        <v>66</v>
      </c>
      <c r="I815" s="88" t="s">
        <v>2986</v>
      </c>
      <c r="J815" s="88" t="s">
        <v>62</v>
      </c>
      <c r="K815" s="88" t="s">
        <v>1183</v>
      </c>
      <c r="L815" s="88" t="s">
        <v>3523</v>
      </c>
      <c r="M815" s="88" t="s">
        <v>667</v>
      </c>
      <c r="N815" s="88" t="s">
        <v>1728</v>
      </c>
      <c r="O815" s="88" t="s">
        <v>444</v>
      </c>
      <c r="P815" s="88" t="s">
        <v>104</v>
      </c>
      <c r="Q815" s="88" t="s">
        <v>2374</v>
      </c>
      <c r="R815" s="89" t="s">
        <v>3643</v>
      </c>
      <c r="S815" s="90">
        <v>0.47</v>
      </c>
      <c r="T815" s="88" t="s">
        <v>1148</v>
      </c>
      <c r="U815" s="88"/>
      <c r="V815" s="88"/>
      <c r="W815" s="88"/>
      <c r="X815" s="89"/>
      <c r="Y815" s="89"/>
      <c r="Z815" s="88"/>
      <c r="AA815" s="88">
        <v>52</v>
      </c>
      <c r="AB815" s="88"/>
      <c r="AC815" s="88"/>
      <c r="AD815" s="88">
        <v>24</v>
      </c>
      <c r="AE815" s="91">
        <v>23.75</v>
      </c>
      <c r="AF815" s="88"/>
      <c r="AG815" s="88"/>
      <c r="AH815" s="88" t="s">
        <v>888</v>
      </c>
      <c r="AI815" s="89">
        <v>3</v>
      </c>
      <c r="AJ815" s="89"/>
      <c r="AK815" s="89" t="s">
        <v>3071</v>
      </c>
      <c r="AL815" s="88"/>
      <c r="AM815" s="88"/>
      <c r="AN815" s="88"/>
      <c r="AO815" s="88"/>
      <c r="AP815" s="88" t="s">
        <v>61</v>
      </c>
      <c r="AQ815" s="88" t="s">
        <v>44</v>
      </c>
      <c r="AR815" s="88" t="s">
        <v>45</v>
      </c>
      <c r="AS815" s="88" t="s">
        <v>44</v>
      </c>
      <c r="AT815" s="88" t="s">
        <v>61</v>
      </c>
      <c r="AU815" s="88"/>
      <c r="AV815" s="88"/>
      <c r="AW815" s="88"/>
      <c r="AX815" s="88" t="s">
        <v>3923</v>
      </c>
      <c r="AY815" s="88" t="e">
        <v>#N/A</v>
      </c>
      <c r="AZ815" s="89">
        <v>150</v>
      </c>
      <c r="BA815" s="92"/>
      <c r="BB815" s="93">
        <v>144</v>
      </c>
      <c r="BC815" s="94">
        <v>0.2</v>
      </c>
      <c r="BD815" s="89">
        <v>495</v>
      </c>
      <c r="BE815" s="89">
        <v>345</v>
      </c>
      <c r="BF815" s="96" t="s">
        <v>61</v>
      </c>
      <c r="BG815" s="88" t="s">
        <v>68</v>
      </c>
      <c r="BH815" s="88" t="s">
        <v>3523</v>
      </c>
    </row>
    <row r="816" spans="1:60" s="87" customFormat="1" ht="30.75" customHeight="1" x14ac:dyDescent="0.2">
      <c r="A816" s="87" t="s">
        <v>1195</v>
      </c>
      <c r="B816" s="88" t="s">
        <v>1852</v>
      </c>
      <c r="C816" s="88" t="s">
        <v>1195</v>
      </c>
      <c r="D816" s="88" t="s">
        <v>31</v>
      </c>
      <c r="E816" s="88" t="s">
        <v>32</v>
      </c>
      <c r="F816" s="88" t="s">
        <v>32</v>
      </c>
      <c r="G816" s="88" t="s">
        <v>61</v>
      </c>
      <c r="H816" s="88" t="s">
        <v>66</v>
      </c>
      <c r="I816" s="88" t="s">
        <v>2986</v>
      </c>
      <c r="J816" s="88" t="s">
        <v>62</v>
      </c>
      <c r="K816" s="88" t="s">
        <v>1183</v>
      </c>
      <c r="L816" s="88" t="s">
        <v>3523</v>
      </c>
      <c r="M816" s="88" t="s">
        <v>667</v>
      </c>
      <c r="N816" s="88" t="s">
        <v>1728</v>
      </c>
      <c r="O816" s="88" t="s">
        <v>444</v>
      </c>
      <c r="P816" s="88" t="s">
        <v>107</v>
      </c>
      <c r="Q816" s="88" t="s">
        <v>2374</v>
      </c>
      <c r="R816" s="89" t="s">
        <v>3643</v>
      </c>
      <c r="S816" s="90">
        <v>0.48499999999999999</v>
      </c>
      <c r="T816" s="88" t="s">
        <v>1149</v>
      </c>
      <c r="U816" s="88"/>
      <c r="V816" s="88"/>
      <c r="W816" s="88"/>
      <c r="X816" s="89"/>
      <c r="Y816" s="89"/>
      <c r="Z816" s="88"/>
      <c r="AA816" s="88">
        <v>52</v>
      </c>
      <c r="AB816" s="88"/>
      <c r="AC816" s="88"/>
      <c r="AD816" s="88">
        <v>24</v>
      </c>
      <c r="AE816" s="91">
        <v>23.75</v>
      </c>
      <c r="AF816" s="88"/>
      <c r="AG816" s="88"/>
      <c r="AH816" s="88" t="s">
        <v>888</v>
      </c>
      <c r="AI816" s="89">
        <v>3</v>
      </c>
      <c r="AJ816" s="89"/>
      <c r="AK816" s="89" t="s">
        <v>3071</v>
      </c>
      <c r="AL816" s="88"/>
      <c r="AM816" s="88"/>
      <c r="AN816" s="88"/>
      <c r="AO816" s="88"/>
      <c r="AP816" s="88" t="s">
        <v>61</v>
      </c>
      <c r="AQ816" s="88" t="s">
        <v>44</v>
      </c>
      <c r="AR816" s="88" t="s">
        <v>45</v>
      </c>
      <c r="AS816" s="88" t="s">
        <v>44</v>
      </c>
      <c r="AT816" s="88" t="s">
        <v>61</v>
      </c>
      <c r="AU816" s="88"/>
      <c r="AV816" s="88"/>
      <c r="AW816" s="88"/>
      <c r="AX816" s="88" t="s">
        <v>3923</v>
      </c>
      <c r="AY816" s="88" t="e">
        <v>#N/A</v>
      </c>
      <c r="AZ816" s="89">
        <v>150</v>
      </c>
      <c r="BA816" s="92"/>
      <c r="BB816" s="93">
        <v>144</v>
      </c>
      <c r="BC816" s="94">
        <v>0.2</v>
      </c>
      <c r="BD816" s="89">
        <v>495</v>
      </c>
      <c r="BE816" s="89">
        <v>345</v>
      </c>
      <c r="BF816" s="96" t="s">
        <v>61</v>
      </c>
      <c r="BG816" s="88" t="s">
        <v>68</v>
      </c>
      <c r="BH816" s="88" t="s">
        <v>3523</v>
      </c>
    </row>
    <row r="817" spans="1:60" s="87" customFormat="1" ht="30.75" customHeight="1" x14ac:dyDescent="0.2">
      <c r="A817" s="87" t="s">
        <v>2153</v>
      </c>
      <c r="B817" s="88" t="s">
        <v>1853</v>
      </c>
      <c r="C817" s="88" t="s">
        <v>2153</v>
      </c>
      <c r="D817" s="88" t="s">
        <v>31</v>
      </c>
      <c r="E817" s="88" t="s">
        <v>32</v>
      </c>
      <c r="F817" s="88" t="s">
        <v>32</v>
      </c>
      <c r="G817" s="88" t="s">
        <v>61</v>
      </c>
      <c r="H817" s="88" t="s">
        <v>66</v>
      </c>
      <c r="I817" s="88" t="s">
        <v>2918</v>
      </c>
      <c r="J817" s="88" t="s">
        <v>62</v>
      </c>
      <c r="K817" s="88" t="s">
        <v>1183</v>
      </c>
      <c r="L817" s="88" t="s">
        <v>3523</v>
      </c>
      <c r="M817" s="88" t="s">
        <v>667</v>
      </c>
      <c r="N817" s="88" t="s">
        <v>1729</v>
      </c>
      <c r="O817" s="88" t="s">
        <v>444</v>
      </c>
      <c r="P817" s="88" t="s">
        <v>175</v>
      </c>
      <c r="Q817" s="88" t="s">
        <v>2374</v>
      </c>
      <c r="R817" s="89" t="s">
        <v>3613</v>
      </c>
      <c r="S817" s="90">
        <v>0.43</v>
      </c>
      <c r="T817" s="88" t="s">
        <v>1150</v>
      </c>
      <c r="U817" s="88"/>
      <c r="V817" s="88"/>
      <c r="W817" s="88"/>
      <c r="X817" s="89"/>
      <c r="Y817" s="89"/>
      <c r="Z817" s="88"/>
      <c r="AA817" s="88">
        <v>52</v>
      </c>
      <c r="AB817" s="88"/>
      <c r="AC817" s="88"/>
      <c r="AD817" s="88">
        <v>24</v>
      </c>
      <c r="AE817" s="91">
        <v>23.75</v>
      </c>
      <c r="AF817" s="88" t="s">
        <v>2992</v>
      </c>
      <c r="AG817" s="88" t="s">
        <v>2999</v>
      </c>
      <c r="AH817" s="88" t="s">
        <v>888</v>
      </c>
      <c r="AI817" s="89">
        <v>3</v>
      </c>
      <c r="AJ817" s="89"/>
      <c r="AK817" s="89" t="s">
        <v>3071</v>
      </c>
      <c r="AL817" s="88"/>
      <c r="AM817" s="88"/>
      <c r="AN817" s="88"/>
      <c r="AO817" s="88"/>
      <c r="AP817" s="88" t="s">
        <v>61</v>
      </c>
      <c r="AQ817" s="88" t="s">
        <v>44</v>
      </c>
      <c r="AR817" s="88" t="s">
        <v>45</v>
      </c>
      <c r="AS817" s="88" t="s">
        <v>44</v>
      </c>
      <c r="AT817" s="88" t="s">
        <v>61</v>
      </c>
      <c r="AU817" s="88"/>
      <c r="AV817" s="88"/>
      <c r="AW817" s="88"/>
      <c r="AX817" s="88" t="s">
        <v>3923</v>
      </c>
      <c r="AY817" s="88">
        <v>64.531807999999998</v>
      </c>
      <c r="AZ817" s="89">
        <v>150</v>
      </c>
      <c r="BA817" s="92">
        <v>0.34715025906735753</v>
      </c>
      <c r="BB817" s="93">
        <v>144</v>
      </c>
      <c r="BC817" s="94">
        <v>0.2</v>
      </c>
      <c r="BD817" s="89">
        <v>495</v>
      </c>
      <c r="BE817" s="89">
        <v>345</v>
      </c>
      <c r="BF817" s="96" t="s">
        <v>2563</v>
      </c>
      <c r="BG817" s="88" t="s">
        <v>68</v>
      </c>
      <c r="BH817" s="88" t="s">
        <v>3523</v>
      </c>
    </row>
    <row r="818" spans="1:60" s="87" customFormat="1" ht="30.75" customHeight="1" x14ac:dyDescent="0.2">
      <c r="A818" s="87" t="s">
        <v>2154</v>
      </c>
      <c r="B818" s="88" t="s">
        <v>1853</v>
      </c>
      <c r="C818" s="88" t="s">
        <v>2154</v>
      </c>
      <c r="D818" s="88" t="s">
        <v>31</v>
      </c>
      <c r="E818" s="88" t="s">
        <v>32</v>
      </c>
      <c r="F818" s="88" t="s">
        <v>32</v>
      </c>
      <c r="G818" s="88" t="s">
        <v>61</v>
      </c>
      <c r="H818" s="88" t="s">
        <v>66</v>
      </c>
      <c r="I818" s="88" t="s">
        <v>2918</v>
      </c>
      <c r="J818" s="88" t="s">
        <v>62</v>
      </c>
      <c r="K818" s="88" t="s">
        <v>1183</v>
      </c>
      <c r="L818" s="88" t="s">
        <v>3523</v>
      </c>
      <c r="M818" s="88" t="s">
        <v>667</v>
      </c>
      <c r="N818" s="88" t="s">
        <v>1729</v>
      </c>
      <c r="O818" s="88" t="s">
        <v>444</v>
      </c>
      <c r="P818" s="88" t="s">
        <v>176</v>
      </c>
      <c r="Q818" s="88" t="s">
        <v>2374</v>
      </c>
      <c r="R818" s="89" t="s">
        <v>3613</v>
      </c>
      <c r="S818" s="90">
        <v>0.41</v>
      </c>
      <c r="T818" s="88" t="s">
        <v>1151</v>
      </c>
      <c r="U818" s="88"/>
      <c r="V818" s="88"/>
      <c r="W818" s="88"/>
      <c r="X818" s="89"/>
      <c r="Y818" s="89"/>
      <c r="Z818" s="88"/>
      <c r="AA818" s="88">
        <v>52</v>
      </c>
      <c r="AB818" s="88"/>
      <c r="AC818" s="88"/>
      <c r="AD818" s="88">
        <v>24</v>
      </c>
      <c r="AE818" s="91">
        <v>23.75</v>
      </c>
      <c r="AF818" s="88" t="s">
        <v>2992</v>
      </c>
      <c r="AG818" s="88" t="s">
        <v>2999</v>
      </c>
      <c r="AH818" s="88" t="s">
        <v>888</v>
      </c>
      <c r="AI818" s="89">
        <v>3</v>
      </c>
      <c r="AJ818" s="89"/>
      <c r="AK818" s="89" t="s">
        <v>3071</v>
      </c>
      <c r="AL818" s="88"/>
      <c r="AM818" s="88"/>
      <c r="AN818" s="88"/>
      <c r="AO818" s="88"/>
      <c r="AP818" s="88" t="s">
        <v>61</v>
      </c>
      <c r="AQ818" s="88" t="s">
        <v>44</v>
      </c>
      <c r="AR818" s="88" t="s">
        <v>45</v>
      </c>
      <c r="AS818" s="88" t="s">
        <v>44</v>
      </c>
      <c r="AT818" s="88" t="s">
        <v>61</v>
      </c>
      <c r="AU818" s="88"/>
      <c r="AV818" s="88"/>
      <c r="AW818" s="88"/>
      <c r="AX818" s="88" t="s">
        <v>3923</v>
      </c>
      <c r="AY818" s="88">
        <v>70.517785000000003</v>
      </c>
      <c r="AZ818" s="89">
        <v>150</v>
      </c>
      <c r="BA818" s="92">
        <v>0.74611398963730569</v>
      </c>
      <c r="BB818" s="93">
        <v>216</v>
      </c>
      <c r="BC818" s="94">
        <v>0.2</v>
      </c>
      <c r="BD818" s="89">
        <v>495</v>
      </c>
      <c r="BE818" s="89">
        <v>345</v>
      </c>
      <c r="BF818" s="96" t="s">
        <v>2563</v>
      </c>
      <c r="BG818" s="88" t="s">
        <v>68</v>
      </c>
      <c r="BH818" s="88" t="s">
        <v>3523</v>
      </c>
    </row>
    <row r="819" spans="1:60" s="87" customFormat="1" ht="30.75" customHeight="1" x14ac:dyDescent="0.2">
      <c r="A819" s="87" t="s">
        <v>1196</v>
      </c>
      <c r="B819" s="88" t="s">
        <v>1853</v>
      </c>
      <c r="C819" s="88" t="s">
        <v>1196</v>
      </c>
      <c r="D819" s="88" t="s">
        <v>31</v>
      </c>
      <c r="E819" s="88" t="s">
        <v>32</v>
      </c>
      <c r="F819" s="88" t="s">
        <v>32</v>
      </c>
      <c r="G819" s="88" t="s">
        <v>61</v>
      </c>
      <c r="H819" s="88" t="s">
        <v>66</v>
      </c>
      <c r="I819" s="88" t="s">
        <v>2918</v>
      </c>
      <c r="J819" s="88" t="s">
        <v>62</v>
      </c>
      <c r="K819" s="88" t="s">
        <v>1183</v>
      </c>
      <c r="L819" s="88" t="s">
        <v>3523</v>
      </c>
      <c r="M819" s="88" t="s">
        <v>667</v>
      </c>
      <c r="N819" s="88" t="s">
        <v>1729</v>
      </c>
      <c r="O819" s="88" t="s">
        <v>444</v>
      </c>
      <c r="P819" s="88" t="s">
        <v>98</v>
      </c>
      <c r="Q819" s="88" t="s">
        <v>2374</v>
      </c>
      <c r="R819" s="89" t="s">
        <v>3613</v>
      </c>
      <c r="S819" s="90">
        <v>0.36499999999999999</v>
      </c>
      <c r="T819" s="88" t="s">
        <v>1152</v>
      </c>
      <c r="U819" s="88"/>
      <c r="V819" s="88"/>
      <c r="W819" s="88"/>
      <c r="X819" s="89"/>
      <c r="Y819" s="89"/>
      <c r="Z819" s="88"/>
      <c r="AA819" s="88">
        <v>52</v>
      </c>
      <c r="AB819" s="88"/>
      <c r="AC819" s="88"/>
      <c r="AD819" s="88">
        <v>24</v>
      </c>
      <c r="AE819" s="91">
        <v>23.75</v>
      </c>
      <c r="AF819" s="88" t="s">
        <v>2992</v>
      </c>
      <c r="AG819" s="88" t="s">
        <v>2999</v>
      </c>
      <c r="AH819" s="88" t="s">
        <v>888</v>
      </c>
      <c r="AI819" s="89">
        <v>3</v>
      </c>
      <c r="AJ819" s="89"/>
      <c r="AK819" s="89" t="s">
        <v>3071</v>
      </c>
      <c r="AL819" s="88"/>
      <c r="AM819" s="88"/>
      <c r="AN819" s="88"/>
      <c r="AO819" s="88"/>
      <c r="AP819" s="88" t="s">
        <v>61</v>
      </c>
      <c r="AQ819" s="88" t="s">
        <v>44</v>
      </c>
      <c r="AR819" s="88" t="s">
        <v>45</v>
      </c>
      <c r="AS819" s="88" t="s">
        <v>44</v>
      </c>
      <c r="AT819" s="88" t="s">
        <v>61</v>
      </c>
      <c r="AU819" s="88"/>
      <c r="AV819" s="88"/>
      <c r="AW819" s="88"/>
      <c r="AX819" s="88" t="s">
        <v>3923</v>
      </c>
      <c r="AY819" s="88">
        <v>70.517785000000003</v>
      </c>
      <c r="AZ819" s="89">
        <v>150</v>
      </c>
      <c r="BA819" s="92">
        <v>0.77720207253886009</v>
      </c>
      <c r="BB819" s="93">
        <v>216</v>
      </c>
      <c r="BC819" s="94">
        <v>0.2</v>
      </c>
      <c r="BD819" s="89">
        <v>495</v>
      </c>
      <c r="BE819" s="89">
        <v>345</v>
      </c>
      <c r="BF819" s="96" t="s">
        <v>2563</v>
      </c>
      <c r="BG819" s="88" t="s">
        <v>68</v>
      </c>
      <c r="BH819" s="88" t="s">
        <v>3523</v>
      </c>
    </row>
    <row r="820" spans="1:60" s="87" customFormat="1" ht="30.75" customHeight="1" x14ac:dyDescent="0.2">
      <c r="A820" s="87" t="s">
        <v>1197</v>
      </c>
      <c r="B820" s="88" t="s">
        <v>1853</v>
      </c>
      <c r="C820" s="88" t="s">
        <v>1197</v>
      </c>
      <c r="D820" s="88" t="s">
        <v>31</v>
      </c>
      <c r="E820" s="88" t="s">
        <v>32</v>
      </c>
      <c r="F820" s="88" t="s">
        <v>32</v>
      </c>
      <c r="G820" s="88" t="s">
        <v>61</v>
      </c>
      <c r="H820" s="88" t="s">
        <v>66</v>
      </c>
      <c r="I820" s="88" t="s">
        <v>2918</v>
      </c>
      <c r="J820" s="88" t="s">
        <v>62</v>
      </c>
      <c r="K820" s="88" t="s">
        <v>1183</v>
      </c>
      <c r="L820" s="88" t="s">
        <v>3523</v>
      </c>
      <c r="M820" s="88" t="s">
        <v>667</v>
      </c>
      <c r="N820" s="88" t="s">
        <v>1729</v>
      </c>
      <c r="O820" s="88" t="s">
        <v>444</v>
      </c>
      <c r="P820" s="88" t="s">
        <v>100</v>
      </c>
      <c r="Q820" s="88" t="s">
        <v>2374</v>
      </c>
      <c r="R820" s="89" t="s">
        <v>3613</v>
      </c>
      <c r="S820" s="90">
        <v>0.38500000000000001</v>
      </c>
      <c r="T820" s="88" t="s">
        <v>1153</v>
      </c>
      <c r="U820" s="88"/>
      <c r="V820" s="88"/>
      <c r="W820" s="88"/>
      <c r="X820" s="89"/>
      <c r="Y820" s="89"/>
      <c r="Z820" s="88"/>
      <c r="AA820" s="88">
        <v>52</v>
      </c>
      <c r="AB820" s="88"/>
      <c r="AC820" s="88"/>
      <c r="AD820" s="88">
        <v>24</v>
      </c>
      <c r="AE820" s="91">
        <v>23.75</v>
      </c>
      <c r="AF820" s="88" t="s">
        <v>2992</v>
      </c>
      <c r="AG820" s="88" t="s">
        <v>2999</v>
      </c>
      <c r="AH820" s="88" t="s">
        <v>888</v>
      </c>
      <c r="AI820" s="89">
        <v>3</v>
      </c>
      <c r="AJ820" s="89"/>
      <c r="AK820" s="89" t="s">
        <v>3071</v>
      </c>
      <c r="AL820" s="88"/>
      <c r="AM820" s="88"/>
      <c r="AN820" s="88"/>
      <c r="AO820" s="88"/>
      <c r="AP820" s="88" t="s">
        <v>61</v>
      </c>
      <c r="AQ820" s="88" t="s">
        <v>44</v>
      </c>
      <c r="AR820" s="88" t="s">
        <v>45</v>
      </c>
      <c r="AS820" s="88" t="s">
        <v>44</v>
      </c>
      <c r="AT820" s="88" t="s">
        <v>61</v>
      </c>
      <c r="AU820" s="88"/>
      <c r="AV820" s="88"/>
      <c r="AW820" s="88"/>
      <c r="AX820" s="88" t="s">
        <v>3923</v>
      </c>
      <c r="AY820" s="88">
        <v>64.531807999999998</v>
      </c>
      <c r="AZ820" s="89">
        <v>150</v>
      </c>
      <c r="BA820" s="92">
        <v>0.19170984455958548</v>
      </c>
      <c r="BB820" s="93">
        <v>216</v>
      </c>
      <c r="BC820" s="94">
        <v>0.2</v>
      </c>
      <c r="BD820" s="89">
        <v>495</v>
      </c>
      <c r="BE820" s="89">
        <v>345</v>
      </c>
      <c r="BF820" s="96" t="s">
        <v>2563</v>
      </c>
      <c r="BG820" s="88" t="s">
        <v>68</v>
      </c>
      <c r="BH820" s="88" t="s">
        <v>3523</v>
      </c>
    </row>
    <row r="821" spans="1:60" s="87" customFormat="1" ht="30.75" customHeight="1" x14ac:dyDescent="0.2">
      <c r="A821" s="87" t="s">
        <v>1198</v>
      </c>
      <c r="B821" s="88" t="s">
        <v>1853</v>
      </c>
      <c r="C821" s="88" t="s">
        <v>1198</v>
      </c>
      <c r="D821" s="88" t="s">
        <v>31</v>
      </c>
      <c r="E821" s="88" t="s">
        <v>32</v>
      </c>
      <c r="F821" s="88" t="s">
        <v>32</v>
      </c>
      <c r="G821" s="88" t="s">
        <v>61</v>
      </c>
      <c r="H821" s="88" t="s">
        <v>66</v>
      </c>
      <c r="I821" s="88" t="s">
        <v>2918</v>
      </c>
      <c r="J821" s="88" t="s">
        <v>62</v>
      </c>
      <c r="K821" s="88" t="s">
        <v>1183</v>
      </c>
      <c r="L821" s="88" t="s">
        <v>3523</v>
      </c>
      <c r="M821" s="88" t="s">
        <v>667</v>
      </c>
      <c r="N821" s="88" t="s">
        <v>1729</v>
      </c>
      <c r="O821" s="88" t="s">
        <v>444</v>
      </c>
      <c r="P821" s="88" t="s">
        <v>104</v>
      </c>
      <c r="Q821" s="88" t="s">
        <v>2374</v>
      </c>
      <c r="R821" s="89" t="s">
        <v>3613</v>
      </c>
      <c r="S821" s="90">
        <v>0.47</v>
      </c>
      <c r="T821" s="88" t="s">
        <v>1154</v>
      </c>
      <c r="U821" s="88"/>
      <c r="V821" s="88"/>
      <c r="W821" s="88"/>
      <c r="X821" s="89"/>
      <c r="Y821" s="89"/>
      <c r="Z821" s="88"/>
      <c r="AA821" s="88">
        <v>52</v>
      </c>
      <c r="AB821" s="88"/>
      <c r="AC821" s="88"/>
      <c r="AD821" s="88">
        <v>24</v>
      </c>
      <c r="AE821" s="91">
        <v>23.75</v>
      </c>
      <c r="AF821" s="88" t="s">
        <v>2992</v>
      </c>
      <c r="AG821" s="88" t="s">
        <v>2999</v>
      </c>
      <c r="AH821" s="88" t="s">
        <v>888</v>
      </c>
      <c r="AI821" s="89">
        <v>3</v>
      </c>
      <c r="AJ821" s="89"/>
      <c r="AK821" s="89" t="s">
        <v>3071</v>
      </c>
      <c r="AL821" s="88"/>
      <c r="AM821" s="88"/>
      <c r="AN821" s="88"/>
      <c r="AO821" s="88"/>
      <c r="AP821" s="88" t="s">
        <v>61</v>
      </c>
      <c r="AQ821" s="88" t="s">
        <v>44</v>
      </c>
      <c r="AR821" s="88" t="s">
        <v>45</v>
      </c>
      <c r="AS821" s="88" t="s">
        <v>44</v>
      </c>
      <c r="AT821" s="88" t="s">
        <v>61</v>
      </c>
      <c r="AU821" s="88"/>
      <c r="AV821" s="88"/>
      <c r="AW821" s="88"/>
      <c r="AX821" s="88" t="s">
        <v>3923</v>
      </c>
      <c r="AY821" s="88">
        <v>68.827365</v>
      </c>
      <c r="AZ821" s="89">
        <v>150</v>
      </c>
      <c r="BA821" s="92">
        <v>0.13471502590673576</v>
      </c>
      <c r="BB821" s="93">
        <v>144</v>
      </c>
      <c r="BC821" s="94">
        <v>0.2</v>
      </c>
      <c r="BD821" s="89">
        <v>495</v>
      </c>
      <c r="BE821" s="89">
        <v>345</v>
      </c>
      <c r="BF821" s="96" t="s">
        <v>2563</v>
      </c>
      <c r="BG821" s="88" t="s">
        <v>68</v>
      </c>
      <c r="BH821" s="88" t="s">
        <v>3523</v>
      </c>
    </row>
    <row r="822" spans="1:60" s="87" customFormat="1" ht="30.75" customHeight="1" x14ac:dyDescent="0.2">
      <c r="A822" s="87" t="s">
        <v>2345</v>
      </c>
      <c r="B822" s="88" t="s">
        <v>1854</v>
      </c>
      <c r="C822" s="88" t="s">
        <v>2345</v>
      </c>
      <c r="D822" s="88" t="s">
        <v>31</v>
      </c>
      <c r="E822" s="88" t="s">
        <v>32</v>
      </c>
      <c r="F822" s="88" t="s">
        <v>32</v>
      </c>
      <c r="G822" s="88" t="s">
        <v>61</v>
      </c>
      <c r="H822" s="88" t="s">
        <v>66</v>
      </c>
      <c r="I822" s="88" t="s">
        <v>2918</v>
      </c>
      <c r="J822" s="88" t="s">
        <v>62</v>
      </c>
      <c r="K822" s="88" t="s">
        <v>1183</v>
      </c>
      <c r="L822" s="88" t="s">
        <v>3523</v>
      </c>
      <c r="M822" s="88" t="s">
        <v>667</v>
      </c>
      <c r="N822" s="88" t="s">
        <v>1734</v>
      </c>
      <c r="O822" s="88" t="s">
        <v>444</v>
      </c>
      <c r="P822" s="88" t="s">
        <v>175</v>
      </c>
      <c r="Q822" s="88" t="s">
        <v>2374</v>
      </c>
      <c r="R822" s="89" t="s">
        <v>3619</v>
      </c>
      <c r="S822" s="90">
        <v>0.43</v>
      </c>
      <c r="T822" s="88" t="s">
        <v>1155</v>
      </c>
      <c r="U822" s="88"/>
      <c r="V822" s="88"/>
      <c r="W822" s="88"/>
      <c r="X822" s="89"/>
      <c r="Y822" s="89"/>
      <c r="Z822" s="88"/>
      <c r="AA822" s="88">
        <v>52</v>
      </c>
      <c r="AB822" s="88"/>
      <c r="AC822" s="88"/>
      <c r="AD822" s="88">
        <v>24</v>
      </c>
      <c r="AE822" s="91">
        <v>23.75</v>
      </c>
      <c r="AF822" s="88" t="s">
        <v>2992</v>
      </c>
      <c r="AG822" s="88" t="s">
        <v>2999</v>
      </c>
      <c r="AH822" s="88" t="s">
        <v>888</v>
      </c>
      <c r="AI822" s="89">
        <v>3</v>
      </c>
      <c r="AJ822" s="89"/>
      <c r="AK822" s="89" t="s">
        <v>3071</v>
      </c>
      <c r="AL822" s="88"/>
      <c r="AM822" s="88"/>
      <c r="AN822" s="88"/>
      <c r="AO822" s="88"/>
      <c r="AP822" s="88" t="s">
        <v>61</v>
      </c>
      <c r="AQ822" s="88" t="s">
        <v>44</v>
      </c>
      <c r="AR822" s="88" t="s">
        <v>45</v>
      </c>
      <c r="AS822" s="88" t="s">
        <v>44</v>
      </c>
      <c r="AT822" s="88" t="s">
        <v>61</v>
      </c>
      <c r="AU822" s="88"/>
      <c r="AV822" s="88"/>
      <c r="AW822" s="88"/>
      <c r="AX822" s="88" t="s">
        <v>3923</v>
      </c>
      <c r="AY822" s="88">
        <v>70.517785000000003</v>
      </c>
      <c r="AZ822" s="89">
        <v>150</v>
      </c>
      <c r="BA822" s="92">
        <v>0.69430051813471505</v>
      </c>
      <c r="BB822" s="93">
        <v>144</v>
      </c>
      <c r="BC822" s="94">
        <v>0.2</v>
      </c>
      <c r="BD822" s="89">
        <v>495</v>
      </c>
      <c r="BE822" s="89">
        <v>345</v>
      </c>
      <c r="BF822" s="96" t="s">
        <v>2556</v>
      </c>
      <c r="BG822" s="88" t="s">
        <v>68</v>
      </c>
      <c r="BH822" s="88" t="s">
        <v>3523</v>
      </c>
    </row>
    <row r="823" spans="1:60" s="87" customFormat="1" ht="30.75" customHeight="1" x14ac:dyDescent="0.2">
      <c r="A823" s="87" t="s">
        <v>2346</v>
      </c>
      <c r="B823" s="88" t="s">
        <v>1854</v>
      </c>
      <c r="C823" s="88" t="s">
        <v>2346</v>
      </c>
      <c r="D823" s="88" t="s">
        <v>31</v>
      </c>
      <c r="E823" s="88" t="s">
        <v>32</v>
      </c>
      <c r="F823" s="88" t="s">
        <v>32</v>
      </c>
      <c r="G823" s="88" t="s">
        <v>61</v>
      </c>
      <c r="H823" s="88" t="s">
        <v>66</v>
      </c>
      <c r="I823" s="88" t="s">
        <v>2918</v>
      </c>
      <c r="J823" s="88" t="s">
        <v>62</v>
      </c>
      <c r="K823" s="88" t="s">
        <v>1183</v>
      </c>
      <c r="L823" s="88" t="s">
        <v>3523</v>
      </c>
      <c r="M823" s="88" t="s">
        <v>667</v>
      </c>
      <c r="N823" s="88" t="s">
        <v>1734</v>
      </c>
      <c r="O823" s="88" t="s">
        <v>444</v>
      </c>
      <c r="P823" s="88" t="s">
        <v>176</v>
      </c>
      <c r="Q823" s="88" t="s">
        <v>2374</v>
      </c>
      <c r="R823" s="89" t="s">
        <v>3619</v>
      </c>
      <c r="S823" s="90">
        <v>0.41</v>
      </c>
      <c r="T823" s="88" t="s">
        <v>1156</v>
      </c>
      <c r="U823" s="88"/>
      <c r="V823" s="88"/>
      <c r="W823" s="88"/>
      <c r="X823" s="89"/>
      <c r="Y823" s="89"/>
      <c r="Z823" s="88"/>
      <c r="AA823" s="88">
        <v>52</v>
      </c>
      <c r="AB823" s="88"/>
      <c r="AC823" s="88"/>
      <c r="AD823" s="88">
        <v>24</v>
      </c>
      <c r="AE823" s="91">
        <v>23.75</v>
      </c>
      <c r="AF823" s="88" t="s">
        <v>2992</v>
      </c>
      <c r="AG823" s="88" t="s">
        <v>2999</v>
      </c>
      <c r="AH823" s="88" t="s">
        <v>888</v>
      </c>
      <c r="AI823" s="89">
        <v>3</v>
      </c>
      <c r="AJ823" s="89"/>
      <c r="AK823" s="89" t="s">
        <v>3071</v>
      </c>
      <c r="AL823" s="88"/>
      <c r="AM823" s="88"/>
      <c r="AN823" s="88"/>
      <c r="AO823" s="88"/>
      <c r="AP823" s="88" t="s">
        <v>61</v>
      </c>
      <c r="AQ823" s="88" t="s">
        <v>44</v>
      </c>
      <c r="AR823" s="88" t="s">
        <v>45</v>
      </c>
      <c r="AS823" s="88" t="s">
        <v>44</v>
      </c>
      <c r="AT823" s="88" t="s">
        <v>61</v>
      </c>
      <c r="AU823" s="88"/>
      <c r="AV823" s="88"/>
      <c r="AW823" s="88"/>
      <c r="AX823" s="88" t="s">
        <v>3923</v>
      </c>
      <c r="AY823" s="88">
        <v>66.988455999999999</v>
      </c>
      <c r="AZ823" s="89">
        <v>150</v>
      </c>
      <c r="BA823" s="92">
        <v>0.52331606217616577</v>
      </c>
      <c r="BB823" s="93">
        <v>216</v>
      </c>
      <c r="BC823" s="94">
        <v>0.2</v>
      </c>
      <c r="BD823" s="89">
        <v>495</v>
      </c>
      <c r="BE823" s="89">
        <v>345</v>
      </c>
      <c r="BF823" s="96" t="s">
        <v>2556</v>
      </c>
      <c r="BG823" s="88" t="s">
        <v>68</v>
      </c>
      <c r="BH823" s="88" t="s">
        <v>3523</v>
      </c>
    </row>
    <row r="824" spans="1:60" s="87" customFormat="1" ht="30.75" customHeight="1" x14ac:dyDescent="0.2">
      <c r="A824" s="87" t="s">
        <v>1199</v>
      </c>
      <c r="B824" s="88" t="s">
        <v>1854</v>
      </c>
      <c r="C824" s="88" t="s">
        <v>1199</v>
      </c>
      <c r="D824" s="88" t="s">
        <v>31</v>
      </c>
      <c r="E824" s="88" t="s">
        <v>32</v>
      </c>
      <c r="F824" s="88" t="s">
        <v>32</v>
      </c>
      <c r="G824" s="88" t="s">
        <v>61</v>
      </c>
      <c r="H824" s="88" t="s">
        <v>66</v>
      </c>
      <c r="I824" s="88" t="s">
        <v>2918</v>
      </c>
      <c r="J824" s="88" t="s">
        <v>62</v>
      </c>
      <c r="K824" s="88" t="s">
        <v>1183</v>
      </c>
      <c r="L824" s="88" t="s">
        <v>3523</v>
      </c>
      <c r="M824" s="88" t="s">
        <v>667</v>
      </c>
      <c r="N824" s="88" t="s">
        <v>1734</v>
      </c>
      <c r="O824" s="88" t="s">
        <v>444</v>
      </c>
      <c r="P824" s="88" t="s">
        <v>98</v>
      </c>
      <c r="Q824" s="88" t="s">
        <v>2374</v>
      </c>
      <c r="R824" s="89" t="s">
        <v>3619</v>
      </c>
      <c r="S824" s="90">
        <v>0.36499999999999999</v>
      </c>
      <c r="T824" s="88" t="s">
        <v>1157</v>
      </c>
      <c r="U824" s="88"/>
      <c r="V824" s="88"/>
      <c r="W824" s="88"/>
      <c r="X824" s="89"/>
      <c r="Y824" s="89"/>
      <c r="Z824" s="88"/>
      <c r="AA824" s="88">
        <v>52</v>
      </c>
      <c r="AB824" s="88"/>
      <c r="AC824" s="88"/>
      <c r="AD824" s="88">
        <v>24</v>
      </c>
      <c r="AE824" s="91">
        <v>23.75</v>
      </c>
      <c r="AF824" s="88" t="s">
        <v>2992</v>
      </c>
      <c r="AG824" s="88" t="s">
        <v>3000</v>
      </c>
      <c r="AH824" s="88" t="s">
        <v>888</v>
      </c>
      <c r="AI824" s="89">
        <v>3</v>
      </c>
      <c r="AJ824" s="89"/>
      <c r="AK824" s="89" t="s">
        <v>3071</v>
      </c>
      <c r="AL824" s="88"/>
      <c r="AM824" s="88"/>
      <c r="AN824" s="88"/>
      <c r="AO824" s="88"/>
      <c r="AP824" s="88" t="s">
        <v>61</v>
      </c>
      <c r="AQ824" s="88" t="s">
        <v>44</v>
      </c>
      <c r="AR824" s="88" t="s">
        <v>45</v>
      </c>
      <c r="AS824" s="88" t="s">
        <v>44</v>
      </c>
      <c r="AT824" s="88" t="s">
        <v>61</v>
      </c>
      <c r="AU824" s="88"/>
      <c r="AV824" s="88"/>
      <c r="AW824" s="88"/>
      <c r="AX824" s="88" t="s">
        <v>3923</v>
      </c>
      <c r="AY824" s="88">
        <v>70.517785000000003</v>
      </c>
      <c r="AZ824" s="89">
        <v>150</v>
      </c>
      <c r="BA824" s="92">
        <v>0.82383419689119175</v>
      </c>
      <c r="BB824" s="93">
        <v>216</v>
      </c>
      <c r="BC824" s="94">
        <v>0.2</v>
      </c>
      <c r="BD824" s="89">
        <v>495</v>
      </c>
      <c r="BE824" s="89">
        <v>345</v>
      </c>
      <c r="BF824" s="96" t="s">
        <v>2556</v>
      </c>
      <c r="BG824" s="88" t="s">
        <v>68</v>
      </c>
      <c r="BH824" s="88" t="s">
        <v>3523</v>
      </c>
    </row>
    <row r="825" spans="1:60" s="87" customFormat="1" ht="30.75" customHeight="1" x14ac:dyDescent="0.2">
      <c r="A825" s="87" t="s">
        <v>1200</v>
      </c>
      <c r="B825" s="88" t="s">
        <v>1854</v>
      </c>
      <c r="C825" s="88" t="s">
        <v>1200</v>
      </c>
      <c r="D825" s="88" t="s">
        <v>31</v>
      </c>
      <c r="E825" s="88" t="s">
        <v>32</v>
      </c>
      <c r="F825" s="88" t="s">
        <v>32</v>
      </c>
      <c r="G825" s="88" t="s">
        <v>61</v>
      </c>
      <c r="H825" s="88" t="s">
        <v>66</v>
      </c>
      <c r="I825" s="88" t="s">
        <v>2918</v>
      </c>
      <c r="J825" s="88" t="s">
        <v>62</v>
      </c>
      <c r="K825" s="88" t="s">
        <v>1183</v>
      </c>
      <c r="L825" s="88" t="s">
        <v>3523</v>
      </c>
      <c r="M825" s="88" t="s">
        <v>667</v>
      </c>
      <c r="N825" s="88" t="s">
        <v>1734</v>
      </c>
      <c r="O825" s="88" t="s">
        <v>444</v>
      </c>
      <c r="P825" s="88" t="s">
        <v>100</v>
      </c>
      <c r="Q825" s="88" t="s">
        <v>2374</v>
      </c>
      <c r="R825" s="89" t="s">
        <v>3619</v>
      </c>
      <c r="S825" s="90">
        <v>0.38500000000000001</v>
      </c>
      <c r="T825" s="88" t="s">
        <v>1158</v>
      </c>
      <c r="U825" s="88"/>
      <c r="V825" s="88"/>
      <c r="W825" s="88"/>
      <c r="X825" s="89"/>
      <c r="Y825" s="89"/>
      <c r="Z825" s="88"/>
      <c r="AA825" s="88">
        <v>52</v>
      </c>
      <c r="AB825" s="88"/>
      <c r="AC825" s="88"/>
      <c r="AD825" s="88">
        <v>24</v>
      </c>
      <c r="AE825" s="91">
        <v>23.75</v>
      </c>
      <c r="AF825" s="88" t="s">
        <v>2992</v>
      </c>
      <c r="AG825" s="88" t="s">
        <v>2999</v>
      </c>
      <c r="AH825" s="88" t="s">
        <v>888</v>
      </c>
      <c r="AI825" s="89">
        <v>3</v>
      </c>
      <c r="AJ825" s="89"/>
      <c r="AK825" s="89" t="s">
        <v>3071</v>
      </c>
      <c r="AL825" s="88"/>
      <c r="AM825" s="88"/>
      <c r="AN825" s="88"/>
      <c r="AO825" s="88"/>
      <c r="AP825" s="88" t="s">
        <v>61</v>
      </c>
      <c r="AQ825" s="88" t="s">
        <v>44</v>
      </c>
      <c r="AR825" s="88" t="s">
        <v>45</v>
      </c>
      <c r="AS825" s="88" t="s">
        <v>44</v>
      </c>
      <c r="AT825" s="88" t="s">
        <v>61</v>
      </c>
      <c r="AU825" s="88"/>
      <c r="AV825" s="88"/>
      <c r="AW825" s="88"/>
      <c r="AX825" s="88" t="s">
        <v>3923</v>
      </c>
      <c r="AY825" s="88">
        <v>70.517785000000003</v>
      </c>
      <c r="AZ825" s="89">
        <v>150</v>
      </c>
      <c r="BA825" s="92">
        <v>0.25388601036269431</v>
      </c>
      <c r="BB825" s="93">
        <v>216</v>
      </c>
      <c r="BC825" s="94">
        <v>0.2</v>
      </c>
      <c r="BD825" s="89">
        <v>495</v>
      </c>
      <c r="BE825" s="89">
        <v>345</v>
      </c>
      <c r="BF825" s="96" t="s">
        <v>2556</v>
      </c>
      <c r="BG825" s="88" t="s">
        <v>68</v>
      </c>
      <c r="BH825" s="88" t="s">
        <v>3523</v>
      </c>
    </row>
    <row r="826" spans="1:60" s="87" customFormat="1" ht="30.75" customHeight="1" x14ac:dyDescent="0.2">
      <c r="A826" s="87" t="s">
        <v>1201</v>
      </c>
      <c r="B826" s="88" t="s">
        <v>1854</v>
      </c>
      <c r="C826" s="88" t="s">
        <v>1201</v>
      </c>
      <c r="D826" s="88" t="s">
        <v>31</v>
      </c>
      <c r="E826" s="88" t="s">
        <v>32</v>
      </c>
      <c r="F826" s="88" t="s">
        <v>32</v>
      </c>
      <c r="G826" s="88" t="s">
        <v>61</v>
      </c>
      <c r="H826" s="88" t="s">
        <v>66</v>
      </c>
      <c r="I826" s="88" t="s">
        <v>2918</v>
      </c>
      <c r="J826" s="88" t="s">
        <v>62</v>
      </c>
      <c r="K826" s="88" t="s">
        <v>1183</v>
      </c>
      <c r="L826" s="88" t="s">
        <v>3523</v>
      </c>
      <c r="M826" s="88" t="s">
        <v>667</v>
      </c>
      <c r="N826" s="88" t="s">
        <v>1734</v>
      </c>
      <c r="O826" s="88" t="s">
        <v>444</v>
      </c>
      <c r="P826" s="88" t="s">
        <v>104</v>
      </c>
      <c r="Q826" s="88" t="s">
        <v>2374</v>
      </c>
      <c r="R826" s="89" t="s">
        <v>3619</v>
      </c>
      <c r="S826" s="90">
        <v>0.47</v>
      </c>
      <c r="T826" s="88" t="s">
        <v>1159</v>
      </c>
      <c r="U826" s="88"/>
      <c r="V826" s="88"/>
      <c r="W826" s="88"/>
      <c r="X826" s="89"/>
      <c r="Y826" s="89"/>
      <c r="Z826" s="88"/>
      <c r="AA826" s="88">
        <v>52</v>
      </c>
      <c r="AB826" s="88"/>
      <c r="AC826" s="88"/>
      <c r="AD826" s="88">
        <v>24</v>
      </c>
      <c r="AE826" s="91">
        <v>23.75</v>
      </c>
      <c r="AF826" s="88" t="s">
        <v>2992</v>
      </c>
      <c r="AG826" s="88" t="s">
        <v>2999</v>
      </c>
      <c r="AH826" s="88" t="s">
        <v>888</v>
      </c>
      <c r="AI826" s="89">
        <v>3</v>
      </c>
      <c r="AJ826" s="89"/>
      <c r="AK826" s="89" t="s">
        <v>3071</v>
      </c>
      <c r="AL826" s="88"/>
      <c r="AM826" s="88"/>
      <c r="AN826" s="88"/>
      <c r="AO826" s="88"/>
      <c r="AP826" s="88" t="s">
        <v>61</v>
      </c>
      <c r="AQ826" s="88" t="s">
        <v>44</v>
      </c>
      <c r="AR826" s="88" t="s">
        <v>45</v>
      </c>
      <c r="AS826" s="88" t="s">
        <v>44</v>
      </c>
      <c r="AT826" s="88" t="s">
        <v>61</v>
      </c>
      <c r="AU826" s="88"/>
      <c r="AV826" s="88"/>
      <c r="AW826" s="88"/>
      <c r="AX826" s="88" t="s">
        <v>3923</v>
      </c>
      <c r="AY826" s="88">
        <v>70.517785000000003</v>
      </c>
      <c r="AZ826" s="89">
        <v>150</v>
      </c>
      <c r="BA826" s="92">
        <v>0.14507772020725387</v>
      </c>
      <c r="BB826" s="93">
        <v>144</v>
      </c>
      <c r="BC826" s="94">
        <v>0.2</v>
      </c>
      <c r="BD826" s="89">
        <v>495</v>
      </c>
      <c r="BE826" s="89">
        <v>345</v>
      </c>
      <c r="BF826" s="96" t="s">
        <v>2556</v>
      </c>
      <c r="BG826" s="88" t="s">
        <v>68</v>
      </c>
      <c r="BH826" s="88" t="s">
        <v>3523</v>
      </c>
    </row>
    <row r="827" spans="1:60" s="87" customFormat="1" ht="30.75" customHeight="1" x14ac:dyDescent="0.2">
      <c r="A827" s="87" t="s">
        <v>2155</v>
      </c>
      <c r="B827" s="88" t="s">
        <v>1855</v>
      </c>
      <c r="C827" s="88" t="s">
        <v>2155</v>
      </c>
      <c r="D827" s="88" t="s">
        <v>31</v>
      </c>
      <c r="E827" s="88" t="s">
        <v>32</v>
      </c>
      <c r="F827" s="88" t="s">
        <v>32</v>
      </c>
      <c r="G827" s="88" t="s">
        <v>61</v>
      </c>
      <c r="H827" s="88" t="s">
        <v>66</v>
      </c>
      <c r="I827" s="88" t="s">
        <v>2918</v>
      </c>
      <c r="J827" s="88" t="s">
        <v>62</v>
      </c>
      <c r="K827" s="88" t="s">
        <v>1183</v>
      </c>
      <c r="L827" s="88" t="s">
        <v>3523</v>
      </c>
      <c r="M827" s="88" t="s">
        <v>667</v>
      </c>
      <c r="N827" s="88" t="s">
        <v>1733</v>
      </c>
      <c r="O827" s="88" t="s">
        <v>444</v>
      </c>
      <c r="P827" s="88" t="s">
        <v>175</v>
      </c>
      <c r="Q827" s="88" t="s">
        <v>2374</v>
      </c>
      <c r="R827" s="89" t="s">
        <v>3617</v>
      </c>
      <c r="S827" s="90">
        <v>0.43</v>
      </c>
      <c r="T827" s="88" t="s">
        <v>1160</v>
      </c>
      <c r="U827" s="88"/>
      <c r="V827" s="88"/>
      <c r="W827" s="88"/>
      <c r="X827" s="89"/>
      <c r="Y827" s="89"/>
      <c r="Z827" s="88"/>
      <c r="AA827" s="88">
        <v>52</v>
      </c>
      <c r="AB827" s="88"/>
      <c r="AC827" s="88"/>
      <c r="AD827" s="88">
        <v>24</v>
      </c>
      <c r="AE827" s="91">
        <v>23.75</v>
      </c>
      <c r="AF827" s="88" t="s">
        <v>2992</v>
      </c>
      <c r="AG827" s="88" t="s">
        <v>2999</v>
      </c>
      <c r="AH827" s="88" t="s">
        <v>888</v>
      </c>
      <c r="AI827" s="89">
        <v>3</v>
      </c>
      <c r="AJ827" s="89"/>
      <c r="AK827" s="89" t="s">
        <v>3071</v>
      </c>
      <c r="AL827" s="88"/>
      <c r="AM827" s="88"/>
      <c r="AN827" s="88"/>
      <c r="AO827" s="88"/>
      <c r="AP827" s="88" t="s">
        <v>61</v>
      </c>
      <c r="AQ827" s="88" t="s">
        <v>44</v>
      </c>
      <c r="AR827" s="88" t="s">
        <v>45</v>
      </c>
      <c r="AS827" s="88" t="s">
        <v>44</v>
      </c>
      <c r="AT827" s="88" t="s">
        <v>61</v>
      </c>
      <c r="AU827" s="88"/>
      <c r="AV827" s="88"/>
      <c r="AW827" s="88"/>
      <c r="AX827" s="88" t="s">
        <v>3923</v>
      </c>
      <c r="AY827" s="88">
        <v>64.531807999999998</v>
      </c>
      <c r="AZ827" s="89">
        <v>150</v>
      </c>
      <c r="BA827" s="92">
        <v>0.20207253886010362</v>
      </c>
      <c r="BB827" s="93">
        <v>144</v>
      </c>
      <c r="BC827" s="94">
        <v>0.2</v>
      </c>
      <c r="BD827" s="89">
        <v>495</v>
      </c>
      <c r="BE827" s="89">
        <v>345</v>
      </c>
      <c r="BF827" s="96" t="s">
        <v>2564</v>
      </c>
      <c r="BG827" s="88" t="s">
        <v>68</v>
      </c>
      <c r="BH827" s="88" t="s">
        <v>3523</v>
      </c>
    </row>
    <row r="828" spans="1:60" s="87" customFormat="1" ht="30.75" customHeight="1" x14ac:dyDescent="0.2">
      <c r="A828" s="87" t="s">
        <v>2156</v>
      </c>
      <c r="B828" s="88" t="s">
        <v>1855</v>
      </c>
      <c r="C828" s="88" t="s">
        <v>2156</v>
      </c>
      <c r="D828" s="88" t="s">
        <v>31</v>
      </c>
      <c r="E828" s="88" t="s">
        <v>32</v>
      </c>
      <c r="F828" s="88" t="s">
        <v>32</v>
      </c>
      <c r="G828" s="88" t="s">
        <v>61</v>
      </c>
      <c r="H828" s="88" t="s">
        <v>66</v>
      </c>
      <c r="I828" s="88" t="s">
        <v>2918</v>
      </c>
      <c r="J828" s="88" t="s">
        <v>62</v>
      </c>
      <c r="K828" s="88" t="s">
        <v>1183</v>
      </c>
      <c r="L828" s="88" t="s">
        <v>3523</v>
      </c>
      <c r="M828" s="88" t="s">
        <v>667</v>
      </c>
      <c r="N828" s="88" t="s">
        <v>1733</v>
      </c>
      <c r="O828" s="88" t="s">
        <v>444</v>
      </c>
      <c r="P828" s="88" t="s">
        <v>176</v>
      </c>
      <c r="Q828" s="88" t="s">
        <v>2374</v>
      </c>
      <c r="R828" s="89" t="s">
        <v>3617</v>
      </c>
      <c r="S828" s="90">
        <v>0.41</v>
      </c>
      <c r="T828" s="88" t="s">
        <v>1161</v>
      </c>
      <c r="U828" s="88"/>
      <c r="V828" s="88"/>
      <c r="W828" s="88"/>
      <c r="X828" s="89"/>
      <c r="Y828" s="89"/>
      <c r="Z828" s="88"/>
      <c r="AA828" s="88">
        <v>52</v>
      </c>
      <c r="AB828" s="88"/>
      <c r="AC828" s="88"/>
      <c r="AD828" s="88">
        <v>24</v>
      </c>
      <c r="AE828" s="91">
        <v>23.75</v>
      </c>
      <c r="AF828" s="88" t="s">
        <v>2992</v>
      </c>
      <c r="AG828" s="88" t="s">
        <v>2999</v>
      </c>
      <c r="AH828" s="88" t="s">
        <v>888</v>
      </c>
      <c r="AI828" s="89">
        <v>3</v>
      </c>
      <c r="AJ828" s="89"/>
      <c r="AK828" s="89" t="s">
        <v>3071</v>
      </c>
      <c r="AL828" s="88"/>
      <c r="AM828" s="88"/>
      <c r="AN828" s="88"/>
      <c r="AO828" s="88"/>
      <c r="AP828" s="88" t="s">
        <v>61</v>
      </c>
      <c r="AQ828" s="88" t="s">
        <v>44</v>
      </c>
      <c r="AR828" s="88" t="s">
        <v>45</v>
      </c>
      <c r="AS828" s="88" t="s">
        <v>44</v>
      </c>
      <c r="AT828" s="88" t="s">
        <v>61</v>
      </c>
      <c r="AU828" s="88"/>
      <c r="AV828" s="88"/>
      <c r="AW828" s="88"/>
      <c r="AX828" s="88" t="s">
        <v>3923</v>
      </c>
      <c r="AY828" s="88">
        <v>64.531807999999998</v>
      </c>
      <c r="AZ828" s="89">
        <v>150</v>
      </c>
      <c r="BA828" s="92">
        <v>0.59585492227979275</v>
      </c>
      <c r="BB828" s="93">
        <v>216</v>
      </c>
      <c r="BC828" s="94">
        <v>0.2</v>
      </c>
      <c r="BD828" s="89">
        <v>495</v>
      </c>
      <c r="BE828" s="89">
        <v>345</v>
      </c>
      <c r="BF828" s="96" t="s">
        <v>2564</v>
      </c>
      <c r="BG828" s="88" t="s">
        <v>68</v>
      </c>
      <c r="BH828" s="88" t="s">
        <v>3523</v>
      </c>
    </row>
    <row r="829" spans="1:60" s="87" customFormat="1" ht="30.75" customHeight="1" x14ac:dyDescent="0.2">
      <c r="A829" s="87" t="s">
        <v>1202</v>
      </c>
      <c r="B829" s="88" t="s">
        <v>1855</v>
      </c>
      <c r="C829" s="88" t="s">
        <v>1202</v>
      </c>
      <c r="D829" s="88" t="s">
        <v>31</v>
      </c>
      <c r="E829" s="88" t="s">
        <v>32</v>
      </c>
      <c r="F829" s="88" t="s">
        <v>32</v>
      </c>
      <c r="G829" s="88" t="s">
        <v>61</v>
      </c>
      <c r="H829" s="88" t="s">
        <v>66</v>
      </c>
      <c r="I829" s="88" t="s">
        <v>2918</v>
      </c>
      <c r="J829" s="88" t="s">
        <v>62</v>
      </c>
      <c r="K829" s="88" t="s">
        <v>1183</v>
      </c>
      <c r="L829" s="88" t="s">
        <v>3523</v>
      </c>
      <c r="M829" s="88" t="s">
        <v>667</v>
      </c>
      <c r="N829" s="88" t="s">
        <v>1733</v>
      </c>
      <c r="O829" s="88" t="s">
        <v>444</v>
      </c>
      <c r="P829" s="88" t="s">
        <v>98</v>
      </c>
      <c r="Q829" s="88" t="s">
        <v>2374</v>
      </c>
      <c r="R829" s="89" t="s">
        <v>3617</v>
      </c>
      <c r="S829" s="90">
        <v>0.36499999999999999</v>
      </c>
      <c r="T829" s="88" t="s">
        <v>1162</v>
      </c>
      <c r="U829" s="88"/>
      <c r="V829" s="88"/>
      <c r="W829" s="88"/>
      <c r="X829" s="89"/>
      <c r="Y829" s="89"/>
      <c r="Z829" s="88"/>
      <c r="AA829" s="88">
        <v>52</v>
      </c>
      <c r="AB829" s="88"/>
      <c r="AC829" s="88"/>
      <c r="AD829" s="88">
        <v>24</v>
      </c>
      <c r="AE829" s="91">
        <v>23.75</v>
      </c>
      <c r="AF829" s="88" t="s">
        <v>2992</v>
      </c>
      <c r="AG829" s="88" t="s">
        <v>2999</v>
      </c>
      <c r="AH829" s="88" t="s">
        <v>888</v>
      </c>
      <c r="AI829" s="89">
        <v>3</v>
      </c>
      <c r="AJ829" s="89"/>
      <c r="AK829" s="89" t="s">
        <v>3071</v>
      </c>
      <c r="AL829" s="88"/>
      <c r="AM829" s="88"/>
      <c r="AN829" s="88"/>
      <c r="AO829" s="88"/>
      <c r="AP829" s="88" t="s">
        <v>61</v>
      </c>
      <c r="AQ829" s="88" t="s">
        <v>44</v>
      </c>
      <c r="AR829" s="88" t="s">
        <v>45</v>
      </c>
      <c r="AS829" s="88" t="s">
        <v>44</v>
      </c>
      <c r="AT829" s="88" t="s">
        <v>61</v>
      </c>
      <c r="AU829" s="88"/>
      <c r="AV829" s="88"/>
      <c r="AW829" s="88"/>
      <c r="AX829" s="88" t="s">
        <v>3923</v>
      </c>
      <c r="AY829" s="88">
        <v>64.531807999999998</v>
      </c>
      <c r="AZ829" s="89">
        <v>150</v>
      </c>
      <c r="BA829" s="92">
        <v>0.51813471502590669</v>
      </c>
      <c r="BB829" s="93">
        <v>216</v>
      </c>
      <c r="BC829" s="94">
        <v>0.2</v>
      </c>
      <c r="BD829" s="89">
        <v>495</v>
      </c>
      <c r="BE829" s="89">
        <v>345</v>
      </c>
      <c r="BF829" s="96" t="s">
        <v>2564</v>
      </c>
      <c r="BG829" s="88" t="s">
        <v>68</v>
      </c>
      <c r="BH829" s="88" t="s">
        <v>3523</v>
      </c>
    </row>
    <row r="830" spans="1:60" s="87" customFormat="1" ht="30.75" customHeight="1" x14ac:dyDescent="0.2">
      <c r="A830" s="87" t="s">
        <v>1203</v>
      </c>
      <c r="B830" s="88" t="s">
        <v>1855</v>
      </c>
      <c r="C830" s="88" t="s">
        <v>1203</v>
      </c>
      <c r="D830" s="88" t="s">
        <v>31</v>
      </c>
      <c r="E830" s="88" t="s">
        <v>32</v>
      </c>
      <c r="F830" s="88" t="s">
        <v>32</v>
      </c>
      <c r="G830" s="88" t="s">
        <v>61</v>
      </c>
      <c r="H830" s="88" t="s">
        <v>66</v>
      </c>
      <c r="I830" s="88" t="s">
        <v>2918</v>
      </c>
      <c r="J830" s="88" t="s">
        <v>62</v>
      </c>
      <c r="K830" s="88" t="s">
        <v>1183</v>
      </c>
      <c r="L830" s="88" t="s">
        <v>3523</v>
      </c>
      <c r="M830" s="88" t="s">
        <v>667</v>
      </c>
      <c r="N830" s="88" t="s">
        <v>1733</v>
      </c>
      <c r="O830" s="88" t="s">
        <v>444</v>
      </c>
      <c r="P830" s="88" t="s">
        <v>100</v>
      </c>
      <c r="Q830" s="88" t="s">
        <v>2374</v>
      </c>
      <c r="R830" s="89" t="s">
        <v>3617</v>
      </c>
      <c r="S830" s="90">
        <v>0.38500000000000001</v>
      </c>
      <c r="T830" s="88" t="s">
        <v>1163</v>
      </c>
      <c r="U830" s="88"/>
      <c r="V830" s="88"/>
      <c r="W830" s="88"/>
      <c r="X830" s="89"/>
      <c r="Y830" s="89"/>
      <c r="Z830" s="88"/>
      <c r="AA830" s="88">
        <v>52</v>
      </c>
      <c r="AB830" s="88"/>
      <c r="AC830" s="88"/>
      <c r="AD830" s="88">
        <v>24</v>
      </c>
      <c r="AE830" s="91">
        <v>23.75</v>
      </c>
      <c r="AF830" s="88" t="s">
        <v>2992</v>
      </c>
      <c r="AG830" s="88" t="s">
        <v>2999</v>
      </c>
      <c r="AH830" s="88" t="s">
        <v>888</v>
      </c>
      <c r="AI830" s="89">
        <v>3</v>
      </c>
      <c r="AJ830" s="89"/>
      <c r="AK830" s="89" t="s">
        <v>3071</v>
      </c>
      <c r="AL830" s="88"/>
      <c r="AM830" s="88"/>
      <c r="AN830" s="88"/>
      <c r="AO830" s="88"/>
      <c r="AP830" s="88" t="s">
        <v>61</v>
      </c>
      <c r="AQ830" s="88" t="s">
        <v>44</v>
      </c>
      <c r="AR830" s="88" t="s">
        <v>45</v>
      </c>
      <c r="AS830" s="88" t="s">
        <v>44</v>
      </c>
      <c r="AT830" s="88" t="s">
        <v>61</v>
      </c>
      <c r="AU830" s="88"/>
      <c r="AV830" s="88"/>
      <c r="AW830" s="88"/>
      <c r="AX830" s="88" t="s">
        <v>3923</v>
      </c>
      <c r="AY830" s="88">
        <v>64.531807999999998</v>
      </c>
      <c r="AZ830" s="89">
        <v>150</v>
      </c>
      <c r="BA830" s="92">
        <v>0.12953367875647667</v>
      </c>
      <c r="BB830" s="93">
        <v>216</v>
      </c>
      <c r="BC830" s="94">
        <v>0.2</v>
      </c>
      <c r="BD830" s="89">
        <v>495</v>
      </c>
      <c r="BE830" s="89">
        <v>345</v>
      </c>
      <c r="BF830" s="96" t="s">
        <v>2564</v>
      </c>
      <c r="BG830" s="88" t="s">
        <v>68</v>
      </c>
      <c r="BH830" s="88" t="s">
        <v>3523</v>
      </c>
    </row>
    <row r="831" spans="1:60" s="87" customFormat="1" ht="30.75" customHeight="1" x14ac:dyDescent="0.2">
      <c r="A831" s="87" t="s">
        <v>1204</v>
      </c>
      <c r="B831" s="88" t="s">
        <v>1855</v>
      </c>
      <c r="C831" s="88" t="s">
        <v>1204</v>
      </c>
      <c r="D831" s="88" t="s">
        <v>31</v>
      </c>
      <c r="E831" s="88" t="s">
        <v>32</v>
      </c>
      <c r="F831" s="88" t="s">
        <v>32</v>
      </c>
      <c r="G831" s="88" t="s">
        <v>61</v>
      </c>
      <c r="H831" s="88" t="s">
        <v>66</v>
      </c>
      <c r="I831" s="88" t="s">
        <v>2918</v>
      </c>
      <c r="J831" s="88" t="s">
        <v>62</v>
      </c>
      <c r="K831" s="88" t="s">
        <v>1183</v>
      </c>
      <c r="L831" s="88" t="s">
        <v>3523</v>
      </c>
      <c r="M831" s="88" t="s">
        <v>667</v>
      </c>
      <c r="N831" s="88" t="s">
        <v>1733</v>
      </c>
      <c r="O831" s="88" t="s">
        <v>444</v>
      </c>
      <c r="P831" s="88" t="s">
        <v>104</v>
      </c>
      <c r="Q831" s="88" t="s">
        <v>2374</v>
      </c>
      <c r="R831" s="89" t="s">
        <v>3617</v>
      </c>
      <c r="S831" s="90">
        <v>0.47</v>
      </c>
      <c r="T831" s="88" t="s">
        <v>1164</v>
      </c>
      <c r="U831" s="88"/>
      <c r="V831" s="88"/>
      <c r="W831" s="88"/>
      <c r="X831" s="89"/>
      <c r="Y831" s="89"/>
      <c r="Z831" s="88"/>
      <c r="AA831" s="88">
        <v>52</v>
      </c>
      <c r="AB831" s="88"/>
      <c r="AC831" s="88"/>
      <c r="AD831" s="88">
        <v>24</v>
      </c>
      <c r="AE831" s="91">
        <v>23.75</v>
      </c>
      <c r="AF831" s="88" t="s">
        <v>2992</v>
      </c>
      <c r="AG831" s="88" t="s">
        <v>2999</v>
      </c>
      <c r="AH831" s="88" t="s">
        <v>888</v>
      </c>
      <c r="AI831" s="89">
        <v>3</v>
      </c>
      <c r="AJ831" s="89"/>
      <c r="AK831" s="89" t="s">
        <v>3071</v>
      </c>
      <c r="AL831" s="88"/>
      <c r="AM831" s="88"/>
      <c r="AN831" s="88"/>
      <c r="AO831" s="88"/>
      <c r="AP831" s="88" t="s">
        <v>61</v>
      </c>
      <c r="AQ831" s="88" t="s">
        <v>44</v>
      </c>
      <c r="AR831" s="88" t="s">
        <v>45</v>
      </c>
      <c r="AS831" s="88" t="s">
        <v>44</v>
      </c>
      <c r="AT831" s="88" t="s">
        <v>61</v>
      </c>
      <c r="AU831" s="88"/>
      <c r="AV831" s="88"/>
      <c r="AW831" s="88"/>
      <c r="AX831" s="88" t="s">
        <v>3923</v>
      </c>
      <c r="AY831" s="88">
        <v>64.531807999999998</v>
      </c>
      <c r="AZ831" s="89">
        <v>150</v>
      </c>
      <c r="BA831" s="92">
        <v>5.181347150259067E-2</v>
      </c>
      <c r="BB831" s="93">
        <v>144</v>
      </c>
      <c r="BC831" s="94">
        <v>0.2</v>
      </c>
      <c r="BD831" s="89">
        <v>495</v>
      </c>
      <c r="BE831" s="89">
        <v>345</v>
      </c>
      <c r="BF831" s="96" t="s">
        <v>2564</v>
      </c>
      <c r="BG831" s="88" t="s">
        <v>68</v>
      </c>
      <c r="BH831" s="88" t="s">
        <v>3523</v>
      </c>
    </row>
    <row r="832" spans="1:60" s="87" customFormat="1" ht="30.75" customHeight="1" x14ac:dyDescent="0.2">
      <c r="A832" s="87" t="s">
        <v>2157</v>
      </c>
      <c r="B832" s="88" t="s">
        <v>1856</v>
      </c>
      <c r="C832" s="88" t="s">
        <v>2157</v>
      </c>
      <c r="D832" s="88" t="s">
        <v>31</v>
      </c>
      <c r="E832" s="88" t="s">
        <v>32</v>
      </c>
      <c r="F832" s="88" t="s">
        <v>32</v>
      </c>
      <c r="G832" s="88" t="s">
        <v>61</v>
      </c>
      <c r="H832" s="88" t="s">
        <v>66</v>
      </c>
      <c r="I832" s="88" t="s">
        <v>2917</v>
      </c>
      <c r="J832" s="88" t="s">
        <v>62</v>
      </c>
      <c r="K832" s="88" t="s">
        <v>1183</v>
      </c>
      <c r="L832" s="88" t="s">
        <v>3523</v>
      </c>
      <c r="M832" s="88" t="s">
        <v>667</v>
      </c>
      <c r="N832" s="88" t="s">
        <v>1732</v>
      </c>
      <c r="O832" s="88" t="s">
        <v>444</v>
      </c>
      <c r="P832" s="88" t="s">
        <v>175</v>
      </c>
      <c r="Q832" s="88" t="s">
        <v>2374</v>
      </c>
      <c r="R832" s="89" t="s">
        <v>3616</v>
      </c>
      <c r="S832" s="90">
        <v>0.43</v>
      </c>
      <c r="T832" s="88" t="s">
        <v>1165</v>
      </c>
      <c r="U832" s="88"/>
      <c r="V832" s="88"/>
      <c r="W832" s="88"/>
      <c r="X832" s="89"/>
      <c r="Y832" s="89"/>
      <c r="Z832" s="88"/>
      <c r="AA832" s="88">
        <v>52</v>
      </c>
      <c r="AB832" s="88"/>
      <c r="AC832" s="88"/>
      <c r="AD832" s="88">
        <v>24</v>
      </c>
      <c r="AE832" s="91">
        <v>23.75</v>
      </c>
      <c r="AF832" s="88" t="s">
        <v>2993</v>
      </c>
      <c r="AG832" s="88" t="s">
        <v>2999</v>
      </c>
      <c r="AH832" s="88" t="s">
        <v>888</v>
      </c>
      <c r="AI832" s="89">
        <v>3</v>
      </c>
      <c r="AJ832" s="89"/>
      <c r="AK832" s="89" t="s">
        <v>3071</v>
      </c>
      <c r="AL832" s="88"/>
      <c r="AM832" s="88"/>
      <c r="AN832" s="88"/>
      <c r="AO832" s="88"/>
      <c r="AP832" s="88" t="s">
        <v>61</v>
      </c>
      <c r="AQ832" s="88" t="s">
        <v>44</v>
      </c>
      <c r="AR832" s="88" t="s">
        <v>45</v>
      </c>
      <c r="AS832" s="88" t="s">
        <v>44</v>
      </c>
      <c r="AT832" s="88" t="s">
        <v>61</v>
      </c>
      <c r="AU832" s="88" t="s">
        <v>3921</v>
      </c>
      <c r="AV832" s="88"/>
      <c r="AW832" s="88"/>
      <c r="AX832" s="88"/>
      <c r="AY832" s="88">
        <v>65.466109000000003</v>
      </c>
      <c r="AZ832" s="89">
        <v>150</v>
      </c>
      <c r="BA832" s="92">
        <v>0.14507772020725387</v>
      </c>
      <c r="BB832" s="93">
        <v>72</v>
      </c>
      <c r="BC832" s="94">
        <v>0.2</v>
      </c>
      <c r="BD832" s="89">
        <v>495</v>
      </c>
      <c r="BE832" s="89">
        <v>345</v>
      </c>
      <c r="BF832" s="96" t="s">
        <v>2559</v>
      </c>
      <c r="BG832" s="88" t="s">
        <v>68</v>
      </c>
      <c r="BH832" s="88" t="s">
        <v>3523</v>
      </c>
    </row>
    <row r="833" spans="1:60" s="87" customFormat="1" ht="30.75" customHeight="1" x14ac:dyDescent="0.2">
      <c r="A833" s="87" t="s">
        <v>2158</v>
      </c>
      <c r="B833" s="88" t="s">
        <v>1856</v>
      </c>
      <c r="C833" s="88" t="s">
        <v>2158</v>
      </c>
      <c r="D833" s="88" t="s">
        <v>31</v>
      </c>
      <c r="E833" s="88" t="s">
        <v>32</v>
      </c>
      <c r="F833" s="88" t="s">
        <v>32</v>
      </c>
      <c r="G833" s="88" t="s">
        <v>61</v>
      </c>
      <c r="H833" s="88" t="s">
        <v>66</v>
      </c>
      <c r="I833" s="88" t="s">
        <v>2917</v>
      </c>
      <c r="J833" s="88" t="s">
        <v>62</v>
      </c>
      <c r="K833" s="88" t="s">
        <v>1183</v>
      </c>
      <c r="L833" s="88" t="s">
        <v>3523</v>
      </c>
      <c r="M833" s="88" t="s">
        <v>667</v>
      </c>
      <c r="N833" s="88" t="s">
        <v>1732</v>
      </c>
      <c r="O833" s="88" t="s">
        <v>444</v>
      </c>
      <c r="P833" s="88" t="s">
        <v>176</v>
      </c>
      <c r="Q833" s="88" t="s">
        <v>2374</v>
      </c>
      <c r="R833" s="89" t="s">
        <v>3616</v>
      </c>
      <c r="S833" s="90">
        <v>0.41</v>
      </c>
      <c r="T833" s="88" t="s">
        <v>1166</v>
      </c>
      <c r="U833" s="88"/>
      <c r="V833" s="88"/>
      <c r="W833" s="88"/>
      <c r="X833" s="89"/>
      <c r="Y833" s="89"/>
      <c r="Z833" s="88"/>
      <c r="AA833" s="88">
        <v>52</v>
      </c>
      <c r="AB833" s="88"/>
      <c r="AC833" s="88"/>
      <c r="AD833" s="88">
        <v>24</v>
      </c>
      <c r="AE833" s="91">
        <v>23.75</v>
      </c>
      <c r="AF833" s="88" t="s">
        <v>2993</v>
      </c>
      <c r="AG833" s="88" t="s">
        <v>2999</v>
      </c>
      <c r="AH833" s="88" t="s">
        <v>888</v>
      </c>
      <c r="AI833" s="89">
        <v>3</v>
      </c>
      <c r="AJ833" s="89"/>
      <c r="AK833" s="89" t="s">
        <v>3071</v>
      </c>
      <c r="AL833" s="88"/>
      <c r="AM833" s="88"/>
      <c r="AN833" s="88"/>
      <c r="AO833" s="88"/>
      <c r="AP833" s="88" t="s">
        <v>61</v>
      </c>
      <c r="AQ833" s="88" t="s">
        <v>44</v>
      </c>
      <c r="AR833" s="88" t="s">
        <v>45</v>
      </c>
      <c r="AS833" s="88" t="s">
        <v>44</v>
      </c>
      <c r="AT833" s="88" t="s">
        <v>61</v>
      </c>
      <c r="AU833" s="88" t="s">
        <v>3921</v>
      </c>
      <c r="AV833" s="88"/>
      <c r="AW833" s="88"/>
      <c r="AX833" s="88"/>
      <c r="AY833" s="88">
        <v>65.466109000000003</v>
      </c>
      <c r="AZ833" s="89">
        <v>150</v>
      </c>
      <c r="BA833" s="92">
        <v>0.39378238341968913</v>
      </c>
      <c r="BB833" s="93">
        <v>108</v>
      </c>
      <c r="BC833" s="94">
        <v>0.2</v>
      </c>
      <c r="BD833" s="89">
        <v>495</v>
      </c>
      <c r="BE833" s="89">
        <v>345</v>
      </c>
      <c r="BF833" s="96" t="s">
        <v>2559</v>
      </c>
      <c r="BG833" s="88" t="s">
        <v>68</v>
      </c>
      <c r="BH833" s="88" t="s">
        <v>3523</v>
      </c>
    </row>
    <row r="834" spans="1:60" s="87" customFormat="1" ht="30.75" customHeight="1" x14ac:dyDescent="0.2">
      <c r="A834" s="87" t="s">
        <v>1205</v>
      </c>
      <c r="B834" s="88" t="s">
        <v>1856</v>
      </c>
      <c r="C834" s="88" t="s">
        <v>1205</v>
      </c>
      <c r="D834" s="88" t="s">
        <v>31</v>
      </c>
      <c r="E834" s="88" t="s">
        <v>32</v>
      </c>
      <c r="F834" s="88" t="s">
        <v>32</v>
      </c>
      <c r="G834" s="88" t="s">
        <v>61</v>
      </c>
      <c r="H834" s="88" t="s">
        <v>66</v>
      </c>
      <c r="I834" s="88" t="s">
        <v>2917</v>
      </c>
      <c r="J834" s="88" t="s">
        <v>62</v>
      </c>
      <c r="K834" s="88" t="s">
        <v>1183</v>
      </c>
      <c r="L834" s="88" t="s">
        <v>3523</v>
      </c>
      <c r="M834" s="88" t="s">
        <v>667</v>
      </c>
      <c r="N834" s="88" t="s">
        <v>1732</v>
      </c>
      <c r="O834" s="88" t="s">
        <v>444</v>
      </c>
      <c r="P834" s="88" t="s">
        <v>98</v>
      </c>
      <c r="Q834" s="88" t="s">
        <v>2374</v>
      </c>
      <c r="R834" s="89" t="s">
        <v>3616</v>
      </c>
      <c r="S834" s="90">
        <v>0.36499999999999999</v>
      </c>
      <c r="T834" s="88" t="s">
        <v>1167</v>
      </c>
      <c r="U834" s="88"/>
      <c r="V834" s="88"/>
      <c r="W834" s="88"/>
      <c r="X834" s="89"/>
      <c r="Y834" s="89"/>
      <c r="Z834" s="88"/>
      <c r="AA834" s="88">
        <v>52</v>
      </c>
      <c r="AB834" s="88"/>
      <c r="AC834" s="88"/>
      <c r="AD834" s="88">
        <v>24</v>
      </c>
      <c r="AE834" s="91">
        <v>23.75</v>
      </c>
      <c r="AF834" s="88" t="s">
        <v>2993</v>
      </c>
      <c r="AG834" s="88" t="s">
        <v>2999</v>
      </c>
      <c r="AH834" s="88" t="s">
        <v>888</v>
      </c>
      <c r="AI834" s="89">
        <v>3</v>
      </c>
      <c r="AJ834" s="89"/>
      <c r="AK834" s="89" t="s">
        <v>3071</v>
      </c>
      <c r="AL834" s="88"/>
      <c r="AM834" s="88"/>
      <c r="AN834" s="88"/>
      <c r="AO834" s="88"/>
      <c r="AP834" s="88" t="s">
        <v>61</v>
      </c>
      <c r="AQ834" s="88" t="s">
        <v>44</v>
      </c>
      <c r="AR834" s="88" t="s">
        <v>45</v>
      </c>
      <c r="AS834" s="88" t="s">
        <v>44</v>
      </c>
      <c r="AT834" s="88" t="s">
        <v>61</v>
      </c>
      <c r="AU834" s="88" t="s">
        <v>3921</v>
      </c>
      <c r="AV834" s="88"/>
      <c r="AW834" s="88"/>
      <c r="AX834" s="88"/>
      <c r="AY834" s="88">
        <v>65.466109000000003</v>
      </c>
      <c r="AZ834" s="89">
        <v>150</v>
      </c>
      <c r="BA834" s="92">
        <v>0.36787564766839376</v>
      </c>
      <c r="BB834" s="93">
        <v>108</v>
      </c>
      <c r="BC834" s="94">
        <v>0.2</v>
      </c>
      <c r="BD834" s="89">
        <v>495</v>
      </c>
      <c r="BE834" s="89">
        <v>345</v>
      </c>
      <c r="BF834" s="96" t="s">
        <v>2559</v>
      </c>
      <c r="BG834" s="88" t="s">
        <v>68</v>
      </c>
      <c r="BH834" s="88" t="s">
        <v>3523</v>
      </c>
    </row>
    <row r="835" spans="1:60" s="87" customFormat="1" ht="30.75" customHeight="1" x14ac:dyDescent="0.2">
      <c r="A835" s="87" t="s">
        <v>1206</v>
      </c>
      <c r="B835" s="88" t="s">
        <v>1856</v>
      </c>
      <c r="C835" s="88" t="s">
        <v>1206</v>
      </c>
      <c r="D835" s="88" t="s">
        <v>31</v>
      </c>
      <c r="E835" s="88" t="s">
        <v>32</v>
      </c>
      <c r="F835" s="88" t="s">
        <v>32</v>
      </c>
      <c r="G835" s="88" t="s">
        <v>61</v>
      </c>
      <c r="H835" s="88" t="s">
        <v>66</v>
      </c>
      <c r="I835" s="88" t="s">
        <v>2917</v>
      </c>
      <c r="J835" s="88" t="s">
        <v>62</v>
      </c>
      <c r="K835" s="88" t="s">
        <v>1183</v>
      </c>
      <c r="L835" s="88" t="s">
        <v>3523</v>
      </c>
      <c r="M835" s="88" t="s">
        <v>667</v>
      </c>
      <c r="N835" s="88" t="s">
        <v>1732</v>
      </c>
      <c r="O835" s="88" t="s">
        <v>444</v>
      </c>
      <c r="P835" s="88" t="s">
        <v>100</v>
      </c>
      <c r="Q835" s="88" t="s">
        <v>2374</v>
      </c>
      <c r="R835" s="89" t="s">
        <v>3616</v>
      </c>
      <c r="S835" s="90">
        <v>0.38500000000000001</v>
      </c>
      <c r="T835" s="88" t="s">
        <v>1168</v>
      </c>
      <c r="U835" s="88"/>
      <c r="V835" s="88"/>
      <c r="W835" s="88"/>
      <c r="X835" s="89"/>
      <c r="Y835" s="89"/>
      <c r="Z835" s="88"/>
      <c r="AA835" s="88">
        <v>52</v>
      </c>
      <c r="AB835" s="88"/>
      <c r="AC835" s="88"/>
      <c r="AD835" s="88">
        <v>24</v>
      </c>
      <c r="AE835" s="91">
        <v>23.75</v>
      </c>
      <c r="AF835" s="88" t="s">
        <v>2993</v>
      </c>
      <c r="AG835" s="88" t="s">
        <v>2999</v>
      </c>
      <c r="AH835" s="88" t="s">
        <v>888</v>
      </c>
      <c r="AI835" s="89">
        <v>3</v>
      </c>
      <c r="AJ835" s="89"/>
      <c r="AK835" s="89" t="s">
        <v>3071</v>
      </c>
      <c r="AL835" s="88"/>
      <c r="AM835" s="88"/>
      <c r="AN835" s="88"/>
      <c r="AO835" s="88"/>
      <c r="AP835" s="88" t="s">
        <v>61</v>
      </c>
      <c r="AQ835" s="88" t="s">
        <v>44</v>
      </c>
      <c r="AR835" s="88" t="s">
        <v>45</v>
      </c>
      <c r="AS835" s="88" t="s">
        <v>44</v>
      </c>
      <c r="AT835" s="88" t="s">
        <v>61</v>
      </c>
      <c r="AU835" s="88" t="s">
        <v>3921</v>
      </c>
      <c r="AV835" s="88"/>
      <c r="AW835" s="88"/>
      <c r="AX835" s="88"/>
      <c r="AY835" s="88">
        <v>65.466109000000003</v>
      </c>
      <c r="AZ835" s="89">
        <v>150</v>
      </c>
      <c r="BA835" s="92">
        <v>0.10362694300518134</v>
      </c>
      <c r="BB835" s="93">
        <v>108</v>
      </c>
      <c r="BC835" s="94">
        <v>0.2</v>
      </c>
      <c r="BD835" s="89">
        <v>495</v>
      </c>
      <c r="BE835" s="89">
        <v>345</v>
      </c>
      <c r="BF835" s="96" t="s">
        <v>2559</v>
      </c>
      <c r="BG835" s="88" t="s">
        <v>68</v>
      </c>
      <c r="BH835" s="88" t="s">
        <v>3523</v>
      </c>
    </row>
    <row r="836" spans="1:60" s="87" customFormat="1" ht="30.75" customHeight="1" x14ac:dyDescent="0.2">
      <c r="A836" s="87" t="s">
        <v>1207</v>
      </c>
      <c r="B836" s="88" t="s">
        <v>1856</v>
      </c>
      <c r="C836" s="88" t="s">
        <v>1207</v>
      </c>
      <c r="D836" s="88" t="s">
        <v>31</v>
      </c>
      <c r="E836" s="88" t="s">
        <v>32</v>
      </c>
      <c r="F836" s="88" t="s">
        <v>32</v>
      </c>
      <c r="G836" s="88" t="s">
        <v>61</v>
      </c>
      <c r="H836" s="88" t="s">
        <v>66</v>
      </c>
      <c r="I836" s="88" t="s">
        <v>2917</v>
      </c>
      <c r="J836" s="88" t="s">
        <v>62</v>
      </c>
      <c r="K836" s="88" t="s">
        <v>1183</v>
      </c>
      <c r="L836" s="88" t="s">
        <v>3523</v>
      </c>
      <c r="M836" s="88" t="s">
        <v>667</v>
      </c>
      <c r="N836" s="88" t="s">
        <v>1732</v>
      </c>
      <c r="O836" s="88" t="s">
        <v>444</v>
      </c>
      <c r="P836" s="88" t="s">
        <v>104</v>
      </c>
      <c r="Q836" s="88" t="s">
        <v>2374</v>
      </c>
      <c r="R836" s="89" t="s">
        <v>3616</v>
      </c>
      <c r="S836" s="90">
        <v>0.47</v>
      </c>
      <c r="T836" s="88" t="s">
        <v>1169</v>
      </c>
      <c r="U836" s="88"/>
      <c r="V836" s="88"/>
      <c r="W836" s="88"/>
      <c r="X836" s="89"/>
      <c r="Y836" s="89"/>
      <c r="Z836" s="88"/>
      <c r="AA836" s="88">
        <v>52</v>
      </c>
      <c r="AB836" s="88"/>
      <c r="AC836" s="88"/>
      <c r="AD836" s="88">
        <v>24</v>
      </c>
      <c r="AE836" s="91">
        <v>23.75</v>
      </c>
      <c r="AF836" s="88" t="s">
        <v>2993</v>
      </c>
      <c r="AG836" s="88" t="s">
        <v>2999</v>
      </c>
      <c r="AH836" s="88" t="s">
        <v>888</v>
      </c>
      <c r="AI836" s="89">
        <v>3</v>
      </c>
      <c r="AJ836" s="89"/>
      <c r="AK836" s="89" t="s">
        <v>3071</v>
      </c>
      <c r="AL836" s="88"/>
      <c r="AM836" s="88"/>
      <c r="AN836" s="88"/>
      <c r="AO836" s="88"/>
      <c r="AP836" s="88" t="s">
        <v>61</v>
      </c>
      <c r="AQ836" s="88" t="s">
        <v>44</v>
      </c>
      <c r="AR836" s="88" t="s">
        <v>45</v>
      </c>
      <c r="AS836" s="88" t="s">
        <v>44</v>
      </c>
      <c r="AT836" s="88" t="s">
        <v>61</v>
      </c>
      <c r="AU836" s="88" t="s">
        <v>3921</v>
      </c>
      <c r="AV836" s="88"/>
      <c r="AW836" s="88"/>
      <c r="AX836" s="88"/>
      <c r="AY836" s="88">
        <v>65.466109000000003</v>
      </c>
      <c r="AZ836" s="89">
        <v>150</v>
      </c>
      <c r="BA836" s="92">
        <v>5.6994818652849742E-2</v>
      </c>
      <c r="BB836" s="93">
        <v>72</v>
      </c>
      <c r="BC836" s="94">
        <v>0.2</v>
      </c>
      <c r="BD836" s="89">
        <v>495</v>
      </c>
      <c r="BE836" s="89">
        <v>345</v>
      </c>
      <c r="BF836" s="96" t="s">
        <v>2559</v>
      </c>
      <c r="BG836" s="88" t="s">
        <v>68</v>
      </c>
      <c r="BH836" s="88" t="s">
        <v>3523</v>
      </c>
    </row>
    <row r="837" spans="1:60" s="87" customFormat="1" ht="30.75" customHeight="1" x14ac:dyDescent="0.2">
      <c r="A837" s="87" t="s">
        <v>1208</v>
      </c>
      <c r="B837" s="88" t="s">
        <v>1856</v>
      </c>
      <c r="C837" s="88" t="s">
        <v>1208</v>
      </c>
      <c r="D837" s="88" t="s">
        <v>31</v>
      </c>
      <c r="E837" s="88" t="s">
        <v>32</v>
      </c>
      <c r="F837" s="88" t="s">
        <v>32</v>
      </c>
      <c r="G837" s="88" t="s">
        <v>61</v>
      </c>
      <c r="H837" s="88" t="s">
        <v>66</v>
      </c>
      <c r="I837" s="88" t="s">
        <v>2917</v>
      </c>
      <c r="J837" s="88" t="s">
        <v>62</v>
      </c>
      <c r="K837" s="88" t="s">
        <v>1183</v>
      </c>
      <c r="L837" s="88" t="s">
        <v>3523</v>
      </c>
      <c r="M837" s="88" t="s">
        <v>667</v>
      </c>
      <c r="N837" s="88" t="s">
        <v>1732</v>
      </c>
      <c r="O837" s="88" t="s">
        <v>444</v>
      </c>
      <c r="P837" s="88" t="s">
        <v>107</v>
      </c>
      <c r="Q837" s="88" t="s">
        <v>2374</v>
      </c>
      <c r="R837" s="89" t="s">
        <v>3616</v>
      </c>
      <c r="S837" s="90">
        <v>0.48499999999999999</v>
      </c>
      <c r="T837" s="88" t="s">
        <v>1170</v>
      </c>
      <c r="U837" s="88"/>
      <c r="V837" s="88"/>
      <c r="W837" s="88"/>
      <c r="X837" s="89"/>
      <c r="Y837" s="89"/>
      <c r="Z837" s="88"/>
      <c r="AA837" s="88">
        <v>52</v>
      </c>
      <c r="AB837" s="88"/>
      <c r="AC837" s="88"/>
      <c r="AD837" s="88">
        <v>24</v>
      </c>
      <c r="AE837" s="91">
        <v>23.75</v>
      </c>
      <c r="AF837" s="88" t="s">
        <v>2993</v>
      </c>
      <c r="AG837" s="88" t="s">
        <v>2999</v>
      </c>
      <c r="AH837" s="88" t="s">
        <v>888</v>
      </c>
      <c r="AI837" s="89">
        <v>3</v>
      </c>
      <c r="AJ837" s="89"/>
      <c r="AK837" s="89" t="s">
        <v>3071</v>
      </c>
      <c r="AL837" s="88"/>
      <c r="AM837" s="88"/>
      <c r="AN837" s="88"/>
      <c r="AO837" s="88"/>
      <c r="AP837" s="88" t="s">
        <v>61</v>
      </c>
      <c r="AQ837" s="88" t="s">
        <v>44</v>
      </c>
      <c r="AR837" s="88" t="s">
        <v>45</v>
      </c>
      <c r="AS837" s="88" t="s">
        <v>44</v>
      </c>
      <c r="AT837" s="88" t="s">
        <v>61</v>
      </c>
      <c r="AU837" s="88" t="s">
        <v>3921</v>
      </c>
      <c r="AV837" s="88"/>
      <c r="AW837" s="88"/>
      <c r="AX837" s="88"/>
      <c r="AY837" s="88">
        <v>65.466109000000003</v>
      </c>
      <c r="AZ837" s="89">
        <v>150</v>
      </c>
      <c r="BA837" s="92"/>
      <c r="BB837" s="93">
        <v>72</v>
      </c>
      <c r="BC837" s="94">
        <v>0.2</v>
      </c>
      <c r="BD837" s="89">
        <v>495</v>
      </c>
      <c r="BE837" s="89">
        <v>345</v>
      </c>
      <c r="BF837" s="96" t="s">
        <v>2559</v>
      </c>
      <c r="BG837" s="88" t="s">
        <v>68</v>
      </c>
      <c r="BH837" s="88" t="s">
        <v>3523</v>
      </c>
    </row>
    <row r="838" spans="1:60" s="87" customFormat="1" ht="30.75" customHeight="1" x14ac:dyDescent="0.2">
      <c r="A838" s="87" t="s">
        <v>2159</v>
      </c>
      <c r="B838" s="88" t="s">
        <v>1857</v>
      </c>
      <c r="C838" s="88" t="s">
        <v>2159</v>
      </c>
      <c r="D838" s="88" t="s">
        <v>31</v>
      </c>
      <c r="E838" s="88" t="s">
        <v>32</v>
      </c>
      <c r="F838" s="88" t="s">
        <v>32</v>
      </c>
      <c r="G838" s="88" t="s">
        <v>61</v>
      </c>
      <c r="H838" s="88" t="s">
        <v>66</v>
      </c>
      <c r="I838" s="88" t="s">
        <v>2918</v>
      </c>
      <c r="J838" s="88" t="s">
        <v>62</v>
      </c>
      <c r="K838" s="88" t="s">
        <v>1183</v>
      </c>
      <c r="L838" s="88" t="s">
        <v>3523</v>
      </c>
      <c r="M838" s="88" t="s">
        <v>667</v>
      </c>
      <c r="N838" s="88" t="s">
        <v>1730</v>
      </c>
      <c r="O838" s="88" t="s">
        <v>444</v>
      </c>
      <c r="P838" s="88" t="s">
        <v>175</v>
      </c>
      <c r="Q838" s="88" t="s">
        <v>2374</v>
      </c>
      <c r="R838" s="89" t="s">
        <v>3618</v>
      </c>
      <c r="S838" s="90">
        <v>0.43</v>
      </c>
      <c r="T838" s="88" t="s">
        <v>1171</v>
      </c>
      <c r="U838" s="88"/>
      <c r="V838" s="88"/>
      <c r="W838" s="88"/>
      <c r="X838" s="89"/>
      <c r="Y838" s="89"/>
      <c r="Z838" s="88"/>
      <c r="AA838" s="88">
        <v>52</v>
      </c>
      <c r="AB838" s="88"/>
      <c r="AC838" s="88"/>
      <c r="AD838" s="88">
        <v>24</v>
      </c>
      <c r="AE838" s="91">
        <v>23.75</v>
      </c>
      <c r="AF838" s="88" t="s">
        <v>2992</v>
      </c>
      <c r="AG838" s="88" t="s">
        <v>2999</v>
      </c>
      <c r="AH838" s="88" t="s">
        <v>888</v>
      </c>
      <c r="AI838" s="89">
        <v>3</v>
      </c>
      <c r="AJ838" s="89"/>
      <c r="AK838" s="89" t="s">
        <v>3071</v>
      </c>
      <c r="AL838" s="88"/>
      <c r="AM838" s="88"/>
      <c r="AN838" s="88"/>
      <c r="AO838" s="88"/>
      <c r="AP838" s="88" t="s">
        <v>61</v>
      </c>
      <c r="AQ838" s="88" t="s">
        <v>44</v>
      </c>
      <c r="AR838" s="88" t="s">
        <v>45</v>
      </c>
      <c r="AS838" s="88" t="s">
        <v>44</v>
      </c>
      <c r="AT838" s="88" t="s">
        <v>61</v>
      </c>
      <c r="AU838" s="88"/>
      <c r="AV838" s="88"/>
      <c r="AW838" s="88"/>
      <c r="AX838" s="88" t="s">
        <v>3923</v>
      </c>
      <c r="AY838" s="88">
        <v>66.091969000000006</v>
      </c>
      <c r="AZ838" s="89">
        <v>150</v>
      </c>
      <c r="BA838" s="92">
        <v>1.0259067357512954</v>
      </c>
      <c r="BB838" s="93">
        <v>72</v>
      </c>
      <c r="BC838" s="94">
        <v>0.2</v>
      </c>
      <c r="BD838" s="89">
        <v>495</v>
      </c>
      <c r="BE838" s="89">
        <v>345</v>
      </c>
      <c r="BF838" s="96" t="s">
        <v>2560</v>
      </c>
      <c r="BG838" s="88" t="s">
        <v>68</v>
      </c>
      <c r="BH838" s="88" t="s">
        <v>3523</v>
      </c>
    </row>
    <row r="839" spans="1:60" s="87" customFormat="1" ht="30.75" customHeight="1" x14ac:dyDescent="0.2">
      <c r="A839" s="87" t="s">
        <v>2160</v>
      </c>
      <c r="B839" s="88" t="s">
        <v>1857</v>
      </c>
      <c r="C839" s="88" t="s">
        <v>2160</v>
      </c>
      <c r="D839" s="88" t="s">
        <v>31</v>
      </c>
      <c r="E839" s="88" t="s">
        <v>32</v>
      </c>
      <c r="F839" s="88" t="s">
        <v>32</v>
      </c>
      <c r="G839" s="88" t="s">
        <v>61</v>
      </c>
      <c r="H839" s="88" t="s">
        <v>66</v>
      </c>
      <c r="I839" s="88" t="s">
        <v>2918</v>
      </c>
      <c r="J839" s="88" t="s">
        <v>62</v>
      </c>
      <c r="K839" s="88" t="s">
        <v>1183</v>
      </c>
      <c r="L839" s="88" t="s">
        <v>3523</v>
      </c>
      <c r="M839" s="88" t="s">
        <v>667</v>
      </c>
      <c r="N839" s="88" t="s">
        <v>1730</v>
      </c>
      <c r="O839" s="88" t="s">
        <v>444</v>
      </c>
      <c r="P839" s="88" t="s">
        <v>176</v>
      </c>
      <c r="Q839" s="88" t="s">
        <v>2374</v>
      </c>
      <c r="R839" s="89" t="s">
        <v>3618</v>
      </c>
      <c r="S839" s="90">
        <v>0.41</v>
      </c>
      <c r="T839" s="88" t="s">
        <v>1172</v>
      </c>
      <c r="U839" s="88"/>
      <c r="V839" s="88"/>
      <c r="W839" s="88"/>
      <c r="X839" s="89"/>
      <c r="Y839" s="89"/>
      <c r="Z839" s="88"/>
      <c r="AA839" s="88">
        <v>52</v>
      </c>
      <c r="AB839" s="88"/>
      <c r="AC839" s="88"/>
      <c r="AD839" s="88">
        <v>24</v>
      </c>
      <c r="AE839" s="91">
        <v>23.75</v>
      </c>
      <c r="AF839" s="88" t="s">
        <v>2992</v>
      </c>
      <c r="AG839" s="88" t="s">
        <v>2999</v>
      </c>
      <c r="AH839" s="88" t="s">
        <v>888</v>
      </c>
      <c r="AI839" s="89">
        <v>3</v>
      </c>
      <c r="AJ839" s="89"/>
      <c r="AK839" s="89" t="s">
        <v>3071</v>
      </c>
      <c r="AL839" s="88"/>
      <c r="AM839" s="88"/>
      <c r="AN839" s="88"/>
      <c r="AO839" s="88"/>
      <c r="AP839" s="88" t="s">
        <v>61</v>
      </c>
      <c r="AQ839" s="88" t="s">
        <v>44</v>
      </c>
      <c r="AR839" s="88" t="s">
        <v>45</v>
      </c>
      <c r="AS839" s="88" t="s">
        <v>44</v>
      </c>
      <c r="AT839" s="88" t="s">
        <v>61</v>
      </c>
      <c r="AU839" s="88"/>
      <c r="AV839" s="88"/>
      <c r="AW839" s="88"/>
      <c r="AX839" s="88" t="s">
        <v>3923</v>
      </c>
      <c r="AY839" s="88">
        <v>66.463325999999995</v>
      </c>
      <c r="AZ839" s="89">
        <v>150</v>
      </c>
      <c r="BA839" s="92">
        <v>1.4611398963730571</v>
      </c>
      <c r="BB839" s="93">
        <v>216</v>
      </c>
      <c r="BC839" s="94">
        <v>0.2</v>
      </c>
      <c r="BD839" s="89">
        <v>495</v>
      </c>
      <c r="BE839" s="89">
        <v>345</v>
      </c>
      <c r="BF839" s="96" t="s">
        <v>2560</v>
      </c>
      <c r="BG839" s="88" t="s">
        <v>68</v>
      </c>
      <c r="BH839" s="88" t="s">
        <v>3523</v>
      </c>
    </row>
    <row r="840" spans="1:60" s="87" customFormat="1" ht="30.75" customHeight="1" x14ac:dyDescent="0.2">
      <c r="A840" s="87" t="s">
        <v>1209</v>
      </c>
      <c r="B840" s="88" t="s">
        <v>1857</v>
      </c>
      <c r="C840" s="88" t="s">
        <v>1209</v>
      </c>
      <c r="D840" s="88" t="s">
        <v>31</v>
      </c>
      <c r="E840" s="88" t="s">
        <v>32</v>
      </c>
      <c r="F840" s="88" t="s">
        <v>32</v>
      </c>
      <c r="G840" s="88" t="s">
        <v>61</v>
      </c>
      <c r="H840" s="88" t="s">
        <v>66</v>
      </c>
      <c r="I840" s="88" t="s">
        <v>2918</v>
      </c>
      <c r="J840" s="88" t="s">
        <v>62</v>
      </c>
      <c r="K840" s="88" t="s">
        <v>1183</v>
      </c>
      <c r="L840" s="88" t="s">
        <v>3523</v>
      </c>
      <c r="M840" s="88" t="s">
        <v>667</v>
      </c>
      <c r="N840" s="88" t="s">
        <v>1730</v>
      </c>
      <c r="O840" s="88" t="s">
        <v>444</v>
      </c>
      <c r="P840" s="88" t="s">
        <v>98</v>
      </c>
      <c r="Q840" s="88" t="s">
        <v>2374</v>
      </c>
      <c r="R840" s="89" t="s">
        <v>3618</v>
      </c>
      <c r="S840" s="90">
        <v>0.36499999999999999</v>
      </c>
      <c r="T840" s="88" t="s">
        <v>1173</v>
      </c>
      <c r="U840" s="88"/>
      <c r="V840" s="88"/>
      <c r="W840" s="88"/>
      <c r="X840" s="89"/>
      <c r="Y840" s="89"/>
      <c r="Z840" s="88"/>
      <c r="AA840" s="88">
        <v>52</v>
      </c>
      <c r="AB840" s="88"/>
      <c r="AC840" s="88"/>
      <c r="AD840" s="88">
        <v>24</v>
      </c>
      <c r="AE840" s="91">
        <v>23.75</v>
      </c>
      <c r="AF840" s="88" t="s">
        <v>2992</v>
      </c>
      <c r="AG840" s="88" t="s">
        <v>3000</v>
      </c>
      <c r="AH840" s="88" t="s">
        <v>888</v>
      </c>
      <c r="AI840" s="89">
        <v>3</v>
      </c>
      <c r="AJ840" s="89"/>
      <c r="AK840" s="89" t="s">
        <v>3071</v>
      </c>
      <c r="AL840" s="88"/>
      <c r="AM840" s="88"/>
      <c r="AN840" s="88"/>
      <c r="AO840" s="88"/>
      <c r="AP840" s="88" t="s">
        <v>61</v>
      </c>
      <c r="AQ840" s="88" t="s">
        <v>44</v>
      </c>
      <c r="AR840" s="88" t="s">
        <v>45</v>
      </c>
      <c r="AS840" s="88" t="s">
        <v>44</v>
      </c>
      <c r="AT840" s="88" t="s">
        <v>61</v>
      </c>
      <c r="AU840" s="88"/>
      <c r="AV840" s="88"/>
      <c r="AW840" s="88"/>
      <c r="AX840" s="88" t="s">
        <v>3923</v>
      </c>
      <c r="AY840" s="88">
        <v>70.517785000000003</v>
      </c>
      <c r="AZ840" s="89">
        <v>150</v>
      </c>
      <c r="BA840" s="92">
        <v>1.5906735751295338</v>
      </c>
      <c r="BB840" s="93">
        <v>216</v>
      </c>
      <c r="BC840" s="94">
        <v>0.2</v>
      </c>
      <c r="BD840" s="89">
        <v>495</v>
      </c>
      <c r="BE840" s="89">
        <v>345</v>
      </c>
      <c r="BF840" s="96" t="s">
        <v>2560</v>
      </c>
      <c r="BG840" s="88" t="s">
        <v>68</v>
      </c>
      <c r="BH840" s="88" t="s">
        <v>3523</v>
      </c>
    </row>
    <row r="841" spans="1:60" s="87" customFormat="1" ht="30.75" customHeight="1" x14ac:dyDescent="0.2">
      <c r="A841" s="87" t="s">
        <v>1210</v>
      </c>
      <c r="B841" s="88" t="s">
        <v>1857</v>
      </c>
      <c r="C841" s="88" t="s">
        <v>1210</v>
      </c>
      <c r="D841" s="88" t="s">
        <v>31</v>
      </c>
      <c r="E841" s="88" t="s">
        <v>32</v>
      </c>
      <c r="F841" s="88" t="s">
        <v>32</v>
      </c>
      <c r="G841" s="88" t="s">
        <v>61</v>
      </c>
      <c r="H841" s="88" t="s">
        <v>66</v>
      </c>
      <c r="I841" s="88" t="s">
        <v>2918</v>
      </c>
      <c r="J841" s="88" t="s">
        <v>62</v>
      </c>
      <c r="K841" s="88" t="s">
        <v>1183</v>
      </c>
      <c r="L841" s="88" t="s">
        <v>3523</v>
      </c>
      <c r="M841" s="88" t="s">
        <v>667</v>
      </c>
      <c r="N841" s="88" t="s">
        <v>1730</v>
      </c>
      <c r="O841" s="88" t="s">
        <v>444</v>
      </c>
      <c r="P841" s="88" t="s">
        <v>100</v>
      </c>
      <c r="Q841" s="88" t="s">
        <v>2374</v>
      </c>
      <c r="R841" s="89" t="s">
        <v>3618</v>
      </c>
      <c r="S841" s="90">
        <v>0.38500000000000001</v>
      </c>
      <c r="T841" s="88" t="s">
        <v>1174</v>
      </c>
      <c r="U841" s="88"/>
      <c r="V841" s="88"/>
      <c r="W841" s="88"/>
      <c r="X841" s="89"/>
      <c r="Y841" s="89"/>
      <c r="Z841" s="88"/>
      <c r="AA841" s="88">
        <v>52</v>
      </c>
      <c r="AB841" s="88"/>
      <c r="AC841" s="88"/>
      <c r="AD841" s="88">
        <v>24</v>
      </c>
      <c r="AE841" s="91">
        <v>23.75</v>
      </c>
      <c r="AF841" s="88" t="s">
        <v>2992</v>
      </c>
      <c r="AG841" s="88" t="s">
        <v>2999</v>
      </c>
      <c r="AH841" s="88" t="s">
        <v>888</v>
      </c>
      <c r="AI841" s="89">
        <v>3</v>
      </c>
      <c r="AJ841" s="89"/>
      <c r="AK841" s="89" t="s">
        <v>3071</v>
      </c>
      <c r="AL841" s="88"/>
      <c r="AM841" s="88"/>
      <c r="AN841" s="88"/>
      <c r="AO841" s="88"/>
      <c r="AP841" s="88" t="s">
        <v>61</v>
      </c>
      <c r="AQ841" s="88" t="s">
        <v>44</v>
      </c>
      <c r="AR841" s="88" t="s">
        <v>45</v>
      </c>
      <c r="AS841" s="88" t="s">
        <v>44</v>
      </c>
      <c r="AT841" s="88" t="s">
        <v>61</v>
      </c>
      <c r="AU841" s="88"/>
      <c r="AV841" s="88"/>
      <c r="AW841" s="88"/>
      <c r="AX841" s="88" t="s">
        <v>3923</v>
      </c>
      <c r="AY841" s="88">
        <v>66.125489000000002</v>
      </c>
      <c r="AZ841" s="89">
        <v>150</v>
      </c>
      <c r="BA841" s="92">
        <v>0.44041450777202074</v>
      </c>
      <c r="BB841" s="93">
        <v>216</v>
      </c>
      <c r="BC841" s="94">
        <v>0.2</v>
      </c>
      <c r="BD841" s="89">
        <v>495</v>
      </c>
      <c r="BE841" s="89">
        <v>345</v>
      </c>
      <c r="BF841" s="96" t="s">
        <v>2560</v>
      </c>
      <c r="BG841" s="88" t="s">
        <v>68</v>
      </c>
      <c r="BH841" s="88" t="s">
        <v>3523</v>
      </c>
    </row>
    <row r="842" spans="1:60" s="87" customFormat="1" ht="30.75" customHeight="1" x14ac:dyDescent="0.2">
      <c r="A842" s="87" t="s">
        <v>1211</v>
      </c>
      <c r="B842" s="88" t="s">
        <v>1857</v>
      </c>
      <c r="C842" s="88" t="s">
        <v>1211</v>
      </c>
      <c r="D842" s="88" t="s">
        <v>31</v>
      </c>
      <c r="E842" s="88" t="s">
        <v>32</v>
      </c>
      <c r="F842" s="88" t="s">
        <v>32</v>
      </c>
      <c r="G842" s="88" t="s">
        <v>61</v>
      </c>
      <c r="H842" s="88" t="s">
        <v>66</v>
      </c>
      <c r="I842" s="88" t="s">
        <v>2918</v>
      </c>
      <c r="J842" s="88" t="s">
        <v>62</v>
      </c>
      <c r="K842" s="88" t="s">
        <v>1183</v>
      </c>
      <c r="L842" s="88" t="s">
        <v>3523</v>
      </c>
      <c r="M842" s="88" t="s">
        <v>667</v>
      </c>
      <c r="N842" s="88" t="s">
        <v>1730</v>
      </c>
      <c r="O842" s="88" t="s">
        <v>444</v>
      </c>
      <c r="P842" s="88" t="s">
        <v>104</v>
      </c>
      <c r="Q842" s="88" t="s">
        <v>2374</v>
      </c>
      <c r="R842" s="89" t="s">
        <v>3618</v>
      </c>
      <c r="S842" s="90">
        <v>0.47</v>
      </c>
      <c r="T842" s="88" t="s">
        <v>1175</v>
      </c>
      <c r="U842" s="88"/>
      <c r="V842" s="88"/>
      <c r="W842" s="88"/>
      <c r="X842" s="89"/>
      <c r="Y842" s="89"/>
      <c r="Z842" s="88"/>
      <c r="AA842" s="88">
        <v>52</v>
      </c>
      <c r="AB842" s="88"/>
      <c r="AC842" s="88"/>
      <c r="AD842" s="88">
        <v>24</v>
      </c>
      <c r="AE842" s="91">
        <v>23.75</v>
      </c>
      <c r="AF842" s="88" t="s">
        <v>2992</v>
      </c>
      <c r="AG842" s="88" t="s">
        <v>2999</v>
      </c>
      <c r="AH842" s="88" t="s">
        <v>888</v>
      </c>
      <c r="AI842" s="89">
        <v>3</v>
      </c>
      <c r="AJ842" s="89"/>
      <c r="AK842" s="89" t="s">
        <v>3071</v>
      </c>
      <c r="AL842" s="88"/>
      <c r="AM842" s="88"/>
      <c r="AN842" s="88"/>
      <c r="AO842" s="88"/>
      <c r="AP842" s="88" t="s">
        <v>61</v>
      </c>
      <c r="AQ842" s="88" t="s">
        <v>44</v>
      </c>
      <c r="AR842" s="88" t="s">
        <v>45</v>
      </c>
      <c r="AS842" s="88" t="s">
        <v>44</v>
      </c>
      <c r="AT842" s="88" t="s">
        <v>61</v>
      </c>
      <c r="AU842" s="88"/>
      <c r="AV842" s="88"/>
      <c r="AW842" s="88"/>
      <c r="AX842" s="88" t="s">
        <v>3923</v>
      </c>
      <c r="AY842" s="88">
        <v>67.753476000000006</v>
      </c>
      <c r="AZ842" s="89">
        <v>150</v>
      </c>
      <c r="BA842" s="92">
        <v>0.15025906735751296</v>
      </c>
      <c r="BB842" s="93">
        <v>144</v>
      </c>
      <c r="BC842" s="94">
        <v>0.2</v>
      </c>
      <c r="BD842" s="89">
        <v>495</v>
      </c>
      <c r="BE842" s="89">
        <v>345</v>
      </c>
      <c r="BF842" s="96" t="s">
        <v>2560</v>
      </c>
      <c r="BG842" s="88" t="s">
        <v>68</v>
      </c>
      <c r="BH842" s="88" t="s">
        <v>3523</v>
      </c>
    </row>
    <row r="843" spans="1:60" s="87" customFormat="1" ht="30.75" customHeight="1" x14ac:dyDescent="0.2">
      <c r="A843" s="87" t="s">
        <v>1212</v>
      </c>
      <c r="B843" s="88" t="s">
        <v>1857</v>
      </c>
      <c r="C843" s="88" t="s">
        <v>1212</v>
      </c>
      <c r="D843" s="88" t="s">
        <v>31</v>
      </c>
      <c r="E843" s="88" t="s">
        <v>32</v>
      </c>
      <c r="F843" s="88" t="s">
        <v>32</v>
      </c>
      <c r="G843" s="88" t="s">
        <v>61</v>
      </c>
      <c r="H843" s="88" t="s">
        <v>66</v>
      </c>
      <c r="I843" s="88" t="s">
        <v>2918</v>
      </c>
      <c r="J843" s="88" t="s">
        <v>62</v>
      </c>
      <c r="K843" s="88" t="s">
        <v>1183</v>
      </c>
      <c r="L843" s="88" t="s">
        <v>3523</v>
      </c>
      <c r="M843" s="88" t="s">
        <v>667</v>
      </c>
      <c r="N843" s="88" t="s">
        <v>1730</v>
      </c>
      <c r="O843" s="88" t="s">
        <v>444</v>
      </c>
      <c r="P843" s="88" t="s">
        <v>107</v>
      </c>
      <c r="Q843" s="88" t="s">
        <v>2374</v>
      </c>
      <c r="R843" s="89" t="s">
        <v>3618</v>
      </c>
      <c r="S843" s="90">
        <v>0.48499999999999999</v>
      </c>
      <c r="T843" s="88" t="s">
        <v>1176</v>
      </c>
      <c r="U843" s="88"/>
      <c r="V843" s="88"/>
      <c r="W843" s="88"/>
      <c r="X843" s="89"/>
      <c r="Y843" s="89"/>
      <c r="Z843" s="88"/>
      <c r="AA843" s="88">
        <v>52</v>
      </c>
      <c r="AB843" s="88"/>
      <c r="AC843" s="88"/>
      <c r="AD843" s="88">
        <v>24</v>
      </c>
      <c r="AE843" s="91">
        <v>23.75</v>
      </c>
      <c r="AF843" s="88" t="s">
        <v>2992</v>
      </c>
      <c r="AG843" s="88" t="s">
        <v>2999</v>
      </c>
      <c r="AH843" s="88" t="s">
        <v>888</v>
      </c>
      <c r="AI843" s="89">
        <v>3</v>
      </c>
      <c r="AJ843" s="89"/>
      <c r="AK843" s="89" t="s">
        <v>3071</v>
      </c>
      <c r="AL843" s="88"/>
      <c r="AM843" s="88"/>
      <c r="AN843" s="88"/>
      <c r="AO843" s="88"/>
      <c r="AP843" s="88" t="s">
        <v>61</v>
      </c>
      <c r="AQ843" s="88" t="s">
        <v>44</v>
      </c>
      <c r="AR843" s="88" t="s">
        <v>45</v>
      </c>
      <c r="AS843" s="88" t="s">
        <v>44</v>
      </c>
      <c r="AT843" s="88" t="s">
        <v>61</v>
      </c>
      <c r="AU843" s="88"/>
      <c r="AV843" s="88"/>
      <c r="AW843" s="88"/>
      <c r="AX843" s="88" t="s">
        <v>3923</v>
      </c>
      <c r="AY843" s="88">
        <v>64.531807999999998</v>
      </c>
      <c r="AZ843" s="89">
        <v>150</v>
      </c>
      <c r="BA843" s="92">
        <v>7.2538860103626937E-2</v>
      </c>
      <c r="BB843" s="93">
        <v>144</v>
      </c>
      <c r="BC843" s="94">
        <v>0.2</v>
      </c>
      <c r="BD843" s="89">
        <v>495</v>
      </c>
      <c r="BE843" s="89">
        <v>345</v>
      </c>
      <c r="BF843" s="96" t="s">
        <v>2560</v>
      </c>
      <c r="BG843" s="88" t="s">
        <v>68</v>
      </c>
      <c r="BH843" s="88" t="s">
        <v>3523</v>
      </c>
    </row>
    <row r="844" spans="1:60" s="87" customFormat="1" ht="30.75" customHeight="1" x14ac:dyDescent="0.2">
      <c r="A844" s="87" t="s">
        <v>2161</v>
      </c>
      <c r="B844" s="88" t="s">
        <v>1858</v>
      </c>
      <c r="C844" s="88" t="s">
        <v>2161</v>
      </c>
      <c r="D844" s="88" t="s">
        <v>31</v>
      </c>
      <c r="E844" s="88" t="s">
        <v>32</v>
      </c>
      <c r="F844" s="88" t="s">
        <v>32</v>
      </c>
      <c r="G844" s="88" t="s">
        <v>61</v>
      </c>
      <c r="H844" s="88" t="s">
        <v>66</v>
      </c>
      <c r="I844" s="88" t="s">
        <v>2917</v>
      </c>
      <c r="J844" s="88" t="s">
        <v>62</v>
      </c>
      <c r="K844" s="88" t="s">
        <v>1183</v>
      </c>
      <c r="L844" s="88" t="s">
        <v>3523</v>
      </c>
      <c r="M844" s="88" t="s">
        <v>667</v>
      </c>
      <c r="N844" s="88" t="s">
        <v>1737</v>
      </c>
      <c r="O844" s="88" t="s">
        <v>444</v>
      </c>
      <c r="P844" s="88" t="s">
        <v>175</v>
      </c>
      <c r="Q844" s="88" t="s">
        <v>2374</v>
      </c>
      <c r="R844" s="89" t="s">
        <v>3639</v>
      </c>
      <c r="S844" s="90">
        <v>0.43</v>
      </c>
      <c r="T844" s="88" t="s">
        <v>1177</v>
      </c>
      <c r="U844" s="88"/>
      <c r="V844" s="88"/>
      <c r="W844" s="88"/>
      <c r="X844" s="89"/>
      <c r="Y844" s="89"/>
      <c r="Z844" s="88"/>
      <c r="AA844" s="88">
        <v>52</v>
      </c>
      <c r="AB844" s="88"/>
      <c r="AC844" s="88"/>
      <c r="AD844" s="88">
        <v>24</v>
      </c>
      <c r="AE844" s="91">
        <v>23.75</v>
      </c>
      <c r="AF844" s="88" t="s">
        <v>2993</v>
      </c>
      <c r="AG844" s="88" t="s">
        <v>2999</v>
      </c>
      <c r="AH844" s="88" t="s">
        <v>888</v>
      </c>
      <c r="AI844" s="89">
        <v>3</v>
      </c>
      <c r="AJ844" s="89"/>
      <c r="AK844" s="89" t="s">
        <v>3071</v>
      </c>
      <c r="AL844" s="88"/>
      <c r="AM844" s="88"/>
      <c r="AN844" s="88"/>
      <c r="AO844" s="88"/>
      <c r="AP844" s="88" t="s">
        <v>61</v>
      </c>
      <c r="AQ844" s="88" t="s">
        <v>44</v>
      </c>
      <c r="AR844" s="88" t="s">
        <v>45</v>
      </c>
      <c r="AS844" s="88" t="s">
        <v>44</v>
      </c>
      <c r="AT844" s="88" t="s">
        <v>61</v>
      </c>
      <c r="AU844" s="88" t="s">
        <v>3921</v>
      </c>
      <c r="AV844" s="88"/>
      <c r="AW844" s="88"/>
      <c r="AX844" s="88"/>
      <c r="AY844" s="88">
        <v>64.531807999999998</v>
      </c>
      <c r="AZ844" s="89">
        <v>150</v>
      </c>
      <c r="BA844" s="92">
        <v>0.63730569948186533</v>
      </c>
      <c r="BB844" s="93">
        <v>144</v>
      </c>
      <c r="BC844" s="94">
        <v>0.2</v>
      </c>
      <c r="BD844" s="89">
        <v>495</v>
      </c>
      <c r="BE844" s="89">
        <v>345</v>
      </c>
      <c r="BF844" s="96" t="s">
        <v>2558</v>
      </c>
      <c r="BG844" s="88" t="s">
        <v>68</v>
      </c>
      <c r="BH844" s="88" t="s">
        <v>3523</v>
      </c>
    </row>
    <row r="845" spans="1:60" s="87" customFormat="1" ht="30.75" customHeight="1" x14ac:dyDescent="0.2">
      <c r="A845" s="87" t="s">
        <v>2162</v>
      </c>
      <c r="B845" s="88" t="s">
        <v>1858</v>
      </c>
      <c r="C845" s="88" t="s">
        <v>2162</v>
      </c>
      <c r="D845" s="88" t="s">
        <v>31</v>
      </c>
      <c r="E845" s="88" t="s">
        <v>32</v>
      </c>
      <c r="F845" s="88" t="s">
        <v>32</v>
      </c>
      <c r="G845" s="88" t="s">
        <v>61</v>
      </c>
      <c r="H845" s="88" t="s">
        <v>66</v>
      </c>
      <c r="I845" s="88" t="s">
        <v>2917</v>
      </c>
      <c r="J845" s="88" t="s">
        <v>62</v>
      </c>
      <c r="K845" s="88" t="s">
        <v>1183</v>
      </c>
      <c r="L845" s="88" t="s">
        <v>3523</v>
      </c>
      <c r="M845" s="88" t="s">
        <v>667</v>
      </c>
      <c r="N845" s="88" t="s">
        <v>1737</v>
      </c>
      <c r="O845" s="88" t="s">
        <v>444</v>
      </c>
      <c r="P845" s="88" t="s">
        <v>176</v>
      </c>
      <c r="Q845" s="88" t="s">
        <v>2374</v>
      </c>
      <c r="R845" s="89" t="s">
        <v>3639</v>
      </c>
      <c r="S845" s="90">
        <v>0.41</v>
      </c>
      <c r="T845" s="88" t="s">
        <v>1178</v>
      </c>
      <c r="U845" s="88"/>
      <c r="V845" s="88"/>
      <c r="W845" s="88"/>
      <c r="X845" s="89"/>
      <c r="Y845" s="89"/>
      <c r="Z845" s="88"/>
      <c r="AA845" s="88">
        <v>52</v>
      </c>
      <c r="AB845" s="88"/>
      <c r="AC845" s="88"/>
      <c r="AD845" s="88">
        <v>24</v>
      </c>
      <c r="AE845" s="91">
        <v>23.75</v>
      </c>
      <c r="AF845" s="88" t="s">
        <v>2993</v>
      </c>
      <c r="AG845" s="88" t="s">
        <v>2999</v>
      </c>
      <c r="AH845" s="88" t="s">
        <v>888</v>
      </c>
      <c r="AI845" s="89">
        <v>3</v>
      </c>
      <c r="AJ845" s="89"/>
      <c r="AK845" s="89" t="s">
        <v>3071</v>
      </c>
      <c r="AL845" s="88"/>
      <c r="AM845" s="88"/>
      <c r="AN845" s="88"/>
      <c r="AO845" s="88"/>
      <c r="AP845" s="88" t="s">
        <v>61</v>
      </c>
      <c r="AQ845" s="88" t="s">
        <v>44</v>
      </c>
      <c r="AR845" s="88" t="s">
        <v>45</v>
      </c>
      <c r="AS845" s="88" t="s">
        <v>44</v>
      </c>
      <c r="AT845" s="88" t="s">
        <v>61</v>
      </c>
      <c r="AU845" s="88" t="s">
        <v>3921</v>
      </c>
      <c r="AV845" s="88"/>
      <c r="AW845" s="88"/>
      <c r="AX845" s="88"/>
      <c r="AY845" s="88">
        <v>64.531807999999998</v>
      </c>
      <c r="AZ845" s="89">
        <v>150</v>
      </c>
      <c r="BA845" s="92">
        <v>1.2176165803108809</v>
      </c>
      <c r="BB845" s="93">
        <v>216</v>
      </c>
      <c r="BC845" s="94">
        <v>0.2</v>
      </c>
      <c r="BD845" s="89">
        <v>495</v>
      </c>
      <c r="BE845" s="89">
        <v>345</v>
      </c>
      <c r="BF845" s="96" t="s">
        <v>2558</v>
      </c>
      <c r="BG845" s="88" t="s">
        <v>68</v>
      </c>
      <c r="BH845" s="88" t="s">
        <v>3523</v>
      </c>
    </row>
    <row r="846" spans="1:60" s="87" customFormat="1" ht="30.75" customHeight="1" x14ac:dyDescent="0.2">
      <c r="A846" s="87" t="s">
        <v>1213</v>
      </c>
      <c r="B846" s="88" t="s">
        <v>1858</v>
      </c>
      <c r="C846" s="88" t="s">
        <v>1213</v>
      </c>
      <c r="D846" s="88" t="s">
        <v>31</v>
      </c>
      <c r="E846" s="88" t="s">
        <v>32</v>
      </c>
      <c r="F846" s="88" t="s">
        <v>32</v>
      </c>
      <c r="G846" s="88" t="s">
        <v>61</v>
      </c>
      <c r="H846" s="88" t="s">
        <v>66</v>
      </c>
      <c r="I846" s="88" t="s">
        <v>2917</v>
      </c>
      <c r="J846" s="88" t="s">
        <v>62</v>
      </c>
      <c r="K846" s="88" t="s">
        <v>1183</v>
      </c>
      <c r="L846" s="88" t="s">
        <v>3523</v>
      </c>
      <c r="M846" s="88" t="s">
        <v>667</v>
      </c>
      <c r="N846" s="88" t="s">
        <v>1737</v>
      </c>
      <c r="O846" s="88" t="s">
        <v>444</v>
      </c>
      <c r="P846" s="88" t="s">
        <v>98</v>
      </c>
      <c r="Q846" s="88" t="s">
        <v>2374</v>
      </c>
      <c r="R846" s="89" t="s">
        <v>3639</v>
      </c>
      <c r="S846" s="90">
        <v>0.36499999999999999</v>
      </c>
      <c r="T846" s="88" t="s">
        <v>1179</v>
      </c>
      <c r="U846" s="88"/>
      <c r="V846" s="88"/>
      <c r="W846" s="88"/>
      <c r="X846" s="89"/>
      <c r="Y846" s="89"/>
      <c r="Z846" s="88"/>
      <c r="AA846" s="88">
        <v>52</v>
      </c>
      <c r="AB846" s="88"/>
      <c r="AC846" s="88"/>
      <c r="AD846" s="88">
        <v>24</v>
      </c>
      <c r="AE846" s="91">
        <v>23.75</v>
      </c>
      <c r="AF846" s="88" t="s">
        <v>2993</v>
      </c>
      <c r="AG846" s="88" t="s">
        <v>2999</v>
      </c>
      <c r="AH846" s="88" t="s">
        <v>888</v>
      </c>
      <c r="AI846" s="89">
        <v>3</v>
      </c>
      <c r="AJ846" s="89"/>
      <c r="AK846" s="89" t="s">
        <v>3071</v>
      </c>
      <c r="AL846" s="88"/>
      <c r="AM846" s="88"/>
      <c r="AN846" s="88"/>
      <c r="AO846" s="88"/>
      <c r="AP846" s="88" t="s">
        <v>61</v>
      </c>
      <c r="AQ846" s="88" t="s">
        <v>44</v>
      </c>
      <c r="AR846" s="88" t="s">
        <v>45</v>
      </c>
      <c r="AS846" s="88" t="s">
        <v>44</v>
      </c>
      <c r="AT846" s="88" t="s">
        <v>61</v>
      </c>
      <c r="AU846" s="88" t="s">
        <v>3921</v>
      </c>
      <c r="AV846" s="88"/>
      <c r="AW846" s="88"/>
      <c r="AX846" s="88"/>
      <c r="AY846" s="88">
        <v>64.531807999999998</v>
      </c>
      <c r="AZ846" s="89">
        <v>150</v>
      </c>
      <c r="BA846" s="92">
        <v>1.1139896373056994</v>
      </c>
      <c r="BB846" s="93">
        <v>216</v>
      </c>
      <c r="BC846" s="94">
        <v>0.2</v>
      </c>
      <c r="BD846" s="89">
        <v>495</v>
      </c>
      <c r="BE846" s="89">
        <v>345</v>
      </c>
      <c r="BF846" s="96" t="s">
        <v>2558</v>
      </c>
      <c r="BG846" s="88" t="s">
        <v>68</v>
      </c>
      <c r="BH846" s="88" t="s">
        <v>3523</v>
      </c>
    </row>
    <row r="847" spans="1:60" s="87" customFormat="1" ht="30.75" customHeight="1" x14ac:dyDescent="0.2">
      <c r="A847" s="87" t="s">
        <v>1214</v>
      </c>
      <c r="B847" s="88" t="s">
        <v>1858</v>
      </c>
      <c r="C847" s="88" t="s">
        <v>1214</v>
      </c>
      <c r="D847" s="88" t="s">
        <v>31</v>
      </c>
      <c r="E847" s="88" t="s">
        <v>32</v>
      </c>
      <c r="F847" s="88" t="s">
        <v>32</v>
      </c>
      <c r="G847" s="88" t="s">
        <v>61</v>
      </c>
      <c r="H847" s="88" t="s">
        <v>66</v>
      </c>
      <c r="I847" s="88" t="s">
        <v>2917</v>
      </c>
      <c r="J847" s="88" t="s">
        <v>62</v>
      </c>
      <c r="K847" s="88" t="s">
        <v>1183</v>
      </c>
      <c r="L847" s="88" t="s">
        <v>3523</v>
      </c>
      <c r="M847" s="88" t="s">
        <v>667</v>
      </c>
      <c r="N847" s="88" t="s">
        <v>1737</v>
      </c>
      <c r="O847" s="88" t="s">
        <v>444</v>
      </c>
      <c r="P847" s="88" t="s">
        <v>100</v>
      </c>
      <c r="Q847" s="88" t="s">
        <v>2374</v>
      </c>
      <c r="R847" s="89" t="s">
        <v>3639</v>
      </c>
      <c r="S847" s="90">
        <v>0.38500000000000001</v>
      </c>
      <c r="T847" s="88" t="s">
        <v>1180</v>
      </c>
      <c r="U847" s="88"/>
      <c r="V847" s="88"/>
      <c r="W847" s="88"/>
      <c r="X847" s="89"/>
      <c r="Y847" s="89"/>
      <c r="Z847" s="88"/>
      <c r="AA847" s="88">
        <v>52</v>
      </c>
      <c r="AB847" s="88"/>
      <c r="AC847" s="88"/>
      <c r="AD847" s="88">
        <v>24</v>
      </c>
      <c r="AE847" s="91">
        <v>23.75</v>
      </c>
      <c r="AF847" s="88" t="s">
        <v>2993</v>
      </c>
      <c r="AG847" s="88" t="s">
        <v>2999</v>
      </c>
      <c r="AH847" s="88" t="s">
        <v>888</v>
      </c>
      <c r="AI847" s="89">
        <v>3</v>
      </c>
      <c r="AJ847" s="89"/>
      <c r="AK847" s="89" t="s">
        <v>3071</v>
      </c>
      <c r="AL847" s="88"/>
      <c r="AM847" s="88"/>
      <c r="AN847" s="88"/>
      <c r="AO847" s="88"/>
      <c r="AP847" s="88" t="s">
        <v>61</v>
      </c>
      <c r="AQ847" s="88" t="s">
        <v>44</v>
      </c>
      <c r="AR847" s="88" t="s">
        <v>45</v>
      </c>
      <c r="AS847" s="88" t="s">
        <v>44</v>
      </c>
      <c r="AT847" s="88" t="s">
        <v>61</v>
      </c>
      <c r="AU847" s="88" t="s">
        <v>3921</v>
      </c>
      <c r="AV847" s="88"/>
      <c r="AW847" s="88"/>
      <c r="AX847" s="88"/>
      <c r="AY847" s="88">
        <v>64.531807999999998</v>
      </c>
      <c r="AZ847" s="89">
        <v>150</v>
      </c>
      <c r="BA847" s="92">
        <v>0.26943005181347152</v>
      </c>
      <c r="BB847" s="93">
        <v>216</v>
      </c>
      <c r="BC847" s="94">
        <v>0.2</v>
      </c>
      <c r="BD847" s="89">
        <v>495</v>
      </c>
      <c r="BE847" s="89">
        <v>345</v>
      </c>
      <c r="BF847" s="96" t="s">
        <v>2558</v>
      </c>
      <c r="BG847" s="88" t="s">
        <v>68</v>
      </c>
      <c r="BH847" s="88" t="s">
        <v>3523</v>
      </c>
    </row>
    <row r="848" spans="1:60" s="87" customFormat="1" ht="30.75" customHeight="1" x14ac:dyDescent="0.2">
      <c r="A848" s="87" t="s">
        <v>1215</v>
      </c>
      <c r="B848" s="88" t="s">
        <v>1858</v>
      </c>
      <c r="C848" s="88" t="s">
        <v>1215</v>
      </c>
      <c r="D848" s="88" t="s">
        <v>31</v>
      </c>
      <c r="E848" s="88" t="s">
        <v>32</v>
      </c>
      <c r="F848" s="88" t="s">
        <v>32</v>
      </c>
      <c r="G848" s="88" t="s">
        <v>61</v>
      </c>
      <c r="H848" s="88" t="s">
        <v>66</v>
      </c>
      <c r="I848" s="88" t="s">
        <v>2917</v>
      </c>
      <c r="J848" s="88" t="s">
        <v>62</v>
      </c>
      <c r="K848" s="88" t="s">
        <v>1183</v>
      </c>
      <c r="L848" s="88" t="s">
        <v>3523</v>
      </c>
      <c r="M848" s="88" t="s">
        <v>667</v>
      </c>
      <c r="N848" s="88" t="s">
        <v>1737</v>
      </c>
      <c r="O848" s="88" t="s">
        <v>444</v>
      </c>
      <c r="P848" s="88" t="s">
        <v>104</v>
      </c>
      <c r="Q848" s="88" t="s">
        <v>2374</v>
      </c>
      <c r="R848" s="89" t="s">
        <v>3639</v>
      </c>
      <c r="S848" s="90">
        <v>0.47</v>
      </c>
      <c r="T848" s="88" t="s">
        <v>1181</v>
      </c>
      <c r="U848" s="88"/>
      <c r="V848" s="88"/>
      <c r="W848" s="88"/>
      <c r="X848" s="89"/>
      <c r="Y848" s="89"/>
      <c r="Z848" s="88"/>
      <c r="AA848" s="88">
        <v>52</v>
      </c>
      <c r="AB848" s="88"/>
      <c r="AC848" s="88"/>
      <c r="AD848" s="88">
        <v>24</v>
      </c>
      <c r="AE848" s="91">
        <v>23.75</v>
      </c>
      <c r="AF848" s="88" t="s">
        <v>2993</v>
      </c>
      <c r="AG848" s="88" t="s">
        <v>2999</v>
      </c>
      <c r="AH848" s="88" t="s">
        <v>888</v>
      </c>
      <c r="AI848" s="89">
        <v>3</v>
      </c>
      <c r="AJ848" s="89"/>
      <c r="AK848" s="89" t="s">
        <v>3071</v>
      </c>
      <c r="AL848" s="88"/>
      <c r="AM848" s="88"/>
      <c r="AN848" s="88"/>
      <c r="AO848" s="88"/>
      <c r="AP848" s="88" t="s">
        <v>61</v>
      </c>
      <c r="AQ848" s="88" t="s">
        <v>44</v>
      </c>
      <c r="AR848" s="88" t="s">
        <v>45</v>
      </c>
      <c r="AS848" s="88" t="s">
        <v>44</v>
      </c>
      <c r="AT848" s="88" t="s">
        <v>61</v>
      </c>
      <c r="AU848" s="88" t="s">
        <v>3921</v>
      </c>
      <c r="AV848" s="88"/>
      <c r="AW848" s="88"/>
      <c r="AX848" s="88"/>
      <c r="AY848" s="88">
        <v>64.011802000000003</v>
      </c>
      <c r="AZ848" s="89">
        <v>150</v>
      </c>
      <c r="BA848" s="92">
        <v>0.11398963730569948</v>
      </c>
      <c r="BB848" s="93">
        <v>144</v>
      </c>
      <c r="BC848" s="94">
        <v>0.2</v>
      </c>
      <c r="BD848" s="89">
        <v>495</v>
      </c>
      <c r="BE848" s="89">
        <v>345</v>
      </c>
      <c r="BF848" s="96" t="s">
        <v>2558</v>
      </c>
      <c r="BG848" s="88" t="s">
        <v>68</v>
      </c>
      <c r="BH848" s="88" t="s">
        <v>3523</v>
      </c>
    </row>
    <row r="849" spans="1:60" s="87" customFormat="1" ht="30.75" customHeight="1" x14ac:dyDescent="0.2">
      <c r="A849" s="87" t="s">
        <v>1216</v>
      </c>
      <c r="B849" s="88" t="s">
        <v>1858</v>
      </c>
      <c r="C849" s="88" t="s">
        <v>1216</v>
      </c>
      <c r="D849" s="88" t="s">
        <v>31</v>
      </c>
      <c r="E849" s="88" t="s">
        <v>32</v>
      </c>
      <c r="F849" s="88" t="s">
        <v>32</v>
      </c>
      <c r="G849" s="88" t="s">
        <v>61</v>
      </c>
      <c r="H849" s="88" t="s">
        <v>66</v>
      </c>
      <c r="I849" s="88" t="s">
        <v>2917</v>
      </c>
      <c r="J849" s="88" t="s">
        <v>62</v>
      </c>
      <c r="K849" s="88" t="s">
        <v>1183</v>
      </c>
      <c r="L849" s="88" t="s">
        <v>3523</v>
      </c>
      <c r="M849" s="88" t="s">
        <v>667</v>
      </c>
      <c r="N849" s="88" t="s">
        <v>1737</v>
      </c>
      <c r="O849" s="88" t="s">
        <v>444</v>
      </c>
      <c r="P849" s="88" t="s">
        <v>107</v>
      </c>
      <c r="Q849" s="88" t="s">
        <v>2374</v>
      </c>
      <c r="R849" s="89" t="s">
        <v>3639</v>
      </c>
      <c r="S849" s="90">
        <v>0.48499999999999999</v>
      </c>
      <c r="T849" s="88" t="s">
        <v>1182</v>
      </c>
      <c r="U849" s="88"/>
      <c r="V849" s="88"/>
      <c r="W849" s="88"/>
      <c r="X849" s="89"/>
      <c r="Y849" s="89"/>
      <c r="Z849" s="88"/>
      <c r="AA849" s="88">
        <v>52</v>
      </c>
      <c r="AB849" s="88"/>
      <c r="AC849" s="88"/>
      <c r="AD849" s="88">
        <v>24</v>
      </c>
      <c r="AE849" s="91">
        <v>23.75</v>
      </c>
      <c r="AF849" s="88" t="s">
        <v>2993</v>
      </c>
      <c r="AG849" s="88" t="s">
        <v>2999</v>
      </c>
      <c r="AH849" s="88" t="s">
        <v>888</v>
      </c>
      <c r="AI849" s="89">
        <v>3</v>
      </c>
      <c r="AJ849" s="89"/>
      <c r="AK849" s="89" t="s">
        <v>3071</v>
      </c>
      <c r="AL849" s="88"/>
      <c r="AM849" s="88"/>
      <c r="AN849" s="88"/>
      <c r="AO849" s="88"/>
      <c r="AP849" s="88" t="s">
        <v>61</v>
      </c>
      <c r="AQ849" s="88" t="s">
        <v>44</v>
      </c>
      <c r="AR849" s="88" t="s">
        <v>45</v>
      </c>
      <c r="AS849" s="88" t="s">
        <v>44</v>
      </c>
      <c r="AT849" s="88" t="s">
        <v>61</v>
      </c>
      <c r="AU849" s="88" t="s">
        <v>3921</v>
      </c>
      <c r="AV849" s="88"/>
      <c r="AW849" s="88"/>
      <c r="AX849" s="88"/>
      <c r="AY849" s="88">
        <v>64.531807999999998</v>
      </c>
      <c r="AZ849" s="89">
        <v>150</v>
      </c>
      <c r="BA849" s="92">
        <v>4.145077720207254E-2</v>
      </c>
      <c r="BB849" s="93">
        <v>144</v>
      </c>
      <c r="BC849" s="94">
        <v>0.2</v>
      </c>
      <c r="BD849" s="89">
        <v>495</v>
      </c>
      <c r="BE849" s="89">
        <v>345</v>
      </c>
      <c r="BF849" s="96" t="s">
        <v>2558</v>
      </c>
      <c r="BG849" s="88" t="s">
        <v>68</v>
      </c>
      <c r="BH849" s="88" t="s">
        <v>3523</v>
      </c>
    </row>
    <row r="850" spans="1:60" s="87" customFormat="1" ht="30.75" customHeight="1" x14ac:dyDescent="0.2">
      <c r="A850" s="87" t="s">
        <v>4475</v>
      </c>
      <c r="B850" s="88" t="s">
        <v>4550</v>
      </c>
      <c r="C850" s="88" t="s">
        <v>4475</v>
      </c>
      <c r="D850" s="88" t="s">
        <v>31</v>
      </c>
      <c r="E850" s="88" t="s">
        <v>32</v>
      </c>
      <c r="F850" s="88" t="s">
        <v>32</v>
      </c>
      <c r="G850" s="88" t="s">
        <v>61</v>
      </c>
      <c r="H850" s="88" t="s">
        <v>66</v>
      </c>
      <c r="I850" s="88" t="s">
        <v>2917</v>
      </c>
      <c r="J850" s="88" t="s">
        <v>62</v>
      </c>
      <c r="K850" s="88" t="s">
        <v>1183</v>
      </c>
      <c r="L850" s="88" t="s">
        <v>3523</v>
      </c>
      <c r="M850" s="88" t="s">
        <v>667</v>
      </c>
      <c r="N850" s="88" t="s">
        <v>4238</v>
      </c>
      <c r="O850" s="88" t="s">
        <v>444</v>
      </c>
      <c r="P850" s="88" t="s">
        <v>175</v>
      </c>
      <c r="Q850" s="88" t="s">
        <v>2374</v>
      </c>
      <c r="R850" s="89" t="s">
        <v>4239</v>
      </c>
      <c r="S850" s="90">
        <v>0.43</v>
      </c>
      <c r="T850" s="88" t="s">
        <v>4481</v>
      </c>
      <c r="U850" s="88"/>
      <c r="V850" s="88"/>
      <c r="W850" s="88"/>
      <c r="X850" s="89"/>
      <c r="Y850" s="89"/>
      <c r="Z850" s="88"/>
      <c r="AA850" s="88">
        <v>52</v>
      </c>
      <c r="AB850" s="88"/>
      <c r="AC850" s="88"/>
      <c r="AD850" s="88">
        <v>24</v>
      </c>
      <c r="AE850" s="91">
        <v>23.75</v>
      </c>
      <c r="AF850" s="88" t="s">
        <v>2993</v>
      </c>
      <c r="AG850" s="88" t="s">
        <v>2999</v>
      </c>
      <c r="AH850" s="88" t="s">
        <v>888</v>
      </c>
      <c r="AI850" s="89">
        <v>3</v>
      </c>
      <c r="AJ850" s="89"/>
      <c r="AK850" s="89" t="s">
        <v>3071</v>
      </c>
      <c r="AL850" s="88"/>
      <c r="AM850" s="88"/>
      <c r="AN850" s="88"/>
      <c r="AO850" s="88"/>
      <c r="AP850" s="88" t="s">
        <v>61</v>
      </c>
      <c r="AQ850" s="88" t="s">
        <v>44</v>
      </c>
      <c r="AR850" s="88" t="s">
        <v>45</v>
      </c>
      <c r="AS850" s="88" t="s">
        <v>44</v>
      </c>
      <c r="AT850" s="88" t="s">
        <v>61</v>
      </c>
      <c r="AU850" s="88" t="s">
        <v>3921</v>
      </c>
      <c r="AV850" s="88"/>
      <c r="AW850" s="88"/>
      <c r="AX850" s="88"/>
      <c r="AY850" s="88">
        <v>64.531807999999998</v>
      </c>
      <c r="AZ850" s="89">
        <v>150</v>
      </c>
      <c r="BA850" s="92">
        <v>0.63730569948186533</v>
      </c>
      <c r="BB850" s="93">
        <v>144</v>
      </c>
      <c r="BC850" s="94">
        <v>0.2</v>
      </c>
      <c r="BD850" s="89">
        <v>495</v>
      </c>
      <c r="BE850" s="89">
        <v>345</v>
      </c>
      <c r="BF850" s="96" t="s">
        <v>2558</v>
      </c>
      <c r="BG850" s="88" t="s">
        <v>68</v>
      </c>
      <c r="BH850" s="88" t="s">
        <v>3523</v>
      </c>
    </row>
    <row r="851" spans="1:60" s="87" customFormat="1" ht="30.75" customHeight="1" x14ac:dyDescent="0.2">
      <c r="A851" s="87" t="s">
        <v>4476</v>
      </c>
      <c r="B851" s="88" t="s">
        <v>4550</v>
      </c>
      <c r="C851" s="88" t="s">
        <v>4476</v>
      </c>
      <c r="D851" s="88" t="s">
        <v>31</v>
      </c>
      <c r="E851" s="88" t="s">
        <v>32</v>
      </c>
      <c r="F851" s="88" t="s">
        <v>32</v>
      </c>
      <c r="G851" s="88" t="s">
        <v>61</v>
      </c>
      <c r="H851" s="88" t="s">
        <v>66</v>
      </c>
      <c r="I851" s="88" t="s">
        <v>2917</v>
      </c>
      <c r="J851" s="88" t="s">
        <v>62</v>
      </c>
      <c r="K851" s="88" t="s">
        <v>1183</v>
      </c>
      <c r="L851" s="88" t="s">
        <v>3523</v>
      </c>
      <c r="M851" s="88" t="s">
        <v>667</v>
      </c>
      <c r="N851" s="88" t="s">
        <v>4238</v>
      </c>
      <c r="O851" s="88" t="s">
        <v>444</v>
      </c>
      <c r="P851" s="88" t="s">
        <v>176</v>
      </c>
      <c r="Q851" s="88" t="s">
        <v>2374</v>
      </c>
      <c r="R851" s="89" t="s">
        <v>4239</v>
      </c>
      <c r="S851" s="90">
        <v>0.41</v>
      </c>
      <c r="T851" s="88" t="s">
        <v>4482</v>
      </c>
      <c r="U851" s="88"/>
      <c r="V851" s="88"/>
      <c r="W851" s="88"/>
      <c r="X851" s="89"/>
      <c r="Y851" s="89"/>
      <c r="Z851" s="88"/>
      <c r="AA851" s="88">
        <v>52</v>
      </c>
      <c r="AB851" s="88"/>
      <c r="AC851" s="88"/>
      <c r="AD851" s="88">
        <v>24</v>
      </c>
      <c r="AE851" s="91">
        <v>23.75</v>
      </c>
      <c r="AF851" s="88" t="s">
        <v>2993</v>
      </c>
      <c r="AG851" s="88" t="s">
        <v>2999</v>
      </c>
      <c r="AH851" s="88" t="s">
        <v>888</v>
      </c>
      <c r="AI851" s="89">
        <v>3</v>
      </c>
      <c r="AJ851" s="89"/>
      <c r="AK851" s="89" t="s">
        <v>3071</v>
      </c>
      <c r="AL851" s="88"/>
      <c r="AM851" s="88"/>
      <c r="AN851" s="88"/>
      <c r="AO851" s="88"/>
      <c r="AP851" s="88" t="s">
        <v>61</v>
      </c>
      <c r="AQ851" s="88" t="s">
        <v>44</v>
      </c>
      <c r="AR851" s="88" t="s">
        <v>45</v>
      </c>
      <c r="AS851" s="88" t="s">
        <v>44</v>
      </c>
      <c r="AT851" s="88" t="s">
        <v>61</v>
      </c>
      <c r="AU851" s="88" t="s">
        <v>3921</v>
      </c>
      <c r="AV851" s="88"/>
      <c r="AW851" s="88"/>
      <c r="AX851" s="88"/>
      <c r="AY851" s="88">
        <v>64.531807999999998</v>
      </c>
      <c r="AZ851" s="89">
        <v>150</v>
      </c>
      <c r="BA851" s="92">
        <v>1.2176165803108809</v>
      </c>
      <c r="BB851" s="93">
        <v>216</v>
      </c>
      <c r="BC851" s="94">
        <v>0.2</v>
      </c>
      <c r="BD851" s="89">
        <v>495</v>
      </c>
      <c r="BE851" s="89">
        <v>345</v>
      </c>
      <c r="BF851" s="96" t="s">
        <v>2558</v>
      </c>
      <c r="BG851" s="88" t="s">
        <v>68</v>
      </c>
      <c r="BH851" s="88" t="s">
        <v>3523</v>
      </c>
    </row>
    <row r="852" spans="1:60" s="87" customFormat="1" ht="30.75" customHeight="1" x14ac:dyDescent="0.2">
      <c r="A852" s="87" t="s">
        <v>4477</v>
      </c>
      <c r="B852" s="88" t="s">
        <v>4550</v>
      </c>
      <c r="C852" s="88" t="s">
        <v>4477</v>
      </c>
      <c r="D852" s="88" t="s">
        <v>31</v>
      </c>
      <c r="E852" s="88" t="s">
        <v>32</v>
      </c>
      <c r="F852" s="88" t="s">
        <v>32</v>
      </c>
      <c r="G852" s="88" t="s">
        <v>61</v>
      </c>
      <c r="H852" s="88" t="s">
        <v>66</v>
      </c>
      <c r="I852" s="88" t="s">
        <v>2917</v>
      </c>
      <c r="J852" s="88" t="s">
        <v>62</v>
      </c>
      <c r="K852" s="88" t="s">
        <v>1183</v>
      </c>
      <c r="L852" s="88" t="s">
        <v>3523</v>
      </c>
      <c r="M852" s="88" t="s">
        <v>667</v>
      </c>
      <c r="N852" s="88" t="s">
        <v>4238</v>
      </c>
      <c r="O852" s="88" t="s">
        <v>444</v>
      </c>
      <c r="P852" s="88" t="s">
        <v>98</v>
      </c>
      <c r="Q852" s="88" t="s">
        <v>2374</v>
      </c>
      <c r="R852" s="89" t="s">
        <v>4239</v>
      </c>
      <c r="S852" s="90">
        <v>0.36499999999999999</v>
      </c>
      <c r="T852" s="88" t="s">
        <v>4483</v>
      </c>
      <c r="U852" s="88"/>
      <c r="V852" s="88"/>
      <c r="W852" s="88"/>
      <c r="X852" s="89"/>
      <c r="Y852" s="89"/>
      <c r="Z852" s="88"/>
      <c r="AA852" s="88">
        <v>52</v>
      </c>
      <c r="AB852" s="88"/>
      <c r="AC852" s="88"/>
      <c r="AD852" s="88">
        <v>24</v>
      </c>
      <c r="AE852" s="91">
        <v>23.75</v>
      </c>
      <c r="AF852" s="88" t="s">
        <v>2993</v>
      </c>
      <c r="AG852" s="88" t="s">
        <v>2999</v>
      </c>
      <c r="AH852" s="88" t="s">
        <v>888</v>
      </c>
      <c r="AI852" s="89">
        <v>3</v>
      </c>
      <c r="AJ852" s="89"/>
      <c r="AK852" s="89" t="s">
        <v>3071</v>
      </c>
      <c r="AL852" s="88"/>
      <c r="AM852" s="88"/>
      <c r="AN852" s="88"/>
      <c r="AO852" s="88"/>
      <c r="AP852" s="88" t="s">
        <v>61</v>
      </c>
      <c r="AQ852" s="88" t="s">
        <v>44</v>
      </c>
      <c r="AR852" s="88" t="s">
        <v>45</v>
      </c>
      <c r="AS852" s="88" t="s">
        <v>44</v>
      </c>
      <c r="AT852" s="88" t="s">
        <v>61</v>
      </c>
      <c r="AU852" s="88" t="s">
        <v>3921</v>
      </c>
      <c r="AV852" s="88"/>
      <c r="AW852" s="88"/>
      <c r="AX852" s="88"/>
      <c r="AY852" s="88">
        <v>64.531807999999998</v>
      </c>
      <c r="AZ852" s="89">
        <v>150</v>
      </c>
      <c r="BA852" s="92">
        <v>1.1139896373056994</v>
      </c>
      <c r="BB852" s="93">
        <v>216</v>
      </c>
      <c r="BC852" s="94">
        <v>0.2</v>
      </c>
      <c r="BD852" s="89">
        <v>495</v>
      </c>
      <c r="BE852" s="89">
        <v>345</v>
      </c>
      <c r="BF852" s="96" t="s">
        <v>2558</v>
      </c>
      <c r="BG852" s="88" t="s">
        <v>68</v>
      </c>
      <c r="BH852" s="88" t="s">
        <v>3523</v>
      </c>
    </row>
    <row r="853" spans="1:60" s="87" customFormat="1" ht="30.75" customHeight="1" x14ac:dyDescent="0.2">
      <c r="A853" s="87" t="s">
        <v>4478</v>
      </c>
      <c r="B853" s="88" t="s">
        <v>4550</v>
      </c>
      <c r="C853" s="88" t="s">
        <v>4478</v>
      </c>
      <c r="D853" s="88" t="s">
        <v>31</v>
      </c>
      <c r="E853" s="88" t="s">
        <v>32</v>
      </c>
      <c r="F853" s="88" t="s">
        <v>32</v>
      </c>
      <c r="G853" s="88" t="s">
        <v>61</v>
      </c>
      <c r="H853" s="88" t="s">
        <v>66</v>
      </c>
      <c r="I853" s="88" t="s">
        <v>2917</v>
      </c>
      <c r="J853" s="88" t="s">
        <v>62</v>
      </c>
      <c r="K853" s="88" t="s">
        <v>1183</v>
      </c>
      <c r="L853" s="88" t="s">
        <v>3523</v>
      </c>
      <c r="M853" s="88" t="s">
        <v>667</v>
      </c>
      <c r="N853" s="88" t="s">
        <v>4238</v>
      </c>
      <c r="O853" s="88" t="s">
        <v>444</v>
      </c>
      <c r="P853" s="88" t="s">
        <v>100</v>
      </c>
      <c r="Q853" s="88" t="s">
        <v>2374</v>
      </c>
      <c r="R853" s="89" t="s">
        <v>4239</v>
      </c>
      <c r="S853" s="90">
        <v>0.38500000000000001</v>
      </c>
      <c r="T853" s="88" t="s">
        <v>4484</v>
      </c>
      <c r="U853" s="88"/>
      <c r="V853" s="88"/>
      <c r="W853" s="88"/>
      <c r="X853" s="89"/>
      <c r="Y853" s="89"/>
      <c r="Z853" s="88"/>
      <c r="AA853" s="88">
        <v>52</v>
      </c>
      <c r="AB853" s="88"/>
      <c r="AC853" s="88"/>
      <c r="AD853" s="88">
        <v>24</v>
      </c>
      <c r="AE853" s="91">
        <v>23.75</v>
      </c>
      <c r="AF853" s="88" t="s">
        <v>2993</v>
      </c>
      <c r="AG853" s="88" t="s">
        <v>2999</v>
      </c>
      <c r="AH853" s="88" t="s">
        <v>888</v>
      </c>
      <c r="AI853" s="89">
        <v>3</v>
      </c>
      <c r="AJ853" s="89"/>
      <c r="AK853" s="89" t="s">
        <v>3071</v>
      </c>
      <c r="AL853" s="88"/>
      <c r="AM853" s="88"/>
      <c r="AN853" s="88"/>
      <c r="AO853" s="88"/>
      <c r="AP853" s="88" t="s">
        <v>61</v>
      </c>
      <c r="AQ853" s="88" t="s">
        <v>44</v>
      </c>
      <c r="AR853" s="88" t="s">
        <v>45</v>
      </c>
      <c r="AS853" s="88" t="s">
        <v>44</v>
      </c>
      <c r="AT853" s="88" t="s">
        <v>61</v>
      </c>
      <c r="AU853" s="88" t="s">
        <v>3921</v>
      </c>
      <c r="AV853" s="88"/>
      <c r="AW853" s="88"/>
      <c r="AX853" s="88"/>
      <c r="AY853" s="88">
        <v>64.531807999999998</v>
      </c>
      <c r="AZ853" s="89">
        <v>150</v>
      </c>
      <c r="BA853" s="92">
        <v>0.26943005181347152</v>
      </c>
      <c r="BB853" s="93">
        <v>216</v>
      </c>
      <c r="BC853" s="94">
        <v>0.2</v>
      </c>
      <c r="BD853" s="89">
        <v>495</v>
      </c>
      <c r="BE853" s="89">
        <v>345</v>
      </c>
      <c r="BF853" s="96" t="s">
        <v>2558</v>
      </c>
      <c r="BG853" s="88" t="s">
        <v>68</v>
      </c>
      <c r="BH853" s="88" t="s">
        <v>3523</v>
      </c>
    </row>
    <row r="854" spans="1:60" s="87" customFormat="1" ht="30.75" customHeight="1" x14ac:dyDescent="0.2">
      <c r="A854" s="87" t="s">
        <v>4479</v>
      </c>
      <c r="B854" s="88" t="s">
        <v>4550</v>
      </c>
      <c r="C854" s="88" t="s">
        <v>4479</v>
      </c>
      <c r="D854" s="88" t="s">
        <v>31</v>
      </c>
      <c r="E854" s="88" t="s">
        <v>32</v>
      </c>
      <c r="F854" s="88" t="s">
        <v>32</v>
      </c>
      <c r="G854" s="88" t="s">
        <v>61</v>
      </c>
      <c r="H854" s="88" t="s">
        <v>66</v>
      </c>
      <c r="I854" s="88" t="s">
        <v>2917</v>
      </c>
      <c r="J854" s="88" t="s">
        <v>62</v>
      </c>
      <c r="K854" s="88" t="s">
        <v>1183</v>
      </c>
      <c r="L854" s="88" t="s">
        <v>3523</v>
      </c>
      <c r="M854" s="88" t="s">
        <v>667</v>
      </c>
      <c r="N854" s="88" t="s">
        <v>4238</v>
      </c>
      <c r="O854" s="88" t="s">
        <v>444</v>
      </c>
      <c r="P854" s="88" t="s">
        <v>104</v>
      </c>
      <c r="Q854" s="88" t="s">
        <v>2374</v>
      </c>
      <c r="R854" s="89" t="s">
        <v>4239</v>
      </c>
      <c r="S854" s="90">
        <v>0.47</v>
      </c>
      <c r="T854" s="88" t="s">
        <v>4485</v>
      </c>
      <c r="U854" s="88"/>
      <c r="V854" s="88"/>
      <c r="W854" s="88"/>
      <c r="X854" s="89"/>
      <c r="Y854" s="89"/>
      <c r="Z854" s="88"/>
      <c r="AA854" s="88">
        <v>52</v>
      </c>
      <c r="AB854" s="88"/>
      <c r="AC854" s="88"/>
      <c r="AD854" s="88">
        <v>24</v>
      </c>
      <c r="AE854" s="91">
        <v>23.75</v>
      </c>
      <c r="AF854" s="88" t="s">
        <v>2993</v>
      </c>
      <c r="AG854" s="88" t="s">
        <v>2999</v>
      </c>
      <c r="AH854" s="88" t="s">
        <v>888</v>
      </c>
      <c r="AI854" s="89">
        <v>3</v>
      </c>
      <c r="AJ854" s="89"/>
      <c r="AK854" s="89" t="s">
        <v>3071</v>
      </c>
      <c r="AL854" s="88"/>
      <c r="AM854" s="88"/>
      <c r="AN854" s="88"/>
      <c r="AO854" s="88"/>
      <c r="AP854" s="88" t="s">
        <v>61</v>
      </c>
      <c r="AQ854" s="88" t="s">
        <v>44</v>
      </c>
      <c r="AR854" s="88" t="s">
        <v>45</v>
      </c>
      <c r="AS854" s="88" t="s">
        <v>44</v>
      </c>
      <c r="AT854" s="88" t="s">
        <v>61</v>
      </c>
      <c r="AU854" s="88" t="s">
        <v>3921</v>
      </c>
      <c r="AV854" s="88"/>
      <c r="AW854" s="88"/>
      <c r="AX854" s="88"/>
      <c r="AY854" s="88">
        <v>64.011802000000003</v>
      </c>
      <c r="AZ854" s="89">
        <v>150</v>
      </c>
      <c r="BA854" s="92">
        <v>0.11398963730569948</v>
      </c>
      <c r="BB854" s="93">
        <v>144</v>
      </c>
      <c r="BC854" s="94">
        <v>0.2</v>
      </c>
      <c r="BD854" s="89">
        <v>495</v>
      </c>
      <c r="BE854" s="89">
        <v>345</v>
      </c>
      <c r="BF854" s="96" t="s">
        <v>2558</v>
      </c>
      <c r="BG854" s="88" t="s">
        <v>68</v>
      </c>
      <c r="BH854" s="88" t="s">
        <v>3523</v>
      </c>
    </row>
    <row r="855" spans="1:60" s="87" customFormat="1" ht="30.75" customHeight="1" x14ac:dyDescent="0.2">
      <c r="A855" s="87" t="s">
        <v>4480</v>
      </c>
      <c r="B855" s="88" t="s">
        <v>4550</v>
      </c>
      <c r="C855" s="88" t="s">
        <v>4480</v>
      </c>
      <c r="D855" s="88" t="s">
        <v>31</v>
      </c>
      <c r="E855" s="88" t="s">
        <v>32</v>
      </c>
      <c r="F855" s="88" t="s">
        <v>32</v>
      </c>
      <c r="G855" s="88" t="s">
        <v>61</v>
      </c>
      <c r="H855" s="88" t="s">
        <v>66</v>
      </c>
      <c r="I855" s="88" t="s">
        <v>2917</v>
      </c>
      <c r="J855" s="88" t="s">
        <v>62</v>
      </c>
      <c r="K855" s="88" t="s">
        <v>1183</v>
      </c>
      <c r="L855" s="88" t="s">
        <v>3523</v>
      </c>
      <c r="M855" s="88" t="s">
        <v>667</v>
      </c>
      <c r="N855" s="88" t="s">
        <v>4238</v>
      </c>
      <c r="O855" s="88" t="s">
        <v>444</v>
      </c>
      <c r="P855" s="88" t="s">
        <v>107</v>
      </c>
      <c r="Q855" s="88" t="s">
        <v>2374</v>
      </c>
      <c r="R855" s="89" t="s">
        <v>4239</v>
      </c>
      <c r="S855" s="90">
        <v>0.48499999999999999</v>
      </c>
      <c r="T855" s="88" t="s">
        <v>4486</v>
      </c>
      <c r="U855" s="88"/>
      <c r="V855" s="88"/>
      <c r="W855" s="88"/>
      <c r="X855" s="89"/>
      <c r="Y855" s="89"/>
      <c r="Z855" s="88"/>
      <c r="AA855" s="88">
        <v>52</v>
      </c>
      <c r="AB855" s="88"/>
      <c r="AC855" s="88"/>
      <c r="AD855" s="88">
        <v>24</v>
      </c>
      <c r="AE855" s="91">
        <v>23.75</v>
      </c>
      <c r="AF855" s="88" t="s">
        <v>2993</v>
      </c>
      <c r="AG855" s="88" t="s">
        <v>2999</v>
      </c>
      <c r="AH855" s="88" t="s">
        <v>888</v>
      </c>
      <c r="AI855" s="89">
        <v>3</v>
      </c>
      <c r="AJ855" s="89"/>
      <c r="AK855" s="89" t="s">
        <v>3071</v>
      </c>
      <c r="AL855" s="88"/>
      <c r="AM855" s="88"/>
      <c r="AN855" s="88"/>
      <c r="AO855" s="88"/>
      <c r="AP855" s="88" t="s">
        <v>61</v>
      </c>
      <c r="AQ855" s="88" t="s">
        <v>44</v>
      </c>
      <c r="AR855" s="88" t="s">
        <v>45</v>
      </c>
      <c r="AS855" s="88" t="s">
        <v>44</v>
      </c>
      <c r="AT855" s="88" t="s">
        <v>61</v>
      </c>
      <c r="AU855" s="88" t="s">
        <v>3921</v>
      </c>
      <c r="AV855" s="88"/>
      <c r="AW855" s="88"/>
      <c r="AX855" s="88"/>
      <c r="AY855" s="88">
        <v>64.531807999999998</v>
      </c>
      <c r="AZ855" s="89">
        <v>150</v>
      </c>
      <c r="BA855" s="92">
        <v>4.145077720207254E-2</v>
      </c>
      <c r="BB855" s="93">
        <v>144</v>
      </c>
      <c r="BC855" s="94">
        <v>0.2</v>
      </c>
      <c r="BD855" s="89">
        <v>495</v>
      </c>
      <c r="BE855" s="89">
        <v>345</v>
      </c>
      <c r="BF855" s="96" t="s">
        <v>2558</v>
      </c>
      <c r="BG855" s="88" t="s">
        <v>68</v>
      </c>
      <c r="BH855" s="88" t="s">
        <v>3523</v>
      </c>
    </row>
    <row r="856" spans="1:60" s="87" customFormat="1" ht="30.75" customHeight="1" x14ac:dyDescent="0.2">
      <c r="A856" s="87" t="s">
        <v>2163</v>
      </c>
      <c r="B856" s="88" t="s">
        <v>1859</v>
      </c>
      <c r="C856" s="88" t="s">
        <v>2163</v>
      </c>
      <c r="D856" s="88" t="s">
        <v>31</v>
      </c>
      <c r="E856" s="88" t="s">
        <v>32</v>
      </c>
      <c r="F856" s="88" t="s">
        <v>32</v>
      </c>
      <c r="G856" s="88" t="s">
        <v>61</v>
      </c>
      <c r="H856" s="88" t="s">
        <v>66</v>
      </c>
      <c r="I856" s="88" t="s">
        <v>2918</v>
      </c>
      <c r="J856" s="88" t="s">
        <v>62</v>
      </c>
      <c r="K856" s="88" t="s">
        <v>1236</v>
      </c>
      <c r="L856" s="88" t="s">
        <v>3523</v>
      </c>
      <c r="M856" s="88" t="s">
        <v>1235</v>
      </c>
      <c r="N856" s="88" t="s">
        <v>1726</v>
      </c>
      <c r="O856" s="88" t="s">
        <v>587</v>
      </c>
      <c r="P856" s="88" t="s">
        <v>175</v>
      </c>
      <c r="Q856" s="88" t="s">
        <v>2374</v>
      </c>
      <c r="R856" s="89" t="s">
        <v>3644</v>
      </c>
      <c r="S856" s="90">
        <v>0.41</v>
      </c>
      <c r="T856" s="88" t="s">
        <v>1217</v>
      </c>
      <c r="U856" s="88"/>
      <c r="V856" s="88"/>
      <c r="W856" s="88"/>
      <c r="X856" s="89"/>
      <c r="Y856" s="89"/>
      <c r="Z856" s="88"/>
      <c r="AA856" s="88">
        <v>37</v>
      </c>
      <c r="AB856" s="88"/>
      <c r="AC856" s="88"/>
      <c r="AD856" s="88">
        <v>24</v>
      </c>
      <c r="AE856" s="91">
        <v>17.55</v>
      </c>
      <c r="AF856" s="88" t="s">
        <v>2992</v>
      </c>
      <c r="AG856" s="88" t="s">
        <v>2999</v>
      </c>
      <c r="AH856" s="88" t="s">
        <v>2998</v>
      </c>
      <c r="AI856" s="89">
        <v>1</v>
      </c>
      <c r="AJ856" s="89"/>
      <c r="AK856" s="89"/>
      <c r="AL856" s="88"/>
      <c r="AM856" s="88"/>
      <c r="AN856" s="88"/>
      <c r="AO856" s="88"/>
      <c r="AP856" s="88" t="s">
        <v>61</v>
      </c>
      <c r="AQ856" s="88" t="s">
        <v>44</v>
      </c>
      <c r="AR856" s="88" t="s">
        <v>45</v>
      </c>
      <c r="AS856" s="88" t="s">
        <v>44</v>
      </c>
      <c r="AT856" s="88" t="s">
        <v>61</v>
      </c>
      <c r="AU856" s="88"/>
      <c r="AV856" s="88"/>
      <c r="AW856" s="88"/>
      <c r="AX856" s="88" t="s">
        <v>3923</v>
      </c>
      <c r="AY856" s="88">
        <v>64.768428999999998</v>
      </c>
      <c r="AZ856" s="89">
        <v>150</v>
      </c>
      <c r="BA856" s="92">
        <v>0.12435233160621761</v>
      </c>
      <c r="BB856" s="93">
        <v>72</v>
      </c>
      <c r="BC856" s="94">
        <v>0.2</v>
      </c>
      <c r="BD856" s="89">
        <v>505</v>
      </c>
      <c r="BE856" s="89">
        <v>350</v>
      </c>
      <c r="BF856" s="98" t="s">
        <v>2536</v>
      </c>
      <c r="BG856" s="88" t="s">
        <v>68</v>
      </c>
      <c r="BH856" s="88" t="s">
        <v>3523</v>
      </c>
    </row>
    <row r="857" spans="1:60" s="87" customFormat="1" ht="30.75" customHeight="1" x14ac:dyDescent="0.2">
      <c r="A857" s="87" t="s">
        <v>2164</v>
      </c>
      <c r="B857" s="88" t="s">
        <v>1859</v>
      </c>
      <c r="C857" s="88" t="s">
        <v>2164</v>
      </c>
      <c r="D857" s="88" t="s">
        <v>31</v>
      </c>
      <c r="E857" s="88" t="s">
        <v>32</v>
      </c>
      <c r="F857" s="88" t="s">
        <v>32</v>
      </c>
      <c r="G857" s="88" t="s">
        <v>61</v>
      </c>
      <c r="H857" s="88" t="s">
        <v>66</v>
      </c>
      <c r="I857" s="88" t="s">
        <v>2918</v>
      </c>
      <c r="J857" s="88" t="s">
        <v>62</v>
      </c>
      <c r="K857" s="88" t="s">
        <v>1236</v>
      </c>
      <c r="L857" s="88" t="s">
        <v>3523</v>
      </c>
      <c r="M857" s="88" t="s">
        <v>1235</v>
      </c>
      <c r="N857" s="88" t="s">
        <v>1726</v>
      </c>
      <c r="O857" s="88" t="s">
        <v>587</v>
      </c>
      <c r="P857" s="88" t="s">
        <v>176</v>
      </c>
      <c r="Q857" s="88" t="s">
        <v>2374</v>
      </c>
      <c r="R857" s="89" t="s">
        <v>3644</v>
      </c>
      <c r="S857" s="90">
        <v>0.375</v>
      </c>
      <c r="T857" s="88" t="s">
        <v>1218</v>
      </c>
      <c r="U857" s="88"/>
      <c r="V857" s="88"/>
      <c r="W857" s="88"/>
      <c r="X857" s="89"/>
      <c r="Y857" s="89"/>
      <c r="Z857" s="88"/>
      <c r="AA857" s="88">
        <v>37</v>
      </c>
      <c r="AB857" s="88"/>
      <c r="AC857" s="88"/>
      <c r="AD857" s="88">
        <v>24</v>
      </c>
      <c r="AE857" s="91">
        <v>17.55</v>
      </c>
      <c r="AF857" s="88" t="s">
        <v>2992</v>
      </c>
      <c r="AG857" s="88" t="s">
        <v>2999</v>
      </c>
      <c r="AH857" s="88" t="s">
        <v>2998</v>
      </c>
      <c r="AI857" s="89">
        <v>1</v>
      </c>
      <c r="AJ857" s="89"/>
      <c r="AK857" s="89"/>
      <c r="AL857" s="88"/>
      <c r="AM857" s="88"/>
      <c r="AN857" s="88"/>
      <c r="AO857" s="88"/>
      <c r="AP857" s="88" t="s">
        <v>61</v>
      </c>
      <c r="AQ857" s="88" t="s">
        <v>44</v>
      </c>
      <c r="AR857" s="88" t="s">
        <v>45</v>
      </c>
      <c r="AS857" s="88" t="s">
        <v>44</v>
      </c>
      <c r="AT857" s="88" t="s">
        <v>61</v>
      </c>
      <c r="AU857" s="88"/>
      <c r="AV857" s="88"/>
      <c r="AW857" s="88"/>
      <c r="AX857" s="88" t="s">
        <v>3923</v>
      </c>
      <c r="AY857" s="88">
        <v>64.752617000000001</v>
      </c>
      <c r="AZ857" s="89">
        <v>150</v>
      </c>
      <c r="BA857" s="92">
        <v>0.14507772020725387</v>
      </c>
      <c r="BB857" s="93">
        <v>108</v>
      </c>
      <c r="BC857" s="94">
        <v>0.2</v>
      </c>
      <c r="BD857" s="89">
        <v>505</v>
      </c>
      <c r="BE857" s="89">
        <v>350</v>
      </c>
      <c r="BF857" s="98" t="s">
        <v>2536</v>
      </c>
      <c r="BG857" s="88" t="s">
        <v>68</v>
      </c>
      <c r="BH857" s="88" t="s">
        <v>3523</v>
      </c>
    </row>
    <row r="858" spans="1:60" s="87" customFormat="1" ht="30.75" customHeight="1" x14ac:dyDescent="0.2">
      <c r="A858" s="87" t="s">
        <v>1237</v>
      </c>
      <c r="B858" s="88" t="s">
        <v>1859</v>
      </c>
      <c r="C858" s="88" t="s">
        <v>1237</v>
      </c>
      <c r="D858" s="88" t="s">
        <v>31</v>
      </c>
      <c r="E858" s="88" t="s">
        <v>32</v>
      </c>
      <c r="F858" s="88" t="s">
        <v>32</v>
      </c>
      <c r="G858" s="88" t="s">
        <v>61</v>
      </c>
      <c r="H858" s="88" t="s">
        <v>66</v>
      </c>
      <c r="I858" s="88" t="s">
        <v>2918</v>
      </c>
      <c r="J858" s="88" t="s">
        <v>62</v>
      </c>
      <c r="K858" s="88" t="s">
        <v>1236</v>
      </c>
      <c r="L858" s="88" t="s">
        <v>3523</v>
      </c>
      <c r="M858" s="88" t="s">
        <v>1235</v>
      </c>
      <c r="N858" s="88" t="s">
        <v>1726</v>
      </c>
      <c r="O858" s="88" t="s">
        <v>587</v>
      </c>
      <c r="P858" s="88" t="s">
        <v>98</v>
      </c>
      <c r="Q858" s="88" t="s">
        <v>2374</v>
      </c>
      <c r="R858" s="89" t="s">
        <v>3644</v>
      </c>
      <c r="S858" s="90">
        <v>0.36</v>
      </c>
      <c r="T858" s="88" t="s">
        <v>1219</v>
      </c>
      <c r="U858" s="88"/>
      <c r="V858" s="88"/>
      <c r="W858" s="88"/>
      <c r="X858" s="89"/>
      <c r="Y858" s="89"/>
      <c r="Z858" s="88"/>
      <c r="AA858" s="88">
        <v>37</v>
      </c>
      <c r="AB858" s="88"/>
      <c r="AC858" s="88"/>
      <c r="AD858" s="88">
        <v>24</v>
      </c>
      <c r="AE858" s="91">
        <v>17.55</v>
      </c>
      <c r="AF858" s="88" t="s">
        <v>2992</v>
      </c>
      <c r="AG858" s="88" t="s">
        <v>2999</v>
      </c>
      <c r="AH858" s="88" t="s">
        <v>2998</v>
      </c>
      <c r="AI858" s="89">
        <v>1</v>
      </c>
      <c r="AJ858" s="89"/>
      <c r="AK858" s="89"/>
      <c r="AL858" s="88"/>
      <c r="AM858" s="88"/>
      <c r="AN858" s="88"/>
      <c r="AO858" s="88"/>
      <c r="AP858" s="88" t="s">
        <v>61</v>
      </c>
      <c r="AQ858" s="88" t="s">
        <v>44</v>
      </c>
      <c r="AR858" s="88" t="s">
        <v>45</v>
      </c>
      <c r="AS858" s="88" t="s">
        <v>44</v>
      </c>
      <c r="AT858" s="88" t="s">
        <v>61</v>
      </c>
      <c r="AU858" s="88"/>
      <c r="AV858" s="88"/>
      <c r="AW858" s="88"/>
      <c r="AX858" s="88" t="s">
        <v>3923</v>
      </c>
      <c r="AY858" s="88">
        <v>64.752617000000001</v>
      </c>
      <c r="AZ858" s="89">
        <v>150</v>
      </c>
      <c r="BA858" s="92">
        <v>0.13989637305699482</v>
      </c>
      <c r="BB858" s="93">
        <v>108</v>
      </c>
      <c r="BC858" s="94">
        <v>0.2</v>
      </c>
      <c r="BD858" s="89">
        <v>505</v>
      </c>
      <c r="BE858" s="89">
        <v>350</v>
      </c>
      <c r="BF858" s="98" t="s">
        <v>2536</v>
      </c>
      <c r="BG858" s="88" t="s">
        <v>68</v>
      </c>
      <c r="BH858" s="88" t="s">
        <v>3523</v>
      </c>
    </row>
    <row r="859" spans="1:60" s="87" customFormat="1" ht="30.75" customHeight="1" x14ac:dyDescent="0.2">
      <c r="A859" s="87" t="s">
        <v>1238</v>
      </c>
      <c r="B859" s="88" t="s">
        <v>1859</v>
      </c>
      <c r="C859" s="88" t="s">
        <v>1238</v>
      </c>
      <c r="D859" s="88" t="s">
        <v>31</v>
      </c>
      <c r="E859" s="88" t="s">
        <v>32</v>
      </c>
      <c r="F859" s="88" t="s">
        <v>32</v>
      </c>
      <c r="G859" s="88" t="s">
        <v>61</v>
      </c>
      <c r="H859" s="88" t="s">
        <v>66</v>
      </c>
      <c r="I859" s="88" t="s">
        <v>2918</v>
      </c>
      <c r="J859" s="88" t="s">
        <v>62</v>
      </c>
      <c r="K859" s="88" t="s">
        <v>1236</v>
      </c>
      <c r="L859" s="88" t="s">
        <v>3523</v>
      </c>
      <c r="M859" s="88" t="s">
        <v>1235</v>
      </c>
      <c r="N859" s="88" t="s">
        <v>1726</v>
      </c>
      <c r="O859" s="88" t="s">
        <v>587</v>
      </c>
      <c r="P859" s="88" t="s">
        <v>100</v>
      </c>
      <c r="Q859" s="88" t="s">
        <v>2374</v>
      </c>
      <c r="R859" s="89" t="s">
        <v>3644</v>
      </c>
      <c r="S859" s="90">
        <v>0.33500000000000002</v>
      </c>
      <c r="T859" s="88" t="s">
        <v>1220</v>
      </c>
      <c r="U859" s="88"/>
      <c r="V859" s="88"/>
      <c r="W859" s="88"/>
      <c r="X859" s="89"/>
      <c r="Y859" s="89"/>
      <c r="Z859" s="88"/>
      <c r="AA859" s="88">
        <v>37</v>
      </c>
      <c r="AB859" s="88"/>
      <c r="AC859" s="88"/>
      <c r="AD859" s="88">
        <v>24</v>
      </c>
      <c r="AE859" s="91">
        <v>17.55</v>
      </c>
      <c r="AF859" s="88" t="s">
        <v>2992</v>
      </c>
      <c r="AG859" s="88" t="s">
        <v>2999</v>
      </c>
      <c r="AH859" s="88" t="s">
        <v>2998</v>
      </c>
      <c r="AI859" s="89">
        <v>1</v>
      </c>
      <c r="AJ859" s="89"/>
      <c r="AK859" s="89"/>
      <c r="AL859" s="88"/>
      <c r="AM859" s="88"/>
      <c r="AN859" s="88"/>
      <c r="AO859" s="88"/>
      <c r="AP859" s="88" t="s">
        <v>61</v>
      </c>
      <c r="AQ859" s="88" t="s">
        <v>44</v>
      </c>
      <c r="AR859" s="88" t="s">
        <v>45</v>
      </c>
      <c r="AS859" s="88" t="s">
        <v>44</v>
      </c>
      <c r="AT859" s="88" t="s">
        <v>61</v>
      </c>
      <c r="AU859" s="88"/>
      <c r="AV859" s="88"/>
      <c r="AW859" s="88"/>
      <c r="AX859" s="88" t="s">
        <v>3923</v>
      </c>
      <c r="AY859" s="88">
        <v>64.752617000000001</v>
      </c>
      <c r="AZ859" s="89">
        <v>150</v>
      </c>
      <c r="BA859" s="92">
        <v>5.6994818652849742E-2</v>
      </c>
      <c r="BB859" s="93">
        <v>108</v>
      </c>
      <c r="BC859" s="94">
        <v>0.2</v>
      </c>
      <c r="BD859" s="89">
        <v>505</v>
      </c>
      <c r="BE859" s="89">
        <v>350</v>
      </c>
      <c r="BF859" s="98" t="s">
        <v>2536</v>
      </c>
      <c r="BG859" s="88" t="s">
        <v>68</v>
      </c>
      <c r="BH859" s="88" t="s">
        <v>3523</v>
      </c>
    </row>
    <row r="860" spans="1:60" s="87" customFormat="1" ht="30.75" customHeight="1" x14ac:dyDescent="0.2">
      <c r="A860" s="87" t="s">
        <v>1239</v>
      </c>
      <c r="B860" s="88" t="s">
        <v>1859</v>
      </c>
      <c r="C860" s="88" t="s">
        <v>1239</v>
      </c>
      <c r="D860" s="88" t="s">
        <v>31</v>
      </c>
      <c r="E860" s="88" t="s">
        <v>32</v>
      </c>
      <c r="F860" s="88" t="s">
        <v>32</v>
      </c>
      <c r="G860" s="88" t="s">
        <v>61</v>
      </c>
      <c r="H860" s="88" t="s">
        <v>66</v>
      </c>
      <c r="I860" s="88" t="s">
        <v>2918</v>
      </c>
      <c r="J860" s="88" t="s">
        <v>62</v>
      </c>
      <c r="K860" s="88" t="s">
        <v>1236</v>
      </c>
      <c r="L860" s="88" t="s">
        <v>3523</v>
      </c>
      <c r="M860" s="88" t="s">
        <v>1235</v>
      </c>
      <c r="N860" s="88" t="s">
        <v>1726</v>
      </c>
      <c r="O860" s="88" t="s">
        <v>587</v>
      </c>
      <c r="P860" s="88" t="s">
        <v>104</v>
      </c>
      <c r="Q860" s="88" t="s">
        <v>2374</v>
      </c>
      <c r="R860" s="89" t="s">
        <v>3644</v>
      </c>
      <c r="S860" s="90">
        <v>0.42499999999999999</v>
      </c>
      <c r="T860" s="88" t="s">
        <v>1221</v>
      </c>
      <c r="U860" s="88"/>
      <c r="V860" s="88"/>
      <c r="W860" s="88"/>
      <c r="X860" s="89"/>
      <c r="Y860" s="89"/>
      <c r="Z860" s="88"/>
      <c r="AA860" s="88">
        <v>37</v>
      </c>
      <c r="AB860" s="88"/>
      <c r="AC860" s="88"/>
      <c r="AD860" s="88">
        <v>24</v>
      </c>
      <c r="AE860" s="91">
        <v>17.55</v>
      </c>
      <c r="AF860" s="88" t="s">
        <v>2992</v>
      </c>
      <c r="AG860" s="88" t="s">
        <v>2999</v>
      </c>
      <c r="AH860" s="88" t="s">
        <v>2998</v>
      </c>
      <c r="AI860" s="89">
        <v>1</v>
      </c>
      <c r="AJ860" s="89"/>
      <c r="AK860" s="89"/>
      <c r="AL860" s="88"/>
      <c r="AM860" s="88"/>
      <c r="AN860" s="88"/>
      <c r="AO860" s="88"/>
      <c r="AP860" s="88" t="s">
        <v>61</v>
      </c>
      <c r="AQ860" s="88" t="s">
        <v>44</v>
      </c>
      <c r="AR860" s="88" t="s">
        <v>45</v>
      </c>
      <c r="AS860" s="88" t="s">
        <v>44</v>
      </c>
      <c r="AT860" s="88" t="s">
        <v>61</v>
      </c>
      <c r="AU860" s="88"/>
      <c r="AV860" s="88"/>
      <c r="AW860" s="88"/>
      <c r="AX860" s="88" t="s">
        <v>3923</v>
      </c>
      <c r="AY860" s="88">
        <v>64.768124</v>
      </c>
      <c r="AZ860" s="89">
        <v>150</v>
      </c>
      <c r="BA860" s="92">
        <v>1.0362694300518135E-2</v>
      </c>
      <c r="BB860" s="93">
        <v>72</v>
      </c>
      <c r="BC860" s="94">
        <v>0.2</v>
      </c>
      <c r="BD860" s="89">
        <v>505</v>
      </c>
      <c r="BE860" s="89">
        <v>350</v>
      </c>
      <c r="BF860" s="98" t="s">
        <v>2536</v>
      </c>
      <c r="BG860" s="88" t="s">
        <v>68</v>
      </c>
      <c r="BH860" s="88" t="s">
        <v>3523</v>
      </c>
    </row>
    <row r="861" spans="1:60" s="87" customFormat="1" ht="30.75" customHeight="1" x14ac:dyDescent="0.2">
      <c r="A861" s="87" t="s">
        <v>1240</v>
      </c>
      <c r="B861" s="88" t="s">
        <v>1859</v>
      </c>
      <c r="C861" s="88" t="s">
        <v>1240</v>
      </c>
      <c r="D861" s="88" t="s">
        <v>31</v>
      </c>
      <c r="E861" s="88" t="s">
        <v>32</v>
      </c>
      <c r="F861" s="88" t="s">
        <v>32</v>
      </c>
      <c r="G861" s="88" t="s">
        <v>61</v>
      </c>
      <c r="H861" s="88" t="s">
        <v>66</v>
      </c>
      <c r="I861" s="88" t="s">
        <v>2918</v>
      </c>
      <c r="J861" s="88" t="s">
        <v>62</v>
      </c>
      <c r="K861" s="88" t="s">
        <v>1236</v>
      </c>
      <c r="L861" s="88" t="s">
        <v>3523</v>
      </c>
      <c r="M861" s="88" t="s">
        <v>1235</v>
      </c>
      <c r="N861" s="88" t="s">
        <v>1726</v>
      </c>
      <c r="O861" s="88" t="s">
        <v>587</v>
      </c>
      <c r="P861" s="88" t="s">
        <v>107</v>
      </c>
      <c r="Q861" s="88" t="s">
        <v>2374</v>
      </c>
      <c r="R861" s="89" t="s">
        <v>3644</v>
      </c>
      <c r="S861" s="90">
        <v>0.45500000000000002</v>
      </c>
      <c r="T861" s="88" t="s">
        <v>1222</v>
      </c>
      <c r="U861" s="88"/>
      <c r="V861" s="88"/>
      <c r="W861" s="88"/>
      <c r="X861" s="89"/>
      <c r="Y861" s="89"/>
      <c r="Z861" s="88"/>
      <c r="AA861" s="88">
        <v>37</v>
      </c>
      <c r="AB861" s="88"/>
      <c r="AC861" s="88"/>
      <c r="AD861" s="88">
        <v>24</v>
      </c>
      <c r="AE861" s="91">
        <v>17.55</v>
      </c>
      <c r="AF861" s="88" t="s">
        <v>2992</v>
      </c>
      <c r="AG861" s="88" t="s">
        <v>2999</v>
      </c>
      <c r="AH861" s="88" t="s">
        <v>2998</v>
      </c>
      <c r="AI861" s="89">
        <v>1</v>
      </c>
      <c r="AJ861" s="89"/>
      <c r="AK861" s="89"/>
      <c r="AL861" s="88"/>
      <c r="AM861" s="88"/>
      <c r="AN861" s="88"/>
      <c r="AO861" s="88"/>
      <c r="AP861" s="88" t="s">
        <v>61</v>
      </c>
      <c r="AQ861" s="88" t="s">
        <v>44</v>
      </c>
      <c r="AR861" s="88" t="s">
        <v>45</v>
      </c>
      <c r="AS861" s="88" t="s">
        <v>44</v>
      </c>
      <c r="AT861" s="88" t="s">
        <v>61</v>
      </c>
      <c r="AU861" s="88"/>
      <c r="AV861" s="88"/>
      <c r="AW861" s="88"/>
      <c r="AX861" s="88" t="s">
        <v>3923</v>
      </c>
      <c r="AY861" s="88">
        <v>64.752617000000001</v>
      </c>
      <c r="AZ861" s="89">
        <v>150</v>
      </c>
      <c r="BA861" s="92">
        <v>1.0362694300518135E-2</v>
      </c>
      <c r="BB861" s="93">
        <v>72</v>
      </c>
      <c r="BC861" s="94">
        <v>0.2</v>
      </c>
      <c r="BD861" s="89">
        <v>505</v>
      </c>
      <c r="BE861" s="89">
        <v>350</v>
      </c>
      <c r="BF861" s="98" t="s">
        <v>2536</v>
      </c>
      <c r="BG861" s="88" t="s">
        <v>68</v>
      </c>
      <c r="BH861" s="88" t="s">
        <v>3523</v>
      </c>
    </row>
    <row r="862" spans="1:60" s="87" customFormat="1" ht="30.75" customHeight="1" x14ac:dyDescent="0.2">
      <c r="A862" s="87" t="s">
        <v>2165</v>
      </c>
      <c r="B862" s="88" t="s">
        <v>1860</v>
      </c>
      <c r="C862" s="88" t="s">
        <v>2165</v>
      </c>
      <c r="D862" s="88" t="s">
        <v>31</v>
      </c>
      <c r="E862" s="88" t="s">
        <v>32</v>
      </c>
      <c r="F862" s="88" t="s">
        <v>32</v>
      </c>
      <c r="G862" s="88" t="s">
        <v>61</v>
      </c>
      <c r="H862" s="88" t="s">
        <v>66</v>
      </c>
      <c r="I862" s="88" t="s">
        <v>2918</v>
      </c>
      <c r="J862" s="88" t="s">
        <v>62</v>
      </c>
      <c r="K862" s="88" t="s">
        <v>1236</v>
      </c>
      <c r="L862" s="88" t="s">
        <v>3523</v>
      </c>
      <c r="M862" s="88" t="s">
        <v>1235</v>
      </c>
      <c r="N862" s="88" t="s">
        <v>1729</v>
      </c>
      <c r="O862" s="88" t="s">
        <v>587</v>
      </c>
      <c r="P862" s="88" t="s">
        <v>175</v>
      </c>
      <c r="Q862" s="88" t="s">
        <v>2374</v>
      </c>
      <c r="R862" s="89" t="s">
        <v>3613</v>
      </c>
      <c r="S862" s="90">
        <v>0.41</v>
      </c>
      <c r="T862" s="88" t="s">
        <v>1223</v>
      </c>
      <c r="U862" s="88"/>
      <c r="V862" s="88"/>
      <c r="W862" s="88"/>
      <c r="X862" s="89"/>
      <c r="Y862" s="89"/>
      <c r="Z862" s="88"/>
      <c r="AA862" s="88">
        <v>37</v>
      </c>
      <c r="AB862" s="88"/>
      <c r="AC862" s="88"/>
      <c r="AD862" s="88">
        <v>24</v>
      </c>
      <c r="AE862" s="91">
        <v>17.55</v>
      </c>
      <c r="AF862" s="88" t="s">
        <v>2992</v>
      </c>
      <c r="AG862" s="88" t="s">
        <v>2999</v>
      </c>
      <c r="AH862" s="88" t="s">
        <v>2998</v>
      </c>
      <c r="AI862" s="89">
        <v>1</v>
      </c>
      <c r="AJ862" s="89"/>
      <c r="AK862" s="89"/>
      <c r="AL862" s="88"/>
      <c r="AM862" s="88"/>
      <c r="AN862" s="88"/>
      <c r="AO862" s="88"/>
      <c r="AP862" s="88" t="s">
        <v>61</v>
      </c>
      <c r="AQ862" s="88" t="s">
        <v>44</v>
      </c>
      <c r="AR862" s="88" t="s">
        <v>45</v>
      </c>
      <c r="AS862" s="88" t="s">
        <v>44</v>
      </c>
      <c r="AT862" s="88" t="s">
        <v>61</v>
      </c>
      <c r="AU862" s="88"/>
      <c r="AV862" s="88"/>
      <c r="AW862" s="88"/>
      <c r="AX862" s="88" t="s">
        <v>3923</v>
      </c>
      <c r="AY862" s="88">
        <v>64.767357000000004</v>
      </c>
      <c r="AZ862" s="89">
        <v>150</v>
      </c>
      <c r="BA862" s="92">
        <v>4.145077720207254E-2</v>
      </c>
      <c r="BB862" s="93">
        <v>72</v>
      </c>
      <c r="BC862" s="94">
        <v>0.2</v>
      </c>
      <c r="BD862" s="89">
        <v>505</v>
      </c>
      <c r="BE862" s="89">
        <v>350</v>
      </c>
      <c r="BF862" s="96" t="s">
        <v>2533</v>
      </c>
      <c r="BG862" s="88" t="s">
        <v>68</v>
      </c>
      <c r="BH862" s="88" t="s">
        <v>3523</v>
      </c>
    </row>
    <row r="863" spans="1:60" s="87" customFormat="1" ht="30.75" customHeight="1" x14ac:dyDescent="0.2">
      <c r="A863" s="87" t="s">
        <v>2166</v>
      </c>
      <c r="B863" s="88" t="s">
        <v>1860</v>
      </c>
      <c r="C863" s="88" t="s">
        <v>2166</v>
      </c>
      <c r="D863" s="88" t="s">
        <v>31</v>
      </c>
      <c r="E863" s="88" t="s">
        <v>32</v>
      </c>
      <c r="F863" s="88" t="s">
        <v>32</v>
      </c>
      <c r="G863" s="88" t="s">
        <v>61</v>
      </c>
      <c r="H863" s="88" t="s">
        <v>66</v>
      </c>
      <c r="I863" s="88" t="s">
        <v>2918</v>
      </c>
      <c r="J863" s="88" t="s">
        <v>62</v>
      </c>
      <c r="K863" s="88" t="s">
        <v>1236</v>
      </c>
      <c r="L863" s="88" t="s">
        <v>3523</v>
      </c>
      <c r="M863" s="88" t="s">
        <v>1235</v>
      </c>
      <c r="N863" s="88" t="s">
        <v>1729</v>
      </c>
      <c r="O863" s="88" t="s">
        <v>587</v>
      </c>
      <c r="P863" s="88" t="s">
        <v>176</v>
      </c>
      <c r="Q863" s="88" t="s">
        <v>2374</v>
      </c>
      <c r="R863" s="89" t="s">
        <v>3613</v>
      </c>
      <c r="S863" s="90">
        <v>0.375</v>
      </c>
      <c r="T863" s="88" t="s">
        <v>1224</v>
      </c>
      <c r="U863" s="88"/>
      <c r="V863" s="88"/>
      <c r="W863" s="88"/>
      <c r="X863" s="89"/>
      <c r="Y863" s="89"/>
      <c r="Z863" s="88"/>
      <c r="AA863" s="88">
        <v>37</v>
      </c>
      <c r="AB863" s="88"/>
      <c r="AC863" s="88"/>
      <c r="AD863" s="88">
        <v>24</v>
      </c>
      <c r="AE863" s="91">
        <v>17.55</v>
      </c>
      <c r="AF863" s="88" t="s">
        <v>2992</v>
      </c>
      <c r="AG863" s="88" t="s">
        <v>2999</v>
      </c>
      <c r="AH863" s="88" t="s">
        <v>2998</v>
      </c>
      <c r="AI863" s="89">
        <v>1</v>
      </c>
      <c r="AJ863" s="89"/>
      <c r="AK863" s="89"/>
      <c r="AL863" s="88"/>
      <c r="AM863" s="88"/>
      <c r="AN863" s="88"/>
      <c r="AO863" s="88"/>
      <c r="AP863" s="88" t="s">
        <v>61</v>
      </c>
      <c r="AQ863" s="88" t="s">
        <v>44</v>
      </c>
      <c r="AR863" s="88" t="s">
        <v>45</v>
      </c>
      <c r="AS863" s="88" t="s">
        <v>44</v>
      </c>
      <c r="AT863" s="88" t="s">
        <v>61</v>
      </c>
      <c r="AU863" s="88"/>
      <c r="AV863" s="88"/>
      <c r="AW863" s="88"/>
      <c r="AX863" s="88" t="s">
        <v>3923</v>
      </c>
      <c r="AY863" s="88">
        <v>64.752617000000001</v>
      </c>
      <c r="AZ863" s="89">
        <v>150</v>
      </c>
      <c r="BA863" s="92">
        <v>8.8082901554404139E-2</v>
      </c>
      <c r="BB863" s="93">
        <v>108</v>
      </c>
      <c r="BC863" s="94">
        <v>0.2</v>
      </c>
      <c r="BD863" s="89">
        <v>505</v>
      </c>
      <c r="BE863" s="89">
        <v>350</v>
      </c>
      <c r="BF863" s="96" t="s">
        <v>2533</v>
      </c>
      <c r="BG863" s="88" t="s">
        <v>68</v>
      </c>
      <c r="BH863" s="88" t="s">
        <v>3523</v>
      </c>
    </row>
    <row r="864" spans="1:60" s="87" customFormat="1" ht="30.75" customHeight="1" x14ac:dyDescent="0.2">
      <c r="A864" s="87" t="s">
        <v>1241</v>
      </c>
      <c r="B864" s="88" t="s">
        <v>1860</v>
      </c>
      <c r="C864" s="88" t="s">
        <v>1241</v>
      </c>
      <c r="D864" s="88" t="s">
        <v>31</v>
      </c>
      <c r="E864" s="88" t="s">
        <v>32</v>
      </c>
      <c r="F864" s="88" t="s">
        <v>32</v>
      </c>
      <c r="G864" s="88" t="s">
        <v>61</v>
      </c>
      <c r="H864" s="88" t="s">
        <v>66</v>
      </c>
      <c r="I864" s="88" t="s">
        <v>2918</v>
      </c>
      <c r="J864" s="88" t="s">
        <v>62</v>
      </c>
      <c r="K864" s="88" t="s">
        <v>1236</v>
      </c>
      <c r="L864" s="88" t="s">
        <v>3523</v>
      </c>
      <c r="M864" s="88" t="s">
        <v>1235</v>
      </c>
      <c r="N864" s="88" t="s">
        <v>1729</v>
      </c>
      <c r="O864" s="88" t="s">
        <v>587</v>
      </c>
      <c r="P864" s="88" t="s">
        <v>98</v>
      </c>
      <c r="Q864" s="88" t="s">
        <v>2374</v>
      </c>
      <c r="R864" s="89" t="s">
        <v>3613</v>
      </c>
      <c r="S864" s="90">
        <v>0.36</v>
      </c>
      <c r="T864" s="88" t="s">
        <v>1225</v>
      </c>
      <c r="U864" s="88"/>
      <c r="V864" s="88"/>
      <c r="W864" s="88"/>
      <c r="X864" s="89"/>
      <c r="Y864" s="89"/>
      <c r="Z864" s="88"/>
      <c r="AA864" s="88">
        <v>37</v>
      </c>
      <c r="AB864" s="88"/>
      <c r="AC864" s="88"/>
      <c r="AD864" s="88">
        <v>24</v>
      </c>
      <c r="AE864" s="91">
        <v>17.55</v>
      </c>
      <c r="AF864" s="88" t="s">
        <v>2992</v>
      </c>
      <c r="AG864" s="88" t="s">
        <v>2999</v>
      </c>
      <c r="AH864" s="88" t="s">
        <v>2998</v>
      </c>
      <c r="AI864" s="89">
        <v>1</v>
      </c>
      <c r="AJ864" s="89"/>
      <c r="AK864" s="89"/>
      <c r="AL864" s="88"/>
      <c r="AM864" s="88"/>
      <c r="AN864" s="88"/>
      <c r="AO864" s="88"/>
      <c r="AP864" s="88" t="s">
        <v>61</v>
      </c>
      <c r="AQ864" s="88" t="s">
        <v>44</v>
      </c>
      <c r="AR864" s="88" t="s">
        <v>45</v>
      </c>
      <c r="AS864" s="88" t="s">
        <v>44</v>
      </c>
      <c r="AT864" s="88" t="s">
        <v>61</v>
      </c>
      <c r="AU864" s="88"/>
      <c r="AV864" s="88"/>
      <c r="AW864" s="88"/>
      <c r="AX864" s="88" t="s">
        <v>3923</v>
      </c>
      <c r="AY864" s="88">
        <v>64.752617000000001</v>
      </c>
      <c r="AZ864" s="89">
        <v>150</v>
      </c>
      <c r="BA864" s="92">
        <v>5.6994818652849742E-2</v>
      </c>
      <c r="BB864" s="93">
        <v>108</v>
      </c>
      <c r="BC864" s="94">
        <v>0.2</v>
      </c>
      <c r="BD864" s="89">
        <v>505</v>
      </c>
      <c r="BE864" s="89">
        <v>350</v>
      </c>
      <c r="BF864" s="96" t="s">
        <v>2533</v>
      </c>
      <c r="BG864" s="88" t="s">
        <v>68</v>
      </c>
      <c r="BH864" s="88" t="s">
        <v>3523</v>
      </c>
    </row>
    <row r="865" spans="1:60" s="87" customFormat="1" ht="30.75" customHeight="1" x14ac:dyDescent="0.2">
      <c r="A865" s="87" t="s">
        <v>1242</v>
      </c>
      <c r="B865" s="88" t="s">
        <v>1860</v>
      </c>
      <c r="C865" s="88" t="s">
        <v>1242</v>
      </c>
      <c r="D865" s="88" t="s">
        <v>31</v>
      </c>
      <c r="E865" s="88" t="s">
        <v>32</v>
      </c>
      <c r="F865" s="88" t="s">
        <v>32</v>
      </c>
      <c r="G865" s="88" t="s">
        <v>61</v>
      </c>
      <c r="H865" s="88" t="s">
        <v>66</v>
      </c>
      <c r="I865" s="88" t="s">
        <v>2918</v>
      </c>
      <c r="J865" s="88" t="s">
        <v>62</v>
      </c>
      <c r="K865" s="88" t="s">
        <v>1236</v>
      </c>
      <c r="L865" s="88" t="s">
        <v>3523</v>
      </c>
      <c r="M865" s="88" t="s">
        <v>1235</v>
      </c>
      <c r="N865" s="88" t="s">
        <v>1729</v>
      </c>
      <c r="O865" s="88" t="s">
        <v>587</v>
      </c>
      <c r="P865" s="88" t="s">
        <v>100</v>
      </c>
      <c r="Q865" s="88" t="s">
        <v>2374</v>
      </c>
      <c r="R865" s="89" t="s">
        <v>3613</v>
      </c>
      <c r="S865" s="90">
        <v>0.33500000000000002</v>
      </c>
      <c r="T865" s="88" t="s">
        <v>1226</v>
      </c>
      <c r="U865" s="88"/>
      <c r="V865" s="88"/>
      <c r="W865" s="88"/>
      <c r="X865" s="89"/>
      <c r="Y865" s="89"/>
      <c r="Z865" s="88"/>
      <c r="AA865" s="88">
        <v>37</v>
      </c>
      <c r="AB865" s="88"/>
      <c r="AC865" s="88"/>
      <c r="AD865" s="88">
        <v>24</v>
      </c>
      <c r="AE865" s="91">
        <v>17.55</v>
      </c>
      <c r="AF865" s="88" t="s">
        <v>2992</v>
      </c>
      <c r="AG865" s="88" t="s">
        <v>2999</v>
      </c>
      <c r="AH865" s="88" t="s">
        <v>2998</v>
      </c>
      <c r="AI865" s="89">
        <v>1</v>
      </c>
      <c r="AJ865" s="89"/>
      <c r="AK865" s="89"/>
      <c r="AL865" s="88"/>
      <c r="AM865" s="88"/>
      <c r="AN865" s="88"/>
      <c r="AO865" s="88"/>
      <c r="AP865" s="88" t="s">
        <v>61</v>
      </c>
      <c r="AQ865" s="88" t="s">
        <v>44</v>
      </c>
      <c r="AR865" s="88" t="s">
        <v>45</v>
      </c>
      <c r="AS865" s="88" t="s">
        <v>44</v>
      </c>
      <c r="AT865" s="88" t="s">
        <v>61</v>
      </c>
      <c r="AU865" s="88"/>
      <c r="AV865" s="88"/>
      <c r="AW865" s="88"/>
      <c r="AX865" s="88" t="s">
        <v>3923</v>
      </c>
      <c r="AY865" s="88">
        <v>64.752617000000001</v>
      </c>
      <c r="AZ865" s="89">
        <v>150</v>
      </c>
      <c r="BA865" s="92">
        <v>3.1088082901554404E-2</v>
      </c>
      <c r="BB865" s="93">
        <v>108</v>
      </c>
      <c r="BC865" s="94">
        <v>0.2</v>
      </c>
      <c r="BD865" s="89">
        <v>505</v>
      </c>
      <c r="BE865" s="89">
        <v>350</v>
      </c>
      <c r="BF865" s="96" t="s">
        <v>2533</v>
      </c>
      <c r="BG865" s="88" t="s">
        <v>68</v>
      </c>
      <c r="BH865" s="88" t="s">
        <v>3523</v>
      </c>
    </row>
    <row r="866" spans="1:60" s="87" customFormat="1" ht="30.75" customHeight="1" x14ac:dyDescent="0.2">
      <c r="A866" s="87" t="s">
        <v>1243</v>
      </c>
      <c r="B866" s="88" t="s">
        <v>1860</v>
      </c>
      <c r="C866" s="88" t="s">
        <v>1243</v>
      </c>
      <c r="D866" s="88" t="s">
        <v>31</v>
      </c>
      <c r="E866" s="88" t="s">
        <v>32</v>
      </c>
      <c r="F866" s="88" t="s">
        <v>32</v>
      </c>
      <c r="G866" s="88" t="s">
        <v>61</v>
      </c>
      <c r="H866" s="88" t="s">
        <v>66</v>
      </c>
      <c r="I866" s="88" t="s">
        <v>2918</v>
      </c>
      <c r="J866" s="88" t="s">
        <v>62</v>
      </c>
      <c r="K866" s="88" t="s">
        <v>1236</v>
      </c>
      <c r="L866" s="88" t="s">
        <v>3523</v>
      </c>
      <c r="M866" s="88" t="s">
        <v>1235</v>
      </c>
      <c r="N866" s="88" t="s">
        <v>1729</v>
      </c>
      <c r="O866" s="88" t="s">
        <v>587</v>
      </c>
      <c r="P866" s="88" t="s">
        <v>104</v>
      </c>
      <c r="Q866" s="88" t="s">
        <v>2374</v>
      </c>
      <c r="R866" s="89" t="s">
        <v>3613</v>
      </c>
      <c r="S866" s="90">
        <v>0.42499999999999999</v>
      </c>
      <c r="T866" s="88" t="s">
        <v>1227</v>
      </c>
      <c r="U866" s="88"/>
      <c r="V866" s="88"/>
      <c r="W866" s="88"/>
      <c r="X866" s="89"/>
      <c r="Y866" s="89"/>
      <c r="Z866" s="88"/>
      <c r="AA866" s="88">
        <v>37</v>
      </c>
      <c r="AB866" s="88"/>
      <c r="AC866" s="88"/>
      <c r="AD866" s="88">
        <v>24</v>
      </c>
      <c r="AE866" s="91">
        <v>17.55</v>
      </c>
      <c r="AF866" s="88" t="s">
        <v>2992</v>
      </c>
      <c r="AG866" s="88" t="s">
        <v>2999</v>
      </c>
      <c r="AH866" s="88" t="s">
        <v>2998</v>
      </c>
      <c r="AI866" s="89">
        <v>1</v>
      </c>
      <c r="AJ866" s="89"/>
      <c r="AK866" s="89"/>
      <c r="AL866" s="88"/>
      <c r="AM866" s="88"/>
      <c r="AN866" s="88"/>
      <c r="AO866" s="88"/>
      <c r="AP866" s="88" t="s">
        <v>61</v>
      </c>
      <c r="AQ866" s="88" t="s">
        <v>44</v>
      </c>
      <c r="AR866" s="88" t="s">
        <v>45</v>
      </c>
      <c r="AS866" s="88" t="s">
        <v>44</v>
      </c>
      <c r="AT866" s="88" t="s">
        <v>61</v>
      </c>
      <c r="AU866" s="88"/>
      <c r="AV866" s="88"/>
      <c r="AW866" s="88"/>
      <c r="AX866" s="88" t="s">
        <v>3923</v>
      </c>
      <c r="AY866" s="88">
        <v>64.752617000000001</v>
      </c>
      <c r="AZ866" s="89">
        <v>150</v>
      </c>
      <c r="BA866" s="92">
        <v>0</v>
      </c>
      <c r="BB866" s="93">
        <v>72</v>
      </c>
      <c r="BC866" s="94">
        <v>0.2</v>
      </c>
      <c r="BD866" s="89">
        <v>505</v>
      </c>
      <c r="BE866" s="89">
        <v>350</v>
      </c>
      <c r="BF866" s="96" t="s">
        <v>2533</v>
      </c>
      <c r="BG866" s="88" t="s">
        <v>68</v>
      </c>
      <c r="BH866" s="88" t="s">
        <v>3523</v>
      </c>
    </row>
    <row r="867" spans="1:60" s="87" customFormat="1" ht="30.75" customHeight="1" x14ac:dyDescent="0.2">
      <c r="A867" s="87" t="s">
        <v>1244</v>
      </c>
      <c r="B867" s="88" t="s">
        <v>1860</v>
      </c>
      <c r="C867" s="88" t="s">
        <v>1244</v>
      </c>
      <c r="D867" s="88" t="s">
        <v>31</v>
      </c>
      <c r="E867" s="88" t="s">
        <v>32</v>
      </c>
      <c r="F867" s="88" t="s">
        <v>32</v>
      </c>
      <c r="G867" s="88" t="s">
        <v>61</v>
      </c>
      <c r="H867" s="88" t="s">
        <v>66</v>
      </c>
      <c r="I867" s="88" t="s">
        <v>2918</v>
      </c>
      <c r="J867" s="88" t="s">
        <v>62</v>
      </c>
      <c r="K867" s="88" t="s">
        <v>1236</v>
      </c>
      <c r="L867" s="88" t="s">
        <v>3523</v>
      </c>
      <c r="M867" s="88" t="s">
        <v>1235</v>
      </c>
      <c r="N867" s="88" t="s">
        <v>1729</v>
      </c>
      <c r="O867" s="88" t="s">
        <v>587</v>
      </c>
      <c r="P867" s="88" t="s">
        <v>107</v>
      </c>
      <c r="Q867" s="88" t="s">
        <v>2374</v>
      </c>
      <c r="R867" s="89" t="s">
        <v>3613</v>
      </c>
      <c r="S867" s="90">
        <v>0.45500000000000002</v>
      </c>
      <c r="T867" s="88" t="s">
        <v>1228</v>
      </c>
      <c r="U867" s="88"/>
      <c r="V867" s="88"/>
      <c r="W867" s="88"/>
      <c r="X867" s="89"/>
      <c r="Y867" s="89"/>
      <c r="Z867" s="88"/>
      <c r="AA867" s="88">
        <v>37</v>
      </c>
      <c r="AB867" s="88"/>
      <c r="AC867" s="88"/>
      <c r="AD867" s="88">
        <v>24</v>
      </c>
      <c r="AE867" s="91">
        <v>17.55</v>
      </c>
      <c r="AF867" s="88" t="s">
        <v>2992</v>
      </c>
      <c r="AG867" s="88" t="s">
        <v>2999</v>
      </c>
      <c r="AH867" s="88" t="s">
        <v>2998</v>
      </c>
      <c r="AI867" s="89">
        <v>1</v>
      </c>
      <c r="AJ867" s="89"/>
      <c r="AK867" s="89"/>
      <c r="AL867" s="88"/>
      <c r="AM867" s="88"/>
      <c r="AN867" s="88"/>
      <c r="AO867" s="88"/>
      <c r="AP867" s="88" t="s">
        <v>61</v>
      </c>
      <c r="AQ867" s="88" t="s">
        <v>44</v>
      </c>
      <c r="AR867" s="88" t="s">
        <v>45</v>
      </c>
      <c r="AS867" s="88" t="s">
        <v>44</v>
      </c>
      <c r="AT867" s="88" t="s">
        <v>61</v>
      </c>
      <c r="AU867" s="88"/>
      <c r="AV867" s="88"/>
      <c r="AW867" s="88"/>
      <c r="AX867" s="88" t="s">
        <v>3923</v>
      </c>
      <c r="AY867" s="88">
        <v>64.752617000000001</v>
      </c>
      <c r="AZ867" s="89">
        <v>150</v>
      </c>
      <c r="BA867" s="92">
        <v>5.1813471502590676E-3</v>
      </c>
      <c r="BB867" s="93">
        <v>72</v>
      </c>
      <c r="BC867" s="94">
        <v>0.2</v>
      </c>
      <c r="BD867" s="89">
        <v>505</v>
      </c>
      <c r="BE867" s="89">
        <v>350</v>
      </c>
      <c r="BF867" s="96" t="s">
        <v>2533</v>
      </c>
      <c r="BG867" s="88" t="s">
        <v>68</v>
      </c>
      <c r="BH867" s="88" t="s">
        <v>3523</v>
      </c>
    </row>
    <row r="868" spans="1:60" s="87" customFormat="1" ht="30.75" customHeight="1" x14ac:dyDescent="0.2">
      <c r="A868" s="87" t="s">
        <v>2167</v>
      </c>
      <c r="B868" s="88" t="s">
        <v>1861</v>
      </c>
      <c r="C868" s="88" t="s">
        <v>2167</v>
      </c>
      <c r="D868" s="88" t="s">
        <v>31</v>
      </c>
      <c r="E868" s="88" t="s">
        <v>32</v>
      </c>
      <c r="F868" s="88" t="s">
        <v>32</v>
      </c>
      <c r="G868" s="88" t="s">
        <v>61</v>
      </c>
      <c r="H868" s="88" t="s">
        <v>66</v>
      </c>
      <c r="I868" s="88" t="s">
        <v>2918</v>
      </c>
      <c r="J868" s="88" t="s">
        <v>62</v>
      </c>
      <c r="K868" s="88" t="s">
        <v>1236</v>
      </c>
      <c r="L868" s="88" t="s">
        <v>3523</v>
      </c>
      <c r="M868" s="88" t="s">
        <v>1235</v>
      </c>
      <c r="N868" s="88" t="s">
        <v>1730</v>
      </c>
      <c r="O868" s="88" t="s">
        <v>587</v>
      </c>
      <c r="P868" s="88" t="s">
        <v>175</v>
      </c>
      <c r="Q868" s="88" t="s">
        <v>2374</v>
      </c>
      <c r="R868" s="89" t="s">
        <v>3618</v>
      </c>
      <c r="S868" s="90">
        <v>0.41</v>
      </c>
      <c r="T868" s="88" t="s">
        <v>1229</v>
      </c>
      <c r="U868" s="88"/>
      <c r="V868" s="88"/>
      <c r="W868" s="88"/>
      <c r="X868" s="89"/>
      <c r="Y868" s="89"/>
      <c r="Z868" s="88"/>
      <c r="AA868" s="88">
        <v>37</v>
      </c>
      <c r="AB868" s="88"/>
      <c r="AC868" s="88"/>
      <c r="AD868" s="88">
        <v>24</v>
      </c>
      <c r="AE868" s="91">
        <v>17.55</v>
      </c>
      <c r="AF868" s="88" t="s">
        <v>2992</v>
      </c>
      <c r="AG868" s="88" t="s">
        <v>2999</v>
      </c>
      <c r="AH868" s="88" t="s">
        <v>2998</v>
      </c>
      <c r="AI868" s="89">
        <v>1</v>
      </c>
      <c r="AJ868" s="89"/>
      <c r="AK868" s="89"/>
      <c r="AL868" s="88"/>
      <c r="AM868" s="88"/>
      <c r="AN868" s="88"/>
      <c r="AO868" s="88"/>
      <c r="AP868" s="88" t="s">
        <v>61</v>
      </c>
      <c r="AQ868" s="88" t="s">
        <v>44</v>
      </c>
      <c r="AR868" s="88" t="s">
        <v>45</v>
      </c>
      <c r="AS868" s="88" t="s">
        <v>44</v>
      </c>
      <c r="AT868" s="88" t="s">
        <v>61</v>
      </c>
      <c r="AU868" s="88"/>
      <c r="AV868" s="88"/>
      <c r="AW868" s="88"/>
      <c r="AX868" s="88" t="s">
        <v>3923</v>
      </c>
      <c r="AY868" s="88">
        <v>64.766793000000007</v>
      </c>
      <c r="AZ868" s="89">
        <v>150</v>
      </c>
      <c r="BA868" s="92">
        <v>9.8445595854922283E-2</v>
      </c>
      <c r="BB868" s="93">
        <v>72</v>
      </c>
      <c r="BC868" s="94">
        <v>0.2</v>
      </c>
      <c r="BD868" s="89">
        <v>505</v>
      </c>
      <c r="BE868" s="89">
        <v>350</v>
      </c>
      <c r="BF868" s="98" t="s">
        <v>2537</v>
      </c>
      <c r="BG868" s="88" t="s">
        <v>68</v>
      </c>
      <c r="BH868" s="88" t="s">
        <v>3523</v>
      </c>
    </row>
    <row r="869" spans="1:60" s="87" customFormat="1" ht="30.75" customHeight="1" x14ac:dyDescent="0.2">
      <c r="A869" s="87" t="s">
        <v>2168</v>
      </c>
      <c r="B869" s="88" t="s">
        <v>1861</v>
      </c>
      <c r="C869" s="88" t="s">
        <v>2168</v>
      </c>
      <c r="D869" s="88" t="s">
        <v>31</v>
      </c>
      <c r="E869" s="88" t="s">
        <v>32</v>
      </c>
      <c r="F869" s="88" t="s">
        <v>32</v>
      </c>
      <c r="G869" s="88" t="s">
        <v>61</v>
      </c>
      <c r="H869" s="88" t="s">
        <v>66</v>
      </c>
      <c r="I869" s="88" t="s">
        <v>2918</v>
      </c>
      <c r="J869" s="88" t="s">
        <v>62</v>
      </c>
      <c r="K869" s="88" t="s">
        <v>1236</v>
      </c>
      <c r="L869" s="88" t="s">
        <v>3523</v>
      </c>
      <c r="M869" s="88" t="s">
        <v>1235</v>
      </c>
      <c r="N869" s="88" t="s">
        <v>1730</v>
      </c>
      <c r="O869" s="88" t="s">
        <v>587</v>
      </c>
      <c r="P869" s="88" t="s">
        <v>176</v>
      </c>
      <c r="Q869" s="88" t="s">
        <v>2374</v>
      </c>
      <c r="R869" s="89" t="s">
        <v>3618</v>
      </c>
      <c r="S869" s="90">
        <v>0.375</v>
      </c>
      <c r="T869" s="88" t="s">
        <v>1230</v>
      </c>
      <c r="U869" s="88"/>
      <c r="V869" s="88"/>
      <c r="W869" s="88"/>
      <c r="X869" s="89"/>
      <c r="Y869" s="89"/>
      <c r="Z869" s="88"/>
      <c r="AA869" s="88">
        <v>37</v>
      </c>
      <c r="AB869" s="88"/>
      <c r="AC869" s="88"/>
      <c r="AD869" s="88">
        <v>24</v>
      </c>
      <c r="AE869" s="91">
        <v>17.55</v>
      </c>
      <c r="AF869" s="88" t="s">
        <v>2992</v>
      </c>
      <c r="AG869" s="88" t="s">
        <v>2999</v>
      </c>
      <c r="AH869" s="88" t="s">
        <v>2998</v>
      </c>
      <c r="AI869" s="89">
        <v>1</v>
      </c>
      <c r="AJ869" s="89"/>
      <c r="AK869" s="89"/>
      <c r="AL869" s="88"/>
      <c r="AM869" s="88"/>
      <c r="AN869" s="88"/>
      <c r="AO869" s="88"/>
      <c r="AP869" s="88" t="s">
        <v>61</v>
      </c>
      <c r="AQ869" s="88" t="s">
        <v>44</v>
      </c>
      <c r="AR869" s="88" t="s">
        <v>45</v>
      </c>
      <c r="AS869" s="88" t="s">
        <v>44</v>
      </c>
      <c r="AT869" s="88" t="s">
        <v>61</v>
      </c>
      <c r="AU869" s="88"/>
      <c r="AV869" s="88"/>
      <c r="AW869" s="88"/>
      <c r="AX869" s="88" t="s">
        <v>3923</v>
      </c>
      <c r="AY869" s="88">
        <v>64.752617000000001</v>
      </c>
      <c r="AZ869" s="89">
        <v>150</v>
      </c>
      <c r="BA869" s="92">
        <v>0.20725388601036268</v>
      </c>
      <c r="BB869" s="93">
        <v>108</v>
      </c>
      <c r="BC869" s="94">
        <v>0.2</v>
      </c>
      <c r="BD869" s="89">
        <v>505</v>
      </c>
      <c r="BE869" s="89">
        <v>350</v>
      </c>
      <c r="BF869" s="98" t="s">
        <v>2537</v>
      </c>
      <c r="BG869" s="88" t="s">
        <v>68</v>
      </c>
      <c r="BH869" s="88" t="s">
        <v>3523</v>
      </c>
    </row>
    <row r="870" spans="1:60" s="87" customFormat="1" ht="30.75" customHeight="1" x14ac:dyDescent="0.2">
      <c r="A870" s="87" t="s">
        <v>1245</v>
      </c>
      <c r="B870" s="88" t="s">
        <v>1861</v>
      </c>
      <c r="C870" s="88" t="s">
        <v>1245</v>
      </c>
      <c r="D870" s="88" t="s">
        <v>31</v>
      </c>
      <c r="E870" s="88" t="s">
        <v>32</v>
      </c>
      <c r="F870" s="88" t="s">
        <v>32</v>
      </c>
      <c r="G870" s="88" t="s">
        <v>61</v>
      </c>
      <c r="H870" s="88" t="s">
        <v>66</v>
      </c>
      <c r="I870" s="88" t="s">
        <v>2918</v>
      </c>
      <c r="J870" s="88" t="s">
        <v>62</v>
      </c>
      <c r="K870" s="88" t="s">
        <v>1236</v>
      </c>
      <c r="L870" s="88" t="s">
        <v>3523</v>
      </c>
      <c r="M870" s="88" t="s">
        <v>1235</v>
      </c>
      <c r="N870" s="88" t="s">
        <v>1730</v>
      </c>
      <c r="O870" s="88" t="s">
        <v>587</v>
      </c>
      <c r="P870" s="88" t="s">
        <v>98</v>
      </c>
      <c r="Q870" s="88" t="s">
        <v>2374</v>
      </c>
      <c r="R870" s="89" t="s">
        <v>3618</v>
      </c>
      <c r="S870" s="90">
        <v>0.36</v>
      </c>
      <c r="T870" s="88" t="s">
        <v>1231</v>
      </c>
      <c r="U870" s="88"/>
      <c r="V870" s="88"/>
      <c r="W870" s="88"/>
      <c r="X870" s="89"/>
      <c r="Y870" s="89"/>
      <c r="Z870" s="88"/>
      <c r="AA870" s="88">
        <v>37</v>
      </c>
      <c r="AB870" s="88"/>
      <c r="AC870" s="88"/>
      <c r="AD870" s="88">
        <v>24</v>
      </c>
      <c r="AE870" s="91">
        <v>17.55</v>
      </c>
      <c r="AF870" s="88" t="s">
        <v>2992</v>
      </c>
      <c r="AG870" s="88" t="s">
        <v>2999</v>
      </c>
      <c r="AH870" s="88" t="s">
        <v>2998</v>
      </c>
      <c r="AI870" s="89">
        <v>1</v>
      </c>
      <c r="AJ870" s="89"/>
      <c r="AK870" s="89"/>
      <c r="AL870" s="88"/>
      <c r="AM870" s="88"/>
      <c r="AN870" s="88"/>
      <c r="AO870" s="88"/>
      <c r="AP870" s="88" t="s">
        <v>61</v>
      </c>
      <c r="AQ870" s="88" t="s">
        <v>44</v>
      </c>
      <c r="AR870" s="88" t="s">
        <v>45</v>
      </c>
      <c r="AS870" s="88" t="s">
        <v>44</v>
      </c>
      <c r="AT870" s="88" t="s">
        <v>61</v>
      </c>
      <c r="AU870" s="88"/>
      <c r="AV870" s="88"/>
      <c r="AW870" s="88"/>
      <c r="AX870" s="88" t="s">
        <v>3923</v>
      </c>
      <c r="AY870" s="88">
        <v>64.752617000000001</v>
      </c>
      <c r="AZ870" s="89">
        <v>150</v>
      </c>
      <c r="BA870" s="92">
        <v>0.13471502590673576</v>
      </c>
      <c r="BB870" s="93">
        <v>108</v>
      </c>
      <c r="BC870" s="94">
        <v>0.2</v>
      </c>
      <c r="BD870" s="89">
        <v>505</v>
      </c>
      <c r="BE870" s="89">
        <v>350</v>
      </c>
      <c r="BF870" s="98" t="s">
        <v>2537</v>
      </c>
      <c r="BG870" s="88" t="s">
        <v>68</v>
      </c>
      <c r="BH870" s="88" t="s">
        <v>3523</v>
      </c>
    </row>
    <row r="871" spans="1:60" s="87" customFormat="1" ht="30.75" customHeight="1" x14ac:dyDescent="0.2">
      <c r="A871" s="87" t="s">
        <v>1246</v>
      </c>
      <c r="B871" s="88" t="s">
        <v>1861</v>
      </c>
      <c r="C871" s="88" t="s">
        <v>1246</v>
      </c>
      <c r="D871" s="88" t="s">
        <v>31</v>
      </c>
      <c r="E871" s="88" t="s">
        <v>32</v>
      </c>
      <c r="F871" s="88" t="s">
        <v>32</v>
      </c>
      <c r="G871" s="88" t="s">
        <v>61</v>
      </c>
      <c r="H871" s="88" t="s">
        <v>66</v>
      </c>
      <c r="I871" s="88" t="s">
        <v>2918</v>
      </c>
      <c r="J871" s="88" t="s">
        <v>62</v>
      </c>
      <c r="K871" s="88" t="s">
        <v>1236</v>
      </c>
      <c r="L871" s="88" t="s">
        <v>3523</v>
      </c>
      <c r="M871" s="88" t="s">
        <v>1235</v>
      </c>
      <c r="N871" s="88" t="s">
        <v>1730</v>
      </c>
      <c r="O871" s="88" t="s">
        <v>587</v>
      </c>
      <c r="P871" s="88" t="s">
        <v>100</v>
      </c>
      <c r="Q871" s="88" t="s">
        <v>2374</v>
      </c>
      <c r="R871" s="89" t="s">
        <v>3618</v>
      </c>
      <c r="S871" s="90">
        <v>0.33500000000000002</v>
      </c>
      <c r="T871" s="88" t="s">
        <v>1232</v>
      </c>
      <c r="U871" s="88"/>
      <c r="V871" s="88"/>
      <c r="W871" s="88"/>
      <c r="X871" s="89"/>
      <c r="Y871" s="89"/>
      <c r="Z871" s="88"/>
      <c r="AA871" s="88">
        <v>37</v>
      </c>
      <c r="AB871" s="88"/>
      <c r="AC871" s="88"/>
      <c r="AD871" s="88">
        <v>24</v>
      </c>
      <c r="AE871" s="91">
        <v>17.55</v>
      </c>
      <c r="AF871" s="88" t="s">
        <v>2992</v>
      </c>
      <c r="AG871" s="88" t="s">
        <v>2999</v>
      </c>
      <c r="AH871" s="88" t="s">
        <v>2998</v>
      </c>
      <c r="AI871" s="89">
        <v>1</v>
      </c>
      <c r="AJ871" s="89"/>
      <c r="AK871" s="89"/>
      <c r="AL871" s="88"/>
      <c r="AM871" s="88"/>
      <c r="AN871" s="88"/>
      <c r="AO871" s="88"/>
      <c r="AP871" s="88" t="s">
        <v>61</v>
      </c>
      <c r="AQ871" s="88" t="s">
        <v>44</v>
      </c>
      <c r="AR871" s="88" t="s">
        <v>45</v>
      </c>
      <c r="AS871" s="88" t="s">
        <v>44</v>
      </c>
      <c r="AT871" s="88" t="s">
        <v>61</v>
      </c>
      <c r="AU871" s="88"/>
      <c r="AV871" s="88"/>
      <c r="AW871" s="88"/>
      <c r="AX871" s="88" t="s">
        <v>3923</v>
      </c>
      <c r="AY871" s="88">
        <v>64.752617000000001</v>
      </c>
      <c r="AZ871" s="89">
        <v>150</v>
      </c>
      <c r="BA871" s="92">
        <v>5.6994818652849742E-2</v>
      </c>
      <c r="BB871" s="93">
        <v>108</v>
      </c>
      <c r="BC871" s="94">
        <v>0.2</v>
      </c>
      <c r="BD871" s="89">
        <v>505</v>
      </c>
      <c r="BE871" s="89">
        <v>350</v>
      </c>
      <c r="BF871" s="98" t="s">
        <v>2537</v>
      </c>
      <c r="BG871" s="88" t="s">
        <v>68</v>
      </c>
      <c r="BH871" s="88" t="s">
        <v>3523</v>
      </c>
    </row>
    <row r="872" spans="1:60" s="87" customFormat="1" ht="30.75" customHeight="1" x14ac:dyDescent="0.2">
      <c r="A872" s="87" t="s">
        <v>1247</v>
      </c>
      <c r="B872" s="88" t="s">
        <v>1861</v>
      </c>
      <c r="C872" s="88" t="s">
        <v>1247</v>
      </c>
      <c r="D872" s="88" t="s">
        <v>31</v>
      </c>
      <c r="E872" s="88" t="s">
        <v>32</v>
      </c>
      <c r="F872" s="88" t="s">
        <v>32</v>
      </c>
      <c r="G872" s="88" t="s">
        <v>61</v>
      </c>
      <c r="H872" s="88" t="s">
        <v>66</v>
      </c>
      <c r="I872" s="88" t="s">
        <v>2918</v>
      </c>
      <c r="J872" s="88" t="s">
        <v>62</v>
      </c>
      <c r="K872" s="88" t="s">
        <v>1236</v>
      </c>
      <c r="L872" s="88" t="s">
        <v>3523</v>
      </c>
      <c r="M872" s="88" t="s">
        <v>1235</v>
      </c>
      <c r="N872" s="88" t="s">
        <v>1730</v>
      </c>
      <c r="O872" s="88" t="s">
        <v>587</v>
      </c>
      <c r="P872" s="88" t="s">
        <v>104</v>
      </c>
      <c r="Q872" s="88" t="s">
        <v>2374</v>
      </c>
      <c r="R872" s="89" t="s">
        <v>3618</v>
      </c>
      <c r="S872" s="90">
        <v>0.42499999999999999</v>
      </c>
      <c r="T872" s="88" t="s">
        <v>1233</v>
      </c>
      <c r="U872" s="88"/>
      <c r="V872" s="88"/>
      <c r="W872" s="88"/>
      <c r="X872" s="89"/>
      <c r="Y872" s="89"/>
      <c r="Z872" s="88"/>
      <c r="AA872" s="88">
        <v>37</v>
      </c>
      <c r="AB872" s="88"/>
      <c r="AC872" s="88"/>
      <c r="AD872" s="88">
        <v>24</v>
      </c>
      <c r="AE872" s="91">
        <v>17.55</v>
      </c>
      <c r="AF872" s="88" t="s">
        <v>2992</v>
      </c>
      <c r="AG872" s="88" t="s">
        <v>2999</v>
      </c>
      <c r="AH872" s="88" t="s">
        <v>2998</v>
      </c>
      <c r="AI872" s="89">
        <v>1</v>
      </c>
      <c r="AJ872" s="89"/>
      <c r="AK872" s="89"/>
      <c r="AL872" s="88"/>
      <c r="AM872" s="88"/>
      <c r="AN872" s="88"/>
      <c r="AO872" s="88"/>
      <c r="AP872" s="88" t="s">
        <v>61</v>
      </c>
      <c r="AQ872" s="88" t="s">
        <v>44</v>
      </c>
      <c r="AR872" s="88" t="s">
        <v>45</v>
      </c>
      <c r="AS872" s="88" t="s">
        <v>44</v>
      </c>
      <c r="AT872" s="88" t="s">
        <v>61</v>
      </c>
      <c r="AU872" s="88"/>
      <c r="AV872" s="88"/>
      <c r="AW872" s="88"/>
      <c r="AX872" s="88" t="s">
        <v>3923</v>
      </c>
      <c r="AY872" s="88">
        <v>64.767606999999998</v>
      </c>
      <c r="AZ872" s="89">
        <v>150</v>
      </c>
      <c r="BA872" s="92">
        <v>-1.5544041450777202E-2</v>
      </c>
      <c r="BB872" s="93">
        <v>72</v>
      </c>
      <c r="BC872" s="94">
        <v>0.2</v>
      </c>
      <c r="BD872" s="89">
        <v>505</v>
      </c>
      <c r="BE872" s="89">
        <v>350</v>
      </c>
      <c r="BF872" s="98" t="s">
        <v>2537</v>
      </c>
      <c r="BG872" s="88" t="s">
        <v>68</v>
      </c>
      <c r="BH872" s="88" t="s">
        <v>3523</v>
      </c>
    </row>
    <row r="873" spans="1:60" s="87" customFormat="1" ht="30.75" customHeight="1" x14ac:dyDescent="0.2">
      <c r="A873" s="87" t="s">
        <v>1248</v>
      </c>
      <c r="B873" s="88" t="s">
        <v>1861</v>
      </c>
      <c r="C873" s="88" t="s">
        <v>1248</v>
      </c>
      <c r="D873" s="88" t="s">
        <v>31</v>
      </c>
      <c r="E873" s="88" t="s">
        <v>32</v>
      </c>
      <c r="F873" s="88" t="s">
        <v>32</v>
      </c>
      <c r="G873" s="88" t="s">
        <v>61</v>
      </c>
      <c r="H873" s="88" t="s">
        <v>66</v>
      </c>
      <c r="I873" s="88" t="s">
        <v>2918</v>
      </c>
      <c r="J873" s="88" t="s">
        <v>62</v>
      </c>
      <c r="K873" s="88" t="s">
        <v>1236</v>
      </c>
      <c r="L873" s="88" t="s">
        <v>3523</v>
      </c>
      <c r="M873" s="88" t="s">
        <v>1235</v>
      </c>
      <c r="N873" s="88" t="s">
        <v>1730</v>
      </c>
      <c r="O873" s="88" t="s">
        <v>587</v>
      </c>
      <c r="P873" s="88" t="s">
        <v>107</v>
      </c>
      <c r="Q873" s="88" t="s">
        <v>2374</v>
      </c>
      <c r="R873" s="89" t="s">
        <v>3618</v>
      </c>
      <c r="S873" s="90">
        <v>0.45500000000000002</v>
      </c>
      <c r="T873" s="88" t="s">
        <v>1234</v>
      </c>
      <c r="U873" s="88"/>
      <c r="V873" s="88"/>
      <c r="W873" s="88"/>
      <c r="X873" s="89"/>
      <c r="Y873" s="89"/>
      <c r="Z873" s="88"/>
      <c r="AA873" s="88">
        <v>37</v>
      </c>
      <c r="AB873" s="88"/>
      <c r="AC873" s="88"/>
      <c r="AD873" s="88">
        <v>24</v>
      </c>
      <c r="AE873" s="91">
        <v>17.55</v>
      </c>
      <c r="AF873" s="88" t="s">
        <v>2992</v>
      </c>
      <c r="AG873" s="88" t="s">
        <v>2999</v>
      </c>
      <c r="AH873" s="88" t="s">
        <v>2998</v>
      </c>
      <c r="AI873" s="89">
        <v>1</v>
      </c>
      <c r="AJ873" s="89"/>
      <c r="AK873" s="89"/>
      <c r="AL873" s="88"/>
      <c r="AM873" s="88"/>
      <c r="AN873" s="88"/>
      <c r="AO873" s="88"/>
      <c r="AP873" s="88" t="s">
        <v>61</v>
      </c>
      <c r="AQ873" s="88" t="s">
        <v>44</v>
      </c>
      <c r="AR873" s="88" t="s">
        <v>45</v>
      </c>
      <c r="AS873" s="88" t="s">
        <v>44</v>
      </c>
      <c r="AT873" s="88" t="s">
        <v>61</v>
      </c>
      <c r="AU873" s="88"/>
      <c r="AV873" s="88"/>
      <c r="AW873" s="88"/>
      <c r="AX873" s="88" t="s">
        <v>3923</v>
      </c>
      <c r="AY873" s="88">
        <v>64.752617000000001</v>
      </c>
      <c r="AZ873" s="89">
        <v>150</v>
      </c>
      <c r="BA873" s="92">
        <v>2.5906735751295335E-2</v>
      </c>
      <c r="BB873" s="93">
        <v>72</v>
      </c>
      <c r="BC873" s="94">
        <v>0.2</v>
      </c>
      <c r="BD873" s="89">
        <v>505</v>
      </c>
      <c r="BE873" s="89">
        <v>350</v>
      </c>
      <c r="BF873" s="98" t="s">
        <v>2537</v>
      </c>
      <c r="BG873" s="88" t="s">
        <v>68</v>
      </c>
      <c r="BH873" s="88" t="s">
        <v>3523</v>
      </c>
    </row>
    <row r="874" spans="1:60" s="87" customFormat="1" ht="30.75" customHeight="1" x14ac:dyDescent="0.2">
      <c r="A874" s="87" t="s">
        <v>2169</v>
      </c>
      <c r="B874" s="88" t="s">
        <v>1862</v>
      </c>
      <c r="C874" s="88" t="s">
        <v>2169</v>
      </c>
      <c r="D874" s="88" t="s">
        <v>31</v>
      </c>
      <c r="E874" s="88" t="s">
        <v>32</v>
      </c>
      <c r="F874" s="88" t="s">
        <v>32</v>
      </c>
      <c r="G874" s="88" t="s">
        <v>61</v>
      </c>
      <c r="H874" s="88" t="s">
        <v>66</v>
      </c>
      <c r="I874" s="88" t="s">
        <v>2918</v>
      </c>
      <c r="J874" s="88" t="s">
        <v>62</v>
      </c>
      <c r="K874" s="88" t="s">
        <v>1280</v>
      </c>
      <c r="L874" s="88" t="s">
        <v>97</v>
      </c>
      <c r="M874" s="88" t="s">
        <v>1279</v>
      </c>
      <c r="N874" s="88" t="s">
        <v>156</v>
      </c>
      <c r="O874" s="88" t="s">
        <v>587</v>
      </c>
      <c r="P874" s="88" t="s">
        <v>175</v>
      </c>
      <c r="Q874" s="88" t="s">
        <v>2374</v>
      </c>
      <c r="R874" s="89" t="s">
        <v>3615</v>
      </c>
      <c r="S874" s="90">
        <v>0.41499999999999998</v>
      </c>
      <c r="T874" s="88" t="s">
        <v>1249</v>
      </c>
      <c r="U874" s="88"/>
      <c r="V874" s="88"/>
      <c r="W874" s="88"/>
      <c r="X874" s="89"/>
      <c r="Y874" s="89"/>
      <c r="Z874" s="88"/>
      <c r="AA874" s="88">
        <v>26</v>
      </c>
      <c r="AB874" s="88"/>
      <c r="AC874" s="88"/>
      <c r="AD874" s="88">
        <v>24</v>
      </c>
      <c r="AE874" s="91">
        <v>15.35</v>
      </c>
      <c r="AF874" s="88" t="s">
        <v>2992</v>
      </c>
      <c r="AG874" s="88" t="s">
        <v>3002</v>
      </c>
      <c r="AH874" s="88" t="s">
        <v>2998</v>
      </c>
      <c r="AI874" s="89">
        <v>1</v>
      </c>
      <c r="AJ874" s="89"/>
      <c r="AK874" s="89"/>
      <c r="AL874" s="88"/>
      <c r="AM874" s="88"/>
      <c r="AN874" s="88"/>
      <c r="AO874" s="88"/>
      <c r="AP874" s="88" t="s">
        <v>61</v>
      </c>
      <c r="AQ874" s="88" t="s">
        <v>44</v>
      </c>
      <c r="AR874" s="88" t="s">
        <v>45</v>
      </c>
      <c r="AS874" s="88" t="s">
        <v>44</v>
      </c>
      <c r="AT874" s="88" t="s">
        <v>61</v>
      </c>
      <c r="AU874" s="88"/>
      <c r="AV874" s="88"/>
      <c r="AW874" s="88"/>
      <c r="AX874" s="88" t="s">
        <v>3923</v>
      </c>
      <c r="AY874" s="88">
        <v>73.061509999999998</v>
      </c>
      <c r="AZ874" s="89">
        <v>150</v>
      </c>
      <c r="BA874" s="92">
        <v>0.19689119170984457</v>
      </c>
      <c r="BB874" s="93">
        <v>72</v>
      </c>
      <c r="BC874" s="94">
        <v>0.2</v>
      </c>
      <c r="BD874" s="89">
        <v>450</v>
      </c>
      <c r="BE874" s="89">
        <v>315</v>
      </c>
      <c r="BF874" s="96" t="s">
        <v>61</v>
      </c>
      <c r="BG874" s="88" t="s">
        <v>68</v>
      </c>
      <c r="BH874" s="88" t="s">
        <v>1279</v>
      </c>
    </row>
    <row r="875" spans="1:60" s="87" customFormat="1" ht="30.75" customHeight="1" x14ac:dyDescent="0.2">
      <c r="A875" s="87" t="s">
        <v>2170</v>
      </c>
      <c r="B875" s="88" t="s">
        <v>1862</v>
      </c>
      <c r="C875" s="88" t="s">
        <v>2170</v>
      </c>
      <c r="D875" s="88" t="s">
        <v>31</v>
      </c>
      <c r="E875" s="88" t="s">
        <v>32</v>
      </c>
      <c r="F875" s="88" t="s">
        <v>32</v>
      </c>
      <c r="G875" s="88" t="s">
        <v>61</v>
      </c>
      <c r="H875" s="88" t="s">
        <v>66</v>
      </c>
      <c r="I875" s="88" t="s">
        <v>2918</v>
      </c>
      <c r="J875" s="88" t="s">
        <v>62</v>
      </c>
      <c r="K875" s="88" t="s">
        <v>1280</v>
      </c>
      <c r="L875" s="88" t="s">
        <v>97</v>
      </c>
      <c r="M875" s="88" t="s">
        <v>1279</v>
      </c>
      <c r="N875" s="88" t="s">
        <v>156</v>
      </c>
      <c r="O875" s="88" t="s">
        <v>587</v>
      </c>
      <c r="P875" s="88" t="s">
        <v>176</v>
      </c>
      <c r="Q875" s="88" t="s">
        <v>2374</v>
      </c>
      <c r="R875" s="89" t="s">
        <v>3615</v>
      </c>
      <c r="S875" s="90">
        <v>0.38500000000000001</v>
      </c>
      <c r="T875" s="88" t="s">
        <v>1250</v>
      </c>
      <c r="U875" s="88"/>
      <c r="V875" s="88"/>
      <c r="W875" s="88"/>
      <c r="X875" s="89"/>
      <c r="Y875" s="89"/>
      <c r="Z875" s="88"/>
      <c r="AA875" s="88">
        <v>26</v>
      </c>
      <c r="AB875" s="88"/>
      <c r="AC875" s="88"/>
      <c r="AD875" s="88">
        <v>24</v>
      </c>
      <c r="AE875" s="91">
        <v>15.35</v>
      </c>
      <c r="AF875" s="88" t="s">
        <v>2992</v>
      </c>
      <c r="AG875" s="88" t="s">
        <v>3002</v>
      </c>
      <c r="AH875" s="88" t="s">
        <v>2998</v>
      </c>
      <c r="AI875" s="89">
        <v>1</v>
      </c>
      <c r="AJ875" s="89"/>
      <c r="AK875" s="89"/>
      <c r="AL875" s="88"/>
      <c r="AM875" s="88"/>
      <c r="AN875" s="88"/>
      <c r="AO875" s="88"/>
      <c r="AP875" s="88" t="s">
        <v>61</v>
      </c>
      <c r="AQ875" s="88" t="s">
        <v>44</v>
      </c>
      <c r="AR875" s="88" t="s">
        <v>45</v>
      </c>
      <c r="AS875" s="88" t="s">
        <v>44</v>
      </c>
      <c r="AT875" s="88" t="s">
        <v>61</v>
      </c>
      <c r="AU875" s="88"/>
      <c r="AV875" s="88"/>
      <c r="AW875" s="88"/>
      <c r="AX875" s="88" t="s">
        <v>3923</v>
      </c>
      <c r="AY875" s="88">
        <v>73.061509999999998</v>
      </c>
      <c r="AZ875" s="89">
        <v>150</v>
      </c>
      <c r="BA875" s="92">
        <v>0.32642487046632124</v>
      </c>
      <c r="BB875" s="93">
        <v>108</v>
      </c>
      <c r="BC875" s="94">
        <v>0.2</v>
      </c>
      <c r="BD875" s="89">
        <v>450</v>
      </c>
      <c r="BE875" s="89">
        <v>315</v>
      </c>
      <c r="BF875" s="96" t="s">
        <v>61</v>
      </c>
      <c r="BG875" s="88" t="s">
        <v>68</v>
      </c>
      <c r="BH875" s="88" t="s">
        <v>1279</v>
      </c>
    </row>
    <row r="876" spans="1:60" s="87" customFormat="1" ht="30.75" customHeight="1" x14ac:dyDescent="0.2">
      <c r="A876" s="87" t="s">
        <v>1281</v>
      </c>
      <c r="B876" s="88" t="s">
        <v>1862</v>
      </c>
      <c r="C876" s="88" t="s">
        <v>1281</v>
      </c>
      <c r="D876" s="88" t="s">
        <v>31</v>
      </c>
      <c r="E876" s="88" t="s">
        <v>32</v>
      </c>
      <c r="F876" s="88" t="s">
        <v>32</v>
      </c>
      <c r="G876" s="88" t="s">
        <v>61</v>
      </c>
      <c r="H876" s="88" t="s">
        <v>66</v>
      </c>
      <c r="I876" s="88" t="s">
        <v>2918</v>
      </c>
      <c r="J876" s="88" t="s">
        <v>62</v>
      </c>
      <c r="K876" s="88" t="s">
        <v>1280</v>
      </c>
      <c r="L876" s="88" t="s">
        <v>97</v>
      </c>
      <c r="M876" s="88" t="s">
        <v>1279</v>
      </c>
      <c r="N876" s="88" t="s">
        <v>156</v>
      </c>
      <c r="O876" s="88" t="s">
        <v>587</v>
      </c>
      <c r="P876" s="88" t="s">
        <v>98</v>
      </c>
      <c r="Q876" s="88" t="s">
        <v>2374</v>
      </c>
      <c r="R876" s="89" t="s">
        <v>3615</v>
      </c>
      <c r="S876" s="90">
        <v>0.37</v>
      </c>
      <c r="T876" s="88" t="s">
        <v>1251</v>
      </c>
      <c r="U876" s="88"/>
      <c r="V876" s="88"/>
      <c r="W876" s="88"/>
      <c r="X876" s="89"/>
      <c r="Y876" s="89"/>
      <c r="Z876" s="88"/>
      <c r="AA876" s="88">
        <v>26</v>
      </c>
      <c r="AB876" s="88"/>
      <c r="AC876" s="88"/>
      <c r="AD876" s="88">
        <v>24</v>
      </c>
      <c r="AE876" s="91">
        <v>15.35</v>
      </c>
      <c r="AF876" s="88" t="s">
        <v>2992</v>
      </c>
      <c r="AG876" s="88" t="s">
        <v>3002</v>
      </c>
      <c r="AH876" s="88" t="s">
        <v>2998</v>
      </c>
      <c r="AI876" s="89">
        <v>1</v>
      </c>
      <c r="AJ876" s="89"/>
      <c r="AK876" s="89"/>
      <c r="AL876" s="88"/>
      <c r="AM876" s="88"/>
      <c r="AN876" s="88"/>
      <c r="AO876" s="88"/>
      <c r="AP876" s="88" t="s">
        <v>61</v>
      </c>
      <c r="AQ876" s="88" t="s">
        <v>44</v>
      </c>
      <c r="AR876" s="88" t="s">
        <v>45</v>
      </c>
      <c r="AS876" s="88" t="s">
        <v>44</v>
      </c>
      <c r="AT876" s="88" t="s">
        <v>61</v>
      </c>
      <c r="AU876" s="88"/>
      <c r="AV876" s="88"/>
      <c r="AW876" s="88"/>
      <c r="AX876" s="88" t="s">
        <v>3923</v>
      </c>
      <c r="AY876" s="88">
        <v>73.061509999999998</v>
      </c>
      <c r="AZ876" s="89">
        <v>150</v>
      </c>
      <c r="BA876" s="92">
        <v>0.19170984455958548</v>
      </c>
      <c r="BB876" s="93">
        <v>108</v>
      </c>
      <c r="BC876" s="94">
        <v>0.2</v>
      </c>
      <c r="BD876" s="89">
        <v>450</v>
      </c>
      <c r="BE876" s="89">
        <v>315</v>
      </c>
      <c r="BF876" s="96" t="s">
        <v>61</v>
      </c>
      <c r="BG876" s="88" t="s">
        <v>68</v>
      </c>
      <c r="BH876" s="88" t="s">
        <v>1279</v>
      </c>
    </row>
    <row r="877" spans="1:60" s="87" customFormat="1" ht="30.75" customHeight="1" x14ac:dyDescent="0.2">
      <c r="A877" s="87" t="s">
        <v>1282</v>
      </c>
      <c r="B877" s="88" t="s">
        <v>1862</v>
      </c>
      <c r="C877" s="88" t="s">
        <v>1282</v>
      </c>
      <c r="D877" s="88" t="s">
        <v>31</v>
      </c>
      <c r="E877" s="88" t="s">
        <v>32</v>
      </c>
      <c r="F877" s="88" t="s">
        <v>32</v>
      </c>
      <c r="G877" s="88" t="s">
        <v>61</v>
      </c>
      <c r="H877" s="88" t="s">
        <v>66</v>
      </c>
      <c r="I877" s="88" t="s">
        <v>2918</v>
      </c>
      <c r="J877" s="88" t="s">
        <v>62</v>
      </c>
      <c r="K877" s="88" t="s">
        <v>1280</v>
      </c>
      <c r="L877" s="88" t="s">
        <v>97</v>
      </c>
      <c r="M877" s="88" t="s">
        <v>1279</v>
      </c>
      <c r="N877" s="88" t="s">
        <v>156</v>
      </c>
      <c r="O877" s="88" t="s">
        <v>587</v>
      </c>
      <c r="P877" s="88" t="s">
        <v>100</v>
      </c>
      <c r="Q877" s="88" t="s">
        <v>2374</v>
      </c>
      <c r="R877" s="89" t="s">
        <v>3615</v>
      </c>
      <c r="S877" s="90">
        <v>0.35</v>
      </c>
      <c r="T877" s="88" t="s">
        <v>1252</v>
      </c>
      <c r="U877" s="88"/>
      <c r="V877" s="88"/>
      <c r="W877" s="88"/>
      <c r="X877" s="89"/>
      <c r="Y877" s="89"/>
      <c r="Z877" s="88"/>
      <c r="AA877" s="88">
        <v>26</v>
      </c>
      <c r="AB877" s="88"/>
      <c r="AC877" s="88"/>
      <c r="AD877" s="88">
        <v>24</v>
      </c>
      <c r="AE877" s="91">
        <v>15.35</v>
      </c>
      <c r="AF877" s="88" t="s">
        <v>2992</v>
      </c>
      <c r="AG877" s="88" t="s">
        <v>3002</v>
      </c>
      <c r="AH877" s="88" t="s">
        <v>2998</v>
      </c>
      <c r="AI877" s="89">
        <v>1</v>
      </c>
      <c r="AJ877" s="89"/>
      <c r="AK877" s="89"/>
      <c r="AL877" s="88"/>
      <c r="AM877" s="88"/>
      <c r="AN877" s="88"/>
      <c r="AO877" s="88"/>
      <c r="AP877" s="88" t="s">
        <v>61</v>
      </c>
      <c r="AQ877" s="88" t="s">
        <v>44</v>
      </c>
      <c r="AR877" s="88" t="s">
        <v>45</v>
      </c>
      <c r="AS877" s="88" t="s">
        <v>44</v>
      </c>
      <c r="AT877" s="88" t="s">
        <v>61</v>
      </c>
      <c r="AU877" s="88"/>
      <c r="AV877" s="88"/>
      <c r="AW877" s="88"/>
      <c r="AX877" s="88" t="s">
        <v>3923</v>
      </c>
      <c r="AY877" s="88">
        <v>73.061509999999998</v>
      </c>
      <c r="AZ877" s="89">
        <v>150</v>
      </c>
      <c r="BA877" s="92">
        <v>0.10362694300518134</v>
      </c>
      <c r="BB877" s="93">
        <v>108</v>
      </c>
      <c r="BC877" s="94">
        <v>0.2</v>
      </c>
      <c r="BD877" s="89">
        <v>450</v>
      </c>
      <c r="BE877" s="89">
        <v>315</v>
      </c>
      <c r="BF877" s="96" t="s">
        <v>61</v>
      </c>
      <c r="BG877" s="88" t="s">
        <v>68</v>
      </c>
      <c r="BH877" s="88" t="s">
        <v>1279</v>
      </c>
    </row>
    <row r="878" spans="1:60" s="87" customFormat="1" ht="30.75" customHeight="1" x14ac:dyDescent="0.2">
      <c r="A878" s="87" t="s">
        <v>1283</v>
      </c>
      <c r="B878" s="88" t="s">
        <v>1862</v>
      </c>
      <c r="C878" s="88" t="s">
        <v>1283</v>
      </c>
      <c r="D878" s="88" t="s">
        <v>31</v>
      </c>
      <c r="E878" s="88" t="s">
        <v>32</v>
      </c>
      <c r="F878" s="88" t="s">
        <v>32</v>
      </c>
      <c r="G878" s="88" t="s">
        <v>61</v>
      </c>
      <c r="H878" s="88" t="s">
        <v>66</v>
      </c>
      <c r="I878" s="88" t="s">
        <v>2918</v>
      </c>
      <c r="J878" s="88" t="s">
        <v>62</v>
      </c>
      <c r="K878" s="88" t="s">
        <v>1280</v>
      </c>
      <c r="L878" s="88" t="s">
        <v>97</v>
      </c>
      <c r="M878" s="88" t="s">
        <v>1279</v>
      </c>
      <c r="N878" s="88" t="s">
        <v>156</v>
      </c>
      <c r="O878" s="88" t="s">
        <v>587</v>
      </c>
      <c r="P878" s="88" t="s">
        <v>104</v>
      </c>
      <c r="Q878" s="88" t="s">
        <v>2374</v>
      </c>
      <c r="R878" s="89" t="s">
        <v>3615</v>
      </c>
      <c r="S878" s="90">
        <v>0.38</v>
      </c>
      <c r="T878" s="88" t="s">
        <v>1253</v>
      </c>
      <c r="U878" s="88"/>
      <c r="V878" s="88"/>
      <c r="W878" s="88"/>
      <c r="X878" s="89"/>
      <c r="Y878" s="89"/>
      <c r="Z878" s="88"/>
      <c r="AA878" s="88">
        <v>26</v>
      </c>
      <c r="AB878" s="88"/>
      <c r="AC878" s="88"/>
      <c r="AD878" s="88">
        <v>24</v>
      </c>
      <c r="AE878" s="91">
        <v>15.35</v>
      </c>
      <c r="AF878" s="88" t="s">
        <v>2992</v>
      </c>
      <c r="AG878" s="88" t="s">
        <v>3002</v>
      </c>
      <c r="AH878" s="88" t="s">
        <v>2998</v>
      </c>
      <c r="AI878" s="89">
        <v>1</v>
      </c>
      <c r="AJ878" s="89"/>
      <c r="AK878" s="89"/>
      <c r="AL878" s="88"/>
      <c r="AM878" s="88"/>
      <c r="AN878" s="88"/>
      <c r="AO878" s="88"/>
      <c r="AP878" s="88" t="s">
        <v>61</v>
      </c>
      <c r="AQ878" s="88" t="s">
        <v>44</v>
      </c>
      <c r="AR878" s="88" t="s">
        <v>45</v>
      </c>
      <c r="AS878" s="88" t="s">
        <v>44</v>
      </c>
      <c r="AT878" s="88" t="s">
        <v>61</v>
      </c>
      <c r="AU878" s="88"/>
      <c r="AV878" s="88"/>
      <c r="AW878" s="88"/>
      <c r="AX878" s="88" t="s">
        <v>3923</v>
      </c>
      <c r="AY878" s="88">
        <v>73.061509999999998</v>
      </c>
      <c r="AZ878" s="89">
        <v>150</v>
      </c>
      <c r="BA878" s="92">
        <v>0.10880829015544041</v>
      </c>
      <c r="BB878" s="93">
        <v>72</v>
      </c>
      <c r="BC878" s="94">
        <v>0.2</v>
      </c>
      <c r="BD878" s="89">
        <v>450</v>
      </c>
      <c r="BE878" s="89">
        <v>315</v>
      </c>
      <c r="BF878" s="96" t="s">
        <v>61</v>
      </c>
      <c r="BG878" s="88" t="s">
        <v>68</v>
      </c>
      <c r="BH878" s="88" t="s">
        <v>1279</v>
      </c>
    </row>
    <row r="879" spans="1:60" s="87" customFormat="1" ht="30.75" customHeight="1" x14ac:dyDescent="0.2">
      <c r="A879" s="87" t="s">
        <v>1284</v>
      </c>
      <c r="B879" s="88" t="s">
        <v>1862</v>
      </c>
      <c r="C879" s="88" t="s">
        <v>1284</v>
      </c>
      <c r="D879" s="88" t="s">
        <v>31</v>
      </c>
      <c r="E879" s="88" t="s">
        <v>32</v>
      </c>
      <c r="F879" s="88" t="s">
        <v>32</v>
      </c>
      <c r="G879" s="88" t="s">
        <v>61</v>
      </c>
      <c r="H879" s="88" t="s">
        <v>66</v>
      </c>
      <c r="I879" s="88" t="s">
        <v>2918</v>
      </c>
      <c r="J879" s="88" t="s">
        <v>62</v>
      </c>
      <c r="K879" s="88" t="s">
        <v>1280</v>
      </c>
      <c r="L879" s="88" t="s">
        <v>97</v>
      </c>
      <c r="M879" s="88" t="s">
        <v>1279</v>
      </c>
      <c r="N879" s="88" t="s">
        <v>156</v>
      </c>
      <c r="O879" s="88" t="s">
        <v>587</v>
      </c>
      <c r="P879" s="88" t="s">
        <v>107</v>
      </c>
      <c r="Q879" s="88" t="s">
        <v>2374</v>
      </c>
      <c r="R879" s="89" t="s">
        <v>3615</v>
      </c>
      <c r="S879" s="90">
        <v>0.48</v>
      </c>
      <c r="T879" s="88" t="s">
        <v>1254</v>
      </c>
      <c r="U879" s="88"/>
      <c r="V879" s="88"/>
      <c r="W879" s="88"/>
      <c r="X879" s="89"/>
      <c r="Y879" s="89"/>
      <c r="Z879" s="88"/>
      <c r="AA879" s="88">
        <v>26</v>
      </c>
      <c r="AB879" s="88"/>
      <c r="AC879" s="88"/>
      <c r="AD879" s="88">
        <v>24</v>
      </c>
      <c r="AE879" s="91">
        <v>15.35</v>
      </c>
      <c r="AF879" s="88" t="s">
        <v>2992</v>
      </c>
      <c r="AG879" s="88" t="s">
        <v>3002</v>
      </c>
      <c r="AH879" s="88" t="s">
        <v>2998</v>
      </c>
      <c r="AI879" s="89">
        <v>1</v>
      </c>
      <c r="AJ879" s="89"/>
      <c r="AK879" s="89"/>
      <c r="AL879" s="88"/>
      <c r="AM879" s="88"/>
      <c r="AN879" s="88"/>
      <c r="AO879" s="88"/>
      <c r="AP879" s="88" t="s">
        <v>61</v>
      </c>
      <c r="AQ879" s="88" t="s">
        <v>44</v>
      </c>
      <c r="AR879" s="88" t="s">
        <v>45</v>
      </c>
      <c r="AS879" s="88" t="s">
        <v>44</v>
      </c>
      <c r="AT879" s="88" t="s">
        <v>61</v>
      </c>
      <c r="AU879" s="88"/>
      <c r="AV879" s="88"/>
      <c r="AW879" s="88"/>
      <c r="AX879" s="88" t="s">
        <v>3923</v>
      </c>
      <c r="AY879" s="88">
        <v>73.061509999999998</v>
      </c>
      <c r="AZ879" s="89">
        <v>150</v>
      </c>
      <c r="BA879" s="92">
        <v>6.2176165803108807E-2</v>
      </c>
      <c r="BB879" s="93">
        <v>72</v>
      </c>
      <c r="BC879" s="94">
        <v>0.2</v>
      </c>
      <c r="BD879" s="89">
        <v>450</v>
      </c>
      <c r="BE879" s="89">
        <v>315</v>
      </c>
      <c r="BF879" s="96" t="s">
        <v>61</v>
      </c>
      <c r="BG879" s="88" t="s">
        <v>68</v>
      </c>
      <c r="BH879" s="88" t="s">
        <v>1279</v>
      </c>
    </row>
    <row r="880" spans="1:60" s="87" customFormat="1" ht="30.75" customHeight="1" x14ac:dyDescent="0.2">
      <c r="A880" s="87" t="s">
        <v>2171</v>
      </c>
      <c r="B880" s="88" t="s">
        <v>1863</v>
      </c>
      <c r="C880" s="88" t="s">
        <v>2171</v>
      </c>
      <c r="D880" s="88" t="s">
        <v>31</v>
      </c>
      <c r="E880" s="88" t="s">
        <v>32</v>
      </c>
      <c r="F880" s="88" t="s">
        <v>32</v>
      </c>
      <c r="G880" s="88" t="s">
        <v>61</v>
      </c>
      <c r="H880" s="88" t="s">
        <v>66</v>
      </c>
      <c r="I880" s="88" t="s">
        <v>2918</v>
      </c>
      <c r="J880" s="88" t="s">
        <v>62</v>
      </c>
      <c r="K880" s="88" t="s">
        <v>1280</v>
      </c>
      <c r="L880" s="88" t="s">
        <v>97</v>
      </c>
      <c r="M880" s="88" t="s">
        <v>1279</v>
      </c>
      <c r="N880" s="88" t="s">
        <v>1726</v>
      </c>
      <c r="O880" s="88" t="s">
        <v>587</v>
      </c>
      <c r="P880" s="88" t="s">
        <v>175</v>
      </c>
      <c r="Q880" s="88" t="s">
        <v>2374</v>
      </c>
      <c r="R880" s="89" t="s">
        <v>3644</v>
      </c>
      <c r="S880" s="90">
        <v>0.41499999999999998</v>
      </c>
      <c r="T880" s="88" t="s">
        <v>1255</v>
      </c>
      <c r="U880" s="88"/>
      <c r="V880" s="88"/>
      <c r="W880" s="88"/>
      <c r="X880" s="89"/>
      <c r="Y880" s="89"/>
      <c r="Z880" s="88"/>
      <c r="AA880" s="88">
        <v>26</v>
      </c>
      <c r="AB880" s="88"/>
      <c r="AC880" s="88"/>
      <c r="AD880" s="88">
        <v>24</v>
      </c>
      <c r="AE880" s="91">
        <v>15.35</v>
      </c>
      <c r="AF880" s="88" t="s">
        <v>2992</v>
      </c>
      <c r="AG880" s="88" t="s">
        <v>2999</v>
      </c>
      <c r="AH880" s="88" t="s">
        <v>2998</v>
      </c>
      <c r="AI880" s="89">
        <v>1</v>
      </c>
      <c r="AJ880" s="89"/>
      <c r="AK880" s="89"/>
      <c r="AL880" s="88"/>
      <c r="AM880" s="88"/>
      <c r="AN880" s="88"/>
      <c r="AO880" s="88"/>
      <c r="AP880" s="88" t="s">
        <v>61</v>
      </c>
      <c r="AQ880" s="88" t="s">
        <v>44</v>
      </c>
      <c r="AR880" s="88" t="s">
        <v>45</v>
      </c>
      <c r="AS880" s="88" t="s">
        <v>44</v>
      </c>
      <c r="AT880" s="88" t="s">
        <v>61</v>
      </c>
      <c r="AU880" s="88"/>
      <c r="AV880" s="88"/>
      <c r="AW880" s="88"/>
      <c r="AX880" s="88" t="s">
        <v>3923</v>
      </c>
      <c r="AY880" s="88">
        <v>69.311002000000002</v>
      </c>
      <c r="AZ880" s="89">
        <v>150</v>
      </c>
      <c r="BA880" s="92">
        <v>0.15544041450777202</v>
      </c>
      <c r="BB880" s="93">
        <v>144</v>
      </c>
      <c r="BC880" s="94">
        <v>0.2</v>
      </c>
      <c r="BD880" s="89">
        <v>450</v>
      </c>
      <c r="BE880" s="89">
        <v>315</v>
      </c>
      <c r="BF880" s="96" t="s">
        <v>2613</v>
      </c>
      <c r="BG880" s="88" t="s">
        <v>68</v>
      </c>
      <c r="BH880" s="88" t="s">
        <v>1279</v>
      </c>
    </row>
    <row r="881" spans="1:60" s="87" customFormat="1" ht="30.75" customHeight="1" x14ac:dyDescent="0.2">
      <c r="A881" s="87" t="s">
        <v>2172</v>
      </c>
      <c r="B881" s="88" t="s">
        <v>1863</v>
      </c>
      <c r="C881" s="88" t="s">
        <v>2172</v>
      </c>
      <c r="D881" s="88" t="s">
        <v>31</v>
      </c>
      <c r="E881" s="88" t="s">
        <v>32</v>
      </c>
      <c r="F881" s="88" t="s">
        <v>32</v>
      </c>
      <c r="G881" s="88" t="s">
        <v>61</v>
      </c>
      <c r="H881" s="88" t="s">
        <v>66</v>
      </c>
      <c r="I881" s="88" t="s">
        <v>2918</v>
      </c>
      <c r="J881" s="88" t="s">
        <v>62</v>
      </c>
      <c r="K881" s="88" t="s">
        <v>1280</v>
      </c>
      <c r="L881" s="88" t="s">
        <v>97</v>
      </c>
      <c r="M881" s="88" t="s">
        <v>1279</v>
      </c>
      <c r="N881" s="88" t="s">
        <v>1726</v>
      </c>
      <c r="O881" s="88" t="s">
        <v>587</v>
      </c>
      <c r="P881" s="88" t="s">
        <v>176</v>
      </c>
      <c r="Q881" s="88" t="s">
        <v>2374</v>
      </c>
      <c r="R881" s="89" t="s">
        <v>3644</v>
      </c>
      <c r="S881" s="90">
        <v>0.38500000000000001</v>
      </c>
      <c r="T881" s="88" t="s">
        <v>1256</v>
      </c>
      <c r="U881" s="88"/>
      <c r="V881" s="88"/>
      <c r="W881" s="88"/>
      <c r="X881" s="89"/>
      <c r="Y881" s="89"/>
      <c r="Z881" s="88"/>
      <c r="AA881" s="88">
        <v>26</v>
      </c>
      <c r="AB881" s="88"/>
      <c r="AC881" s="88"/>
      <c r="AD881" s="88">
        <v>24</v>
      </c>
      <c r="AE881" s="91">
        <v>15.35</v>
      </c>
      <c r="AF881" s="88" t="s">
        <v>2992</v>
      </c>
      <c r="AG881" s="88" t="s">
        <v>2999</v>
      </c>
      <c r="AH881" s="88" t="s">
        <v>2998</v>
      </c>
      <c r="AI881" s="89">
        <v>1</v>
      </c>
      <c r="AJ881" s="89"/>
      <c r="AK881" s="89"/>
      <c r="AL881" s="88"/>
      <c r="AM881" s="88"/>
      <c r="AN881" s="88"/>
      <c r="AO881" s="88"/>
      <c r="AP881" s="88" t="s">
        <v>61</v>
      </c>
      <c r="AQ881" s="88" t="s">
        <v>44</v>
      </c>
      <c r="AR881" s="88" t="s">
        <v>45</v>
      </c>
      <c r="AS881" s="88" t="s">
        <v>44</v>
      </c>
      <c r="AT881" s="88" t="s">
        <v>61</v>
      </c>
      <c r="AU881" s="88"/>
      <c r="AV881" s="88"/>
      <c r="AW881" s="88"/>
      <c r="AX881" s="88" t="s">
        <v>3923</v>
      </c>
      <c r="AY881" s="88">
        <v>70.442293000000006</v>
      </c>
      <c r="AZ881" s="89">
        <v>150</v>
      </c>
      <c r="BA881" s="92">
        <v>0.5803108808290155</v>
      </c>
      <c r="BB881" s="93">
        <v>216</v>
      </c>
      <c r="BC881" s="94">
        <v>0.2</v>
      </c>
      <c r="BD881" s="89">
        <v>450</v>
      </c>
      <c r="BE881" s="89">
        <v>315</v>
      </c>
      <c r="BF881" s="96" t="s">
        <v>2613</v>
      </c>
      <c r="BG881" s="88" t="s">
        <v>68</v>
      </c>
      <c r="BH881" s="88" t="s">
        <v>1279</v>
      </c>
    </row>
    <row r="882" spans="1:60" s="87" customFormat="1" ht="30.75" customHeight="1" x14ac:dyDescent="0.2">
      <c r="A882" s="87" t="s">
        <v>1285</v>
      </c>
      <c r="B882" s="88" t="s">
        <v>1863</v>
      </c>
      <c r="C882" s="88" t="s">
        <v>1285</v>
      </c>
      <c r="D882" s="88" t="s">
        <v>31</v>
      </c>
      <c r="E882" s="88" t="s">
        <v>32</v>
      </c>
      <c r="F882" s="88" t="s">
        <v>32</v>
      </c>
      <c r="G882" s="88" t="s">
        <v>61</v>
      </c>
      <c r="H882" s="88" t="s">
        <v>66</v>
      </c>
      <c r="I882" s="88" t="s">
        <v>2918</v>
      </c>
      <c r="J882" s="88" t="s">
        <v>62</v>
      </c>
      <c r="K882" s="88" t="s">
        <v>1280</v>
      </c>
      <c r="L882" s="88" t="s">
        <v>97</v>
      </c>
      <c r="M882" s="88" t="s">
        <v>1279</v>
      </c>
      <c r="N882" s="88" t="s">
        <v>1726</v>
      </c>
      <c r="O882" s="88" t="s">
        <v>587</v>
      </c>
      <c r="P882" s="88" t="s">
        <v>98</v>
      </c>
      <c r="Q882" s="88" t="s">
        <v>2374</v>
      </c>
      <c r="R882" s="89" t="s">
        <v>3644</v>
      </c>
      <c r="S882" s="90">
        <v>0.37</v>
      </c>
      <c r="T882" s="88" t="s">
        <v>1257</v>
      </c>
      <c r="U882" s="88"/>
      <c r="V882" s="88"/>
      <c r="W882" s="88"/>
      <c r="X882" s="89"/>
      <c r="Y882" s="89"/>
      <c r="Z882" s="88"/>
      <c r="AA882" s="88">
        <v>26</v>
      </c>
      <c r="AB882" s="88"/>
      <c r="AC882" s="88"/>
      <c r="AD882" s="88">
        <v>24</v>
      </c>
      <c r="AE882" s="91">
        <v>15.35</v>
      </c>
      <c r="AF882" s="88" t="s">
        <v>2992</v>
      </c>
      <c r="AG882" s="88" t="s">
        <v>2999</v>
      </c>
      <c r="AH882" s="88" t="s">
        <v>2998</v>
      </c>
      <c r="AI882" s="89">
        <v>1</v>
      </c>
      <c r="AJ882" s="89"/>
      <c r="AK882" s="89"/>
      <c r="AL882" s="88"/>
      <c r="AM882" s="88"/>
      <c r="AN882" s="88"/>
      <c r="AO882" s="88"/>
      <c r="AP882" s="88" t="s">
        <v>61</v>
      </c>
      <c r="AQ882" s="88" t="s">
        <v>44</v>
      </c>
      <c r="AR882" s="88" t="s">
        <v>45</v>
      </c>
      <c r="AS882" s="88" t="s">
        <v>44</v>
      </c>
      <c r="AT882" s="88" t="s">
        <v>61</v>
      </c>
      <c r="AU882" s="88"/>
      <c r="AV882" s="88"/>
      <c r="AW882" s="88"/>
      <c r="AX882" s="88" t="s">
        <v>3923</v>
      </c>
      <c r="AY882" s="88">
        <v>70.968175000000002</v>
      </c>
      <c r="AZ882" s="89">
        <v>150</v>
      </c>
      <c r="BA882" s="92">
        <v>0.49740932642487046</v>
      </c>
      <c r="BB882" s="93">
        <v>216</v>
      </c>
      <c r="BC882" s="94">
        <v>0.2</v>
      </c>
      <c r="BD882" s="89">
        <v>450</v>
      </c>
      <c r="BE882" s="89">
        <v>315</v>
      </c>
      <c r="BF882" s="96" t="s">
        <v>2613</v>
      </c>
      <c r="BG882" s="88" t="s">
        <v>68</v>
      </c>
      <c r="BH882" s="88" t="s">
        <v>1279</v>
      </c>
    </row>
    <row r="883" spans="1:60" s="87" customFormat="1" ht="30.75" customHeight="1" x14ac:dyDescent="0.2">
      <c r="A883" s="87" t="s">
        <v>1286</v>
      </c>
      <c r="B883" s="88" t="s">
        <v>1863</v>
      </c>
      <c r="C883" s="88" t="s">
        <v>1286</v>
      </c>
      <c r="D883" s="88" t="s">
        <v>31</v>
      </c>
      <c r="E883" s="88" t="s">
        <v>32</v>
      </c>
      <c r="F883" s="88" t="s">
        <v>32</v>
      </c>
      <c r="G883" s="88" t="s">
        <v>61</v>
      </c>
      <c r="H883" s="88" t="s">
        <v>66</v>
      </c>
      <c r="I883" s="88" t="s">
        <v>2918</v>
      </c>
      <c r="J883" s="88" t="s">
        <v>62</v>
      </c>
      <c r="K883" s="88" t="s">
        <v>1280</v>
      </c>
      <c r="L883" s="88" t="s">
        <v>97</v>
      </c>
      <c r="M883" s="88" t="s">
        <v>1279</v>
      </c>
      <c r="N883" s="88" t="s">
        <v>1726</v>
      </c>
      <c r="O883" s="88" t="s">
        <v>587</v>
      </c>
      <c r="P883" s="88" t="s">
        <v>100</v>
      </c>
      <c r="Q883" s="88" t="s">
        <v>2374</v>
      </c>
      <c r="R883" s="89" t="s">
        <v>3644</v>
      </c>
      <c r="S883" s="90">
        <v>0.35</v>
      </c>
      <c r="T883" s="88" t="s">
        <v>1258</v>
      </c>
      <c r="U883" s="88"/>
      <c r="V883" s="88"/>
      <c r="W883" s="88"/>
      <c r="X883" s="89"/>
      <c r="Y883" s="89"/>
      <c r="Z883" s="88"/>
      <c r="AA883" s="88">
        <v>26</v>
      </c>
      <c r="AB883" s="88"/>
      <c r="AC883" s="88"/>
      <c r="AD883" s="88">
        <v>24</v>
      </c>
      <c r="AE883" s="91">
        <v>15.35</v>
      </c>
      <c r="AF883" s="88" t="s">
        <v>2992</v>
      </c>
      <c r="AG883" s="88" t="s">
        <v>2999</v>
      </c>
      <c r="AH883" s="88" t="s">
        <v>2998</v>
      </c>
      <c r="AI883" s="89">
        <v>1</v>
      </c>
      <c r="AJ883" s="89"/>
      <c r="AK883" s="89"/>
      <c r="AL883" s="88"/>
      <c r="AM883" s="88"/>
      <c r="AN883" s="88"/>
      <c r="AO883" s="88"/>
      <c r="AP883" s="88" t="s">
        <v>61</v>
      </c>
      <c r="AQ883" s="88" t="s">
        <v>44</v>
      </c>
      <c r="AR883" s="88" t="s">
        <v>45</v>
      </c>
      <c r="AS883" s="88" t="s">
        <v>44</v>
      </c>
      <c r="AT883" s="88" t="s">
        <v>61</v>
      </c>
      <c r="AU883" s="88"/>
      <c r="AV883" s="88"/>
      <c r="AW883" s="88"/>
      <c r="AX883" s="88" t="s">
        <v>3923</v>
      </c>
      <c r="AY883" s="88">
        <v>72.972196999999994</v>
      </c>
      <c r="AZ883" s="89">
        <v>150</v>
      </c>
      <c r="BA883" s="92">
        <v>0.33678756476683935</v>
      </c>
      <c r="BB883" s="93">
        <v>216</v>
      </c>
      <c r="BC883" s="94">
        <v>0.2</v>
      </c>
      <c r="BD883" s="89">
        <v>450</v>
      </c>
      <c r="BE883" s="89">
        <v>315</v>
      </c>
      <c r="BF883" s="96" t="s">
        <v>2613</v>
      </c>
      <c r="BG883" s="88" t="s">
        <v>68</v>
      </c>
      <c r="BH883" s="88" t="s">
        <v>1279</v>
      </c>
    </row>
    <row r="884" spans="1:60" s="87" customFormat="1" ht="30.75" customHeight="1" x14ac:dyDescent="0.2">
      <c r="A884" s="87" t="s">
        <v>1287</v>
      </c>
      <c r="B884" s="88" t="s">
        <v>1863</v>
      </c>
      <c r="C884" s="88" t="s">
        <v>1287</v>
      </c>
      <c r="D884" s="88" t="s">
        <v>31</v>
      </c>
      <c r="E884" s="88" t="s">
        <v>32</v>
      </c>
      <c r="F884" s="88" t="s">
        <v>32</v>
      </c>
      <c r="G884" s="88" t="s">
        <v>61</v>
      </c>
      <c r="H884" s="88" t="s">
        <v>66</v>
      </c>
      <c r="I884" s="88" t="s">
        <v>2918</v>
      </c>
      <c r="J884" s="88" t="s">
        <v>62</v>
      </c>
      <c r="K884" s="88" t="s">
        <v>1280</v>
      </c>
      <c r="L884" s="88" t="s">
        <v>97</v>
      </c>
      <c r="M884" s="88" t="s">
        <v>1279</v>
      </c>
      <c r="N884" s="88" t="s">
        <v>1726</v>
      </c>
      <c r="O884" s="88" t="s">
        <v>587</v>
      </c>
      <c r="P884" s="88" t="s">
        <v>104</v>
      </c>
      <c r="Q884" s="88" t="s">
        <v>2374</v>
      </c>
      <c r="R884" s="89" t="s">
        <v>3644</v>
      </c>
      <c r="S884" s="90">
        <v>0.38</v>
      </c>
      <c r="T884" s="88" t="s">
        <v>1259</v>
      </c>
      <c r="U884" s="88"/>
      <c r="V884" s="88"/>
      <c r="W884" s="88"/>
      <c r="X884" s="89"/>
      <c r="Y884" s="89"/>
      <c r="Z884" s="88"/>
      <c r="AA884" s="88">
        <v>26</v>
      </c>
      <c r="AB884" s="88"/>
      <c r="AC884" s="88"/>
      <c r="AD884" s="88">
        <v>24</v>
      </c>
      <c r="AE884" s="91">
        <v>15.35</v>
      </c>
      <c r="AF884" s="88" t="s">
        <v>2992</v>
      </c>
      <c r="AG884" s="88" t="s">
        <v>2999</v>
      </c>
      <c r="AH884" s="88" t="s">
        <v>2998</v>
      </c>
      <c r="AI884" s="89">
        <v>1</v>
      </c>
      <c r="AJ884" s="89"/>
      <c r="AK884" s="89"/>
      <c r="AL884" s="88"/>
      <c r="AM884" s="88"/>
      <c r="AN884" s="88"/>
      <c r="AO884" s="88"/>
      <c r="AP884" s="88" t="s">
        <v>61</v>
      </c>
      <c r="AQ884" s="88" t="s">
        <v>44</v>
      </c>
      <c r="AR884" s="88" t="s">
        <v>45</v>
      </c>
      <c r="AS884" s="88" t="s">
        <v>44</v>
      </c>
      <c r="AT884" s="88" t="s">
        <v>61</v>
      </c>
      <c r="AU884" s="88"/>
      <c r="AV884" s="88"/>
      <c r="AW884" s="88"/>
      <c r="AX884" s="88" t="s">
        <v>3923</v>
      </c>
      <c r="AY884" s="88">
        <v>71.261407000000005</v>
      </c>
      <c r="AZ884" s="89">
        <v>150</v>
      </c>
      <c r="BA884" s="92">
        <v>2.5906735751295335E-2</v>
      </c>
      <c r="BB884" s="93">
        <v>144</v>
      </c>
      <c r="BC884" s="94">
        <v>0.2</v>
      </c>
      <c r="BD884" s="89">
        <v>450</v>
      </c>
      <c r="BE884" s="89">
        <v>315</v>
      </c>
      <c r="BF884" s="96" t="s">
        <v>2613</v>
      </c>
      <c r="BG884" s="88" t="s">
        <v>68</v>
      </c>
      <c r="BH884" s="88" t="s">
        <v>1279</v>
      </c>
    </row>
    <row r="885" spans="1:60" s="87" customFormat="1" ht="30.75" customHeight="1" x14ac:dyDescent="0.2">
      <c r="A885" s="87" t="s">
        <v>1288</v>
      </c>
      <c r="B885" s="88" t="s">
        <v>1863</v>
      </c>
      <c r="C885" s="88" t="s">
        <v>1288</v>
      </c>
      <c r="D885" s="88" t="s">
        <v>31</v>
      </c>
      <c r="E885" s="88" t="s">
        <v>32</v>
      </c>
      <c r="F885" s="88" t="s">
        <v>32</v>
      </c>
      <c r="G885" s="88" t="s">
        <v>61</v>
      </c>
      <c r="H885" s="88" t="s">
        <v>66</v>
      </c>
      <c r="I885" s="88" t="s">
        <v>2918</v>
      </c>
      <c r="J885" s="88" t="s">
        <v>62</v>
      </c>
      <c r="K885" s="88" t="s">
        <v>1280</v>
      </c>
      <c r="L885" s="88" t="s">
        <v>97</v>
      </c>
      <c r="M885" s="88" t="s">
        <v>1279</v>
      </c>
      <c r="N885" s="88" t="s">
        <v>1726</v>
      </c>
      <c r="O885" s="88" t="s">
        <v>587</v>
      </c>
      <c r="P885" s="88" t="s">
        <v>107</v>
      </c>
      <c r="Q885" s="88" t="s">
        <v>2374</v>
      </c>
      <c r="R885" s="89" t="s">
        <v>3644</v>
      </c>
      <c r="S885" s="90">
        <v>0.48</v>
      </c>
      <c r="T885" s="88" t="s">
        <v>1260</v>
      </c>
      <c r="U885" s="88"/>
      <c r="V885" s="88"/>
      <c r="W885" s="88"/>
      <c r="X885" s="89"/>
      <c r="Y885" s="89"/>
      <c r="Z885" s="88"/>
      <c r="AA885" s="88">
        <v>26</v>
      </c>
      <c r="AB885" s="88"/>
      <c r="AC885" s="88"/>
      <c r="AD885" s="88">
        <v>24</v>
      </c>
      <c r="AE885" s="91">
        <v>15.35</v>
      </c>
      <c r="AF885" s="88" t="s">
        <v>2992</v>
      </c>
      <c r="AG885" s="88" t="s">
        <v>2999</v>
      </c>
      <c r="AH885" s="88" t="s">
        <v>2998</v>
      </c>
      <c r="AI885" s="89">
        <v>1</v>
      </c>
      <c r="AJ885" s="89"/>
      <c r="AK885" s="89"/>
      <c r="AL885" s="88"/>
      <c r="AM885" s="88"/>
      <c r="AN885" s="88"/>
      <c r="AO885" s="88"/>
      <c r="AP885" s="88" t="s">
        <v>61</v>
      </c>
      <c r="AQ885" s="88" t="s">
        <v>44</v>
      </c>
      <c r="AR885" s="88" t="s">
        <v>45</v>
      </c>
      <c r="AS885" s="88" t="s">
        <v>44</v>
      </c>
      <c r="AT885" s="88" t="s">
        <v>61</v>
      </c>
      <c r="AU885" s="88"/>
      <c r="AV885" s="88"/>
      <c r="AW885" s="88"/>
      <c r="AX885" s="88" t="s">
        <v>3923</v>
      </c>
      <c r="AY885" s="88">
        <v>70.846186000000003</v>
      </c>
      <c r="AZ885" s="89">
        <v>150</v>
      </c>
      <c r="BA885" s="92">
        <v>4.145077720207254E-2</v>
      </c>
      <c r="BB885" s="93">
        <v>144</v>
      </c>
      <c r="BC885" s="94">
        <v>0.2</v>
      </c>
      <c r="BD885" s="89">
        <v>450</v>
      </c>
      <c r="BE885" s="89">
        <v>315</v>
      </c>
      <c r="BF885" s="96" t="s">
        <v>2613</v>
      </c>
      <c r="BG885" s="88" t="s">
        <v>68</v>
      </c>
      <c r="BH885" s="88" t="s">
        <v>1279</v>
      </c>
    </row>
    <row r="886" spans="1:60" s="87" customFormat="1" ht="30.75" customHeight="1" x14ac:dyDescent="0.2">
      <c r="A886" s="87" t="s">
        <v>2173</v>
      </c>
      <c r="B886" s="88" t="s">
        <v>1864</v>
      </c>
      <c r="C886" s="88" t="s">
        <v>2173</v>
      </c>
      <c r="D886" s="88" t="s">
        <v>31</v>
      </c>
      <c r="E886" s="88" t="s">
        <v>32</v>
      </c>
      <c r="F886" s="88" t="s">
        <v>32</v>
      </c>
      <c r="G886" s="88" t="s">
        <v>61</v>
      </c>
      <c r="H886" s="88" t="s">
        <v>66</v>
      </c>
      <c r="I886" s="88" t="s">
        <v>2916</v>
      </c>
      <c r="J886" s="88" t="s">
        <v>62</v>
      </c>
      <c r="K886" s="88" t="s">
        <v>1280</v>
      </c>
      <c r="L886" s="88" t="s">
        <v>97</v>
      </c>
      <c r="M886" s="88" t="s">
        <v>1279</v>
      </c>
      <c r="N886" s="88" t="s">
        <v>1728</v>
      </c>
      <c r="O886" s="88" t="s">
        <v>587</v>
      </c>
      <c r="P886" s="88" t="s">
        <v>175</v>
      </c>
      <c r="Q886" s="88" t="s">
        <v>2374</v>
      </c>
      <c r="R886" s="89" t="s">
        <v>3643</v>
      </c>
      <c r="S886" s="90">
        <v>0.41499999999999998</v>
      </c>
      <c r="T886" s="88" t="s">
        <v>1261</v>
      </c>
      <c r="U886" s="88"/>
      <c r="V886" s="88"/>
      <c r="W886" s="88"/>
      <c r="X886" s="89"/>
      <c r="Y886" s="89"/>
      <c r="Z886" s="88"/>
      <c r="AA886" s="88">
        <v>26</v>
      </c>
      <c r="AB886" s="88"/>
      <c r="AC886" s="88"/>
      <c r="AD886" s="88">
        <v>24</v>
      </c>
      <c r="AE886" s="91">
        <v>15.35</v>
      </c>
      <c r="AF886" s="88"/>
      <c r="AG886" s="88"/>
      <c r="AH886" s="88" t="s">
        <v>2998</v>
      </c>
      <c r="AI886" s="89">
        <v>1</v>
      </c>
      <c r="AJ886" s="89"/>
      <c r="AK886" s="89"/>
      <c r="AL886" s="88"/>
      <c r="AM886" s="88"/>
      <c r="AN886" s="88"/>
      <c r="AO886" s="88"/>
      <c r="AP886" s="88" t="s">
        <v>61</v>
      </c>
      <c r="AQ886" s="88" t="s">
        <v>44</v>
      </c>
      <c r="AR886" s="88" t="s">
        <v>45</v>
      </c>
      <c r="AS886" s="88" t="s">
        <v>44</v>
      </c>
      <c r="AT886" s="88" t="s">
        <v>61</v>
      </c>
      <c r="AU886" s="88"/>
      <c r="AV886" s="88"/>
      <c r="AW886" s="88"/>
      <c r="AX886" s="88" t="s">
        <v>3923</v>
      </c>
      <c r="AY886" s="88">
        <v>0</v>
      </c>
      <c r="AZ886" s="89">
        <v>150</v>
      </c>
      <c r="BA886" s="92"/>
      <c r="BB886" s="93">
        <v>144</v>
      </c>
      <c r="BC886" s="94">
        <v>0.2</v>
      </c>
      <c r="BD886" s="89">
        <v>450</v>
      </c>
      <c r="BE886" s="89">
        <v>315</v>
      </c>
      <c r="BF886" s="96" t="s">
        <v>61</v>
      </c>
      <c r="BG886" s="88" t="s">
        <v>68</v>
      </c>
      <c r="BH886" s="88" t="s">
        <v>1279</v>
      </c>
    </row>
    <row r="887" spans="1:60" s="87" customFormat="1" ht="30.75" customHeight="1" x14ac:dyDescent="0.2">
      <c r="A887" s="87" t="s">
        <v>2174</v>
      </c>
      <c r="B887" s="88" t="s">
        <v>1864</v>
      </c>
      <c r="C887" s="88" t="s">
        <v>2174</v>
      </c>
      <c r="D887" s="88" t="s">
        <v>31</v>
      </c>
      <c r="E887" s="88" t="s">
        <v>32</v>
      </c>
      <c r="F887" s="88" t="s">
        <v>32</v>
      </c>
      <c r="G887" s="88" t="s">
        <v>61</v>
      </c>
      <c r="H887" s="88" t="s">
        <v>66</v>
      </c>
      <c r="I887" s="88" t="s">
        <v>2916</v>
      </c>
      <c r="J887" s="88" t="s">
        <v>62</v>
      </c>
      <c r="K887" s="88" t="s">
        <v>1280</v>
      </c>
      <c r="L887" s="88" t="s">
        <v>97</v>
      </c>
      <c r="M887" s="88" t="s">
        <v>1279</v>
      </c>
      <c r="N887" s="88" t="s">
        <v>1728</v>
      </c>
      <c r="O887" s="88" t="s">
        <v>587</v>
      </c>
      <c r="P887" s="88" t="s">
        <v>176</v>
      </c>
      <c r="Q887" s="88" t="s">
        <v>2374</v>
      </c>
      <c r="R887" s="89" t="s">
        <v>3643</v>
      </c>
      <c r="S887" s="90">
        <v>0.38500000000000001</v>
      </c>
      <c r="T887" s="88" t="s">
        <v>1262</v>
      </c>
      <c r="U887" s="88"/>
      <c r="V887" s="88"/>
      <c r="W887" s="88"/>
      <c r="X887" s="89"/>
      <c r="Y887" s="89"/>
      <c r="Z887" s="88"/>
      <c r="AA887" s="88">
        <v>26</v>
      </c>
      <c r="AB887" s="88"/>
      <c r="AC887" s="88"/>
      <c r="AD887" s="88">
        <v>24</v>
      </c>
      <c r="AE887" s="91">
        <v>15.35</v>
      </c>
      <c r="AF887" s="88"/>
      <c r="AG887" s="88"/>
      <c r="AH887" s="88" t="s">
        <v>2998</v>
      </c>
      <c r="AI887" s="89">
        <v>1</v>
      </c>
      <c r="AJ887" s="89"/>
      <c r="AK887" s="89"/>
      <c r="AL887" s="88"/>
      <c r="AM887" s="88"/>
      <c r="AN887" s="88"/>
      <c r="AO887" s="88"/>
      <c r="AP887" s="88" t="s">
        <v>61</v>
      </c>
      <c r="AQ887" s="88" t="s">
        <v>44</v>
      </c>
      <c r="AR887" s="88" t="s">
        <v>45</v>
      </c>
      <c r="AS887" s="88" t="s">
        <v>44</v>
      </c>
      <c r="AT887" s="88" t="s">
        <v>61</v>
      </c>
      <c r="AU887" s="88"/>
      <c r="AV887" s="88"/>
      <c r="AW887" s="88"/>
      <c r="AX887" s="88" t="s">
        <v>3923</v>
      </c>
      <c r="AY887" s="88">
        <v>59.974943000000003</v>
      </c>
      <c r="AZ887" s="89">
        <v>150</v>
      </c>
      <c r="BA887" s="92"/>
      <c r="BB887" s="93">
        <v>216</v>
      </c>
      <c r="BC887" s="94">
        <v>0.2</v>
      </c>
      <c r="BD887" s="89">
        <v>450</v>
      </c>
      <c r="BE887" s="89">
        <v>315</v>
      </c>
      <c r="BF887" s="96" t="s">
        <v>61</v>
      </c>
      <c r="BG887" s="88" t="s">
        <v>68</v>
      </c>
      <c r="BH887" s="88" t="s">
        <v>1279</v>
      </c>
    </row>
    <row r="888" spans="1:60" s="87" customFormat="1" ht="30.75" customHeight="1" x14ac:dyDescent="0.2">
      <c r="A888" s="87" t="s">
        <v>1289</v>
      </c>
      <c r="B888" s="88" t="s">
        <v>1864</v>
      </c>
      <c r="C888" s="88" t="s">
        <v>1289</v>
      </c>
      <c r="D888" s="88" t="s">
        <v>31</v>
      </c>
      <c r="E888" s="88" t="s">
        <v>32</v>
      </c>
      <c r="F888" s="88" t="s">
        <v>32</v>
      </c>
      <c r="G888" s="88" t="s">
        <v>61</v>
      </c>
      <c r="H888" s="88" t="s">
        <v>66</v>
      </c>
      <c r="I888" s="88" t="s">
        <v>2916</v>
      </c>
      <c r="J888" s="88" t="s">
        <v>62</v>
      </c>
      <c r="K888" s="88" t="s">
        <v>1280</v>
      </c>
      <c r="L888" s="88" t="s">
        <v>97</v>
      </c>
      <c r="M888" s="88" t="s">
        <v>1279</v>
      </c>
      <c r="N888" s="88" t="s">
        <v>1728</v>
      </c>
      <c r="O888" s="88" t="s">
        <v>587</v>
      </c>
      <c r="P888" s="88" t="s">
        <v>98</v>
      </c>
      <c r="Q888" s="88" t="s">
        <v>2374</v>
      </c>
      <c r="R888" s="89" t="s">
        <v>3643</v>
      </c>
      <c r="S888" s="90">
        <v>0.37</v>
      </c>
      <c r="T888" s="88" t="s">
        <v>1263</v>
      </c>
      <c r="U888" s="88"/>
      <c r="V888" s="88"/>
      <c r="W888" s="88"/>
      <c r="X888" s="89"/>
      <c r="Y888" s="89"/>
      <c r="Z888" s="88"/>
      <c r="AA888" s="88">
        <v>26</v>
      </c>
      <c r="AB888" s="88"/>
      <c r="AC888" s="88"/>
      <c r="AD888" s="88">
        <v>24</v>
      </c>
      <c r="AE888" s="91">
        <v>15.35</v>
      </c>
      <c r="AF888" s="88"/>
      <c r="AG888" s="88"/>
      <c r="AH888" s="88" t="s">
        <v>2998</v>
      </c>
      <c r="AI888" s="89">
        <v>1</v>
      </c>
      <c r="AJ888" s="89"/>
      <c r="AK888" s="89"/>
      <c r="AL888" s="88"/>
      <c r="AM888" s="88"/>
      <c r="AN888" s="88"/>
      <c r="AO888" s="88"/>
      <c r="AP888" s="88" t="s">
        <v>61</v>
      </c>
      <c r="AQ888" s="88" t="s">
        <v>44</v>
      </c>
      <c r="AR888" s="88" t="s">
        <v>45</v>
      </c>
      <c r="AS888" s="88" t="s">
        <v>44</v>
      </c>
      <c r="AT888" s="88" t="s">
        <v>61</v>
      </c>
      <c r="AU888" s="88"/>
      <c r="AV888" s="88"/>
      <c r="AW888" s="88"/>
      <c r="AX888" s="88" t="s">
        <v>3923</v>
      </c>
      <c r="AY888" s="88">
        <v>59.974943000000003</v>
      </c>
      <c r="AZ888" s="89">
        <v>150</v>
      </c>
      <c r="BA888" s="92"/>
      <c r="BB888" s="93">
        <v>216</v>
      </c>
      <c r="BC888" s="94">
        <v>0.2</v>
      </c>
      <c r="BD888" s="89">
        <v>450</v>
      </c>
      <c r="BE888" s="89">
        <v>315</v>
      </c>
      <c r="BF888" s="96" t="s">
        <v>61</v>
      </c>
      <c r="BG888" s="88" t="s">
        <v>68</v>
      </c>
      <c r="BH888" s="88" t="s">
        <v>1279</v>
      </c>
    </row>
    <row r="889" spans="1:60" s="87" customFormat="1" ht="30.75" customHeight="1" x14ac:dyDescent="0.2">
      <c r="A889" s="87" t="s">
        <v>1290</v>
      </c>
      <c r="B889" s="88" t="s">
        <v>1864</v>
      </c>
      <c r="C889" s="88" t="s">
        <v>1290</v>
      </c>
      <c r="D889" s="88" t="s">
        <v>31</v>
      </c>
      <c r="E889" s="88" t="s">
        <v>32</v>
      </c>
      <c r="F889" s="88" t="s">
        <v>32</v>
      </c>
      <c r="G889" s="88" t="s">
        <v>61</v>
      </c>
      <c r="H889" s="88" t="s">
        <v>66</v>
      </c>
      <c r="I889" s="88" t="s">
        <v>2916</v>
      </c>
      <c r="J889" s="88" t="s">
        <v>62</v>
      </c>
      <c r="K889" s="88" t="s">
        <v>1280</v>
      </c>
      <c r="L889" s="88" t="s">
        <v>97</v>
      </c>
      <c r="M889" s="88" t="s">
        <v>1279</v>
      </c>
      <c r="N889" s="88" t="s">
        <v>1728</v>
      </c>
      <c r="O889" s="88" t="s">
        <v>587</v>
      </c>
      <c r="P889" s="88" t="s">
        <v>100</v>
      </c>
      <c r="Q889" s="88" t="s">
        <v>2374</v>
      </c>
      <c r="R889" s="89" t="s">
        <v>3643</v>
      </c>
      <c r="S889" s="90">
        <v>0.35</v>
      </c>
      <c r="T889" s="88" t="s">
        <v>1264</v>
      </c>
      <c r="U889" s="88"/>
      <c r="V889" s="88"/>
      <c r="W889" s="88"/>
      <c r="X889" s="89"/>
      <c r="Y889" s="89"/>
      <c r="Z889" s="88"/>
      <c r="AA889" s="88">
        <v>26</v>
      </c>
      <c r="AB889" s="88"/>
      <c r="AC889" s="88"/>
      <c r="AD889" s="88">
        <v>24</v>
      </c>
      <c r="AE889" s="91">
        <v>15.35</v>
      </c>
      <c r="AF889" s="88"/>
      <c r="AG889" s="88"/>
      <c r="AH889" s="88" t="s">
        <v>2998</v>
      </c>
      <c r="AI889" s="89">
        <v>1</v>
      </c>
      <c r="AJ889" s="89"/>
      <c r="AK889" s="89"/>
      <c r="AL889" s="88"/>
      <c r="AM889" s="88"/>
      <c r="AN889" s="88"/>
      <c r="AO889" s="88"/>
      <c r="AP889" s="88" t="s">
        <v>61</v>
      </c>
      <c r="AQ889" s="88" t="s">
        <v>44</v>
      </c>
      <c r="AR889" s="88" t="s">
        <v>45</v>
      </c>
      <c r="AS889" s="88" t="s">
        <v>44</v>
      </c>
      <c r="AT889" s="88" t="s">
        <v>61</v>
      </c>
      <c r="AU889" s="88"/>
      <c r="AV889" s="88"/>
      <c r="AW889" s="88"/>
      <c r="AX889" s="88" t="s">
        <v>3923</v>
      </c>
      <c r="AY889" s="88">
        <v>0</v>
      </c>
      <c r="AZ889" s="89">
        <v>150</v>
      </c>
      <c r="BA889" s="92"/>
      <c r="BB889" s="93">
        <v>216</v>
      </c>
      <c r="BC889" s="94">
        <v>0.2</v>
      </c>
      <c r="BD889" s="89">
        <v>450</v>
      </c>
      <c r="BE889" s="89">
        <v>315</v>
      </c>
      <c r="BF889" s="96" t="s">
        <v>61</v>
      </c>
      <c r="BG889" s="88" t="s">
        <v>68</v>
      </c>
      <c r="BH889" s="88" t="s">
        <v>1279</v>
      </c>
    </row>
    <row r="890" spans="1:60" s="87" customFormat="1" ht="30.75" customHeight="1" x14ac:dyDescent="0.2">
      <c r="A890" s="87" t="s">
        <v>1291</v>
      </c>
      <c r="B890" s="88" t="s">
        <v>1864</v>
      </c>
      <c r="C890" s="88" t="s">
        <v>1291</v>
      </c>
      <c r="D890" s="88" t="s">
        <v>31</v>
      </c>
      <c r="E890" s="88" t="s">
        <v>32</v>
      </c>
      <c r="F890" s="88" t="s">
        <v>32</v>
      </c>
      <c r="G890" s="88" t="s">
        <v>61</v>
      </c>
      <c r="H890" s="88" t="s">
        <v>66</v>
      </c>
      <c r="I890" s="88" t="s">
        <v>2916</v>
      </c>
      <c r="J890" s="88" t="s">
        <v>62</v>
      </c>
      <c r="K890" s="88" t="s">
        <v>1280</v>
      </c>
      <c r="L890" s="88" t="s">
        <v>97</v>
      </c>
      <c r="M890" s="88" t="s">
        <v>1279</v>
      </c>
      <c r="N890" s="88" t="s">
        <v>1728</v>
      </c>
      <c r="O890" s="88" t="s">
        <v>587</v>
      </c>
      <c r="P890" s="88" t="s">
        <v>104</v>
      </c>
      <c r="Q890" s="88" t="s">
        <v>2374</v>
      </c>
      <c r="R890" s="89" t="s">
        <v>3643</v>
      </c>
      <c r="S890" s="90">
        <v>0.38</v>
      </c>
      <c r="T890" s="88" t="s">
        <v>1265</v>
      </c>
      <c r="U890" s="88"/>
      <c r="V890" s="88"/>
      <c r="W890" s="88"/>
      <c r="X890" s="89"/>
      <c r="Y890" s="89"/>
      <c r="Z890" s="88"/>
      <c r="AA890" s="88">
        <v>26</v>
      </c>
      <c r="AB890" s="88"/>
      <c r="AC890" s="88"/>
      <c r="AD890" s="88">
        <v>24</v>
      </c>
      <c r="AE890" s="91">
        <v>15.35</v>
      </c>
      <c r="AF890" s="88"/>
      <c r="AG890" s="88"/>
      <c r="AH890" s="88" t="s">
        <v>2998</v>
      </c>
      <c r="AI890" s="89">
        <v>1</v>
      </c>
      <c r="AJ890" s="89"/>
      <c r="AK890" s="89"/>
      <c r="AL890" s="88"/>
      <c r="AM890" s="88"/>
      <c r="AN890" s="88"/>
      <c r="AO890" s="88"/>
      <c r="AP890" s="88" t="s">
        <v>61</v>
      </c>
      <c r="AQ890" s="88" t="s">
        <v>44</v>
      </c>
      <c r="AR890" s="88" t="s">
        <v>45</v>
      </c>
      <c r="AS890" s="88" t="s">
        <v>44</v>
      </c>
      <c r="AT890" s="88" t="s">
        <v>61</v>
      </c>
      <c r="AU890" s="88"/>
      <c r="AV890" s="88"/>
      <c r="AW890" s="88"/>
      <c r="AX890" s="88" t="s">
        <v>3923</v>
      </c>
      <c r="AY890" s="88">
        <v>0</v>
      </c>
      <c r="AZ890" s="89">
        <v>150</v>
      </c>
      <c r="BA890" s="92"/>
      <c r="BB890" s="93">
        <v>144</v>
      </c>
      <c r="BC890" s="94">
        <v>0.2</v>
      </c>
      <c r="BD890" s="89">
        <v>450</v>
      </c>
      <c r="BE890" s="89">
        <v>315</v>
      </c>
      <c r="BF890" s="96" t="s">
        <v>61</v>
      </c>
      <c r="BG890" s="88" t="s">
        <v>68</v>
      </c>
      <c r="BH890" s="88" t="s">
        <v>1279</v>
      </c>
    </row>
    <row r="891" spans="1:60" s="87" customFormat="1" ht="30.75" customHeight="1" x14ac:dyDescent="0.2">
      <c r="A891" s="87" t="s">
        <v>1292</v>
      </c>
      <c r="B891" s="88" t="s">
        <v>1864</v>
      </c>
      <c r="C891" s="88" t="s">
        <v>1292</v>
      </c>
      <c r="D891" s="88" t="s">
        <v>31</v>
      </c>
      <c r="E891" s="88" t="s">
        <v>32</v>
      </c>
      <c r="F891" s="88" t="s">
        <v>32</v>
      </c>
      <c r="G891" s="88" t="s">
        <v>61</v>
      </c>
      <c r="H891" s="88" t="s">
        <v>66</v>
      </c>
      <c r="I891" s="88" t="s">
        <v>2916</v>
      </c>
      <c r="J891" s="88" t="s">
        <v>62</v>
      </c>
      <c r="K891" s="88" t="s">
        <v>1280</v>
      </c>
      <c r="L891" s="88" t="s">
        <v>97</v>
      </c>
      <c r="M891" s="88" t="s">
        <v>1279</v>
      </c>
      <c r="N891" s="88" t="s">
        <v>1728</v>
      </c>
      <c r="O891" s="88" t="s">
        <v>587</v>
      </c>
      <c r="P891" s="88" t="s">
        <v>107</v>
      </c>
      <c r="Q891" s="88" t="s">
        <v>2374</v>
      </c>
      <c r="R891" s="89" t="s">
        <v>3643</v>
      </c>
      <c r="S891" s="90">
        <v>0.48</v>
      </c>
      <c r="T891" s="88" t="s">
        <v>1266</v>
      </c>
      <c r="U891" s="88"/>
      <c r="V891" s="88"/>
      <c r="W891" s="88"/>
      <c r="X891" s="89"/>
      <c r="Y891" s="89"/>
      <c r="Z891" s="88"/>
      <c r="AA891" s="88">
        <v>26</v>
      </c>
      <c r="AB891" s="88"/>
      <c r="AC891" s="88"/>
      <c r="AD891" s="88">
        <v>24</v>
      </c>
      <c r="AE891" s="91">
        <v>15.35</v>
      </c>
      <c r="AF891" s="88"/>
      <c r="AG891" s="88"/>
      <c r="AH891" s="88" t="s">
        <v>2998</v>
      </c>
      <c r="AI891" s="89">
        <v>1</v>
      </c>
      <c r="AJ891" s="89"/>
      <c r="AK891" s="89"/>
      <c r="AL891" s="88"/>
      <c r="AM891" s="88"/>
      <c r="AN891" s="88"/>
      <c r="AO891" s="88"/>
      <c r="AP891" s="88" t="s">
        <v>61</v>
      </c>
      <c r="AQ891" s="88" t="s">
        <v>44</v>
      </c>
      <c r="AR891" s="88" t="s">
        <v>45</v>
      </c>
      <c r="AS891" s="88" t="s">
        <v>44</v>
      </c>
      <c r="AT891" s="88" t="s">
        <v>61</v>
      </c>
      <c r="AU891" s="88"/>
      <c r="AV891" s="88"/>
      <c r="AW891" s="88"/>
      <c r="AX891" s="88" t="s">
        <v>3923</v>
      </c>
      <c r="AY891" s="88">
        <v>59.974943000000003</v>
      </c>
      <c r="AZ891" s="89">
        <v>150</v>
      </c>
      <c r="BA891" s="92"/>
      <c r="BB891" s="93">
        <v>144</v>
      </c>
      <c r="BC891" s="94">
        <v>0.2</v>
      </c>
      <c r="BD891" s="89">
        <v>450</v>
      </c>
      <c r="BE891" s="89">
        <v>315</v>
      </c>
      <c r="BF891" s="96" t="s">
        <v>61</v>
      </c>
      <c r="BG891" s="88" t="s">
        <v>68</v>
      </c>
      <c r="BH891" s="88" t="s">
        <v>1279</v>
      </c>
    </row>
    <row r="892" spans="1:60" s="87" customFormat="1" ht="30.75" customHeight="1" x14ac:dyDescent="0.2">
      <c r="A892" s="87" t="s">
        <v>2175</v>
      </c>
      <c r="B892" s="88" t="s">
        <v>1865</v>
      </c>
      <c r="C892" s="88" t="s">
        <v>2175</v>
      </c>
      <c r="D892" s="88" t="s">
        <v>31</v>
      </c>
      <c r="E892" s="88" t="s">
        <v>32</v>
      </c>
      <c r="F892" s="88" t="s">
        <v>32</v>
      </c>
      <c r="G892" s="88" t="s">
        <v>61</v>
      </c>
      <c r="H892" s="88" t="s">
        <v>66</v>
      </c>
      <c r="I892" s="88" t="s">
        <v>2986</v>
      </c>
      <c r="J892" s="88" t="s">
        <v>62</v>
      </c>
      <c r="K892" s="88" t="s">
        <v>1280</v>
      </c>
      <c r="L892" s="88" t="s">
        <v>97</v>
      </c>
      <c r="M892" s="88" t="s">
        <v>1279</v>
      </c>
      <c r="N892" s="88" t="s">
        <v>1729</v>
      </c>
      <c r="O892" s="88" t="s">
        <v>587</v>
      </c>
      <c r="P892" s="88" t="s">
        <v>175</v>
      </c>
      <c r="Q892" s="88" t="s">
        <v>2374</v>
      </c>
      <c r="R892" s="89" t="s">
        <v>3613</v>
      </c>
      <c r="S892" s="90">
        <v>0.41499999999999998</v>
      </c>
      <c r="T892" s="88" t="s">
        <v>1267</v>
      </c>
      <c r="U892" s="88"/>
      <c r="V892" s="88"/>
      <c r="W892" s="88"/>
      <c r="X892" s="89"/>
      <c r="Y892" s="89"/>
      <c r="Z892" s="88"/>
      <c r="AA892" s="88">
        <v>26</v>
      </c>
      <c r="AB892" s="88"/>
      <c r="AC892" s="88"/>
      <c r="AD892" s="88">
        <v>24</v>
      </c>
      <c r="AE892" s="91">
        <v>15.35</v>
      </c>
      <c r="AF892" s="88"/>
      <c r="AG892" s="88"/>
      <c r="AH892" s="88" t="s">
        <v>2998</v>
      </c>
      <c r="AI892" s="89">
        <v>1</v>
      </c>
      <c r="AJ892" s="89"/>
      <c r="AK892" s="89"/>
      <c r="AL892" s="88"/>
      <c r="AM892" s="88"/>
      <c r="AN892" s="88"/>
      <c r="AO892" s="88"/>
      <c r="AP892" s="88" t="s">
        <v>61</v>
      </c>
      <c r="AQ892" s="88" t="s">
        <v>44</v>
      </c>
      <c r="AR892" s="88" t="s">
        <v>45</v>
      </c>
      <c r="AS892" s="88" t="s">
        <v>44</v>
      </c>
      <c r="AT892" s="88" t="s">
        <v>61</v>
      </c>
      <c r="AU892" s="88"/>
      <c r="AV892" s="88"/>
      <c r="AW892" s="88"/>
      <c r="AX892" s="88" t="s">
        <v>3923</v>
      </c>
      <c r="AY892" s="88" t="e">
        <v>#N/A</v>
      </c>
      <c r="AZ892" s="89">
        <v>150</v>
      </c>
      <c r="BA892" s="92"/>
      <c r="BB892" s="93">
        <v>144</v>
      </c>
      <c r="BC892" s="94">
        <v>0.2</v>
      </c>
      <c r="BD892" s="89">
        <v>450</v>
      </c>
      <c r="BE892" s="89">
        <v>315</v>
      </c>
      <c r="BF892" s="96" t="s">
        <v>61</v>
      </c>
      <c r="BG892" s="88" t="s">
        <v>68</v>
      </c>
      <c r="BH892" s="88" t="s">
        <v>1279</v>
      </c>
    </row>
    <row r="893" spans="1:60" s="87" customFormat="1" ht="30.75" customHeight="1" x14ac:dyDescent="0.2">
      <c r="A893" s="87" t="s">
        <v>2176</v>
      </c>
      <c r="B893" s="88" t="s">
        <v>1865</v>
      </c>
      <c r="C893" s="88" t="s">
        <v>2176</v>
      </c>
      <c r="D893" s="88" t="s">
        <v>31</v>
      </c>
      <c r="E893" s="88" t="s">
        <v>32</v>
      </c>
      <c r="F893" s="88" t="s">
        <v>32</v>
      </c>
      <c r="G893" s="88" t="s">
        <v>61</v>
      </c>
      <c r="H893" s="88" t="s">
        <v>66</v>
      </c>
      <c r="I893" s="88" t="s">
        <v>2986</v>
      </c>
      <c r="J893" s="88" t="s">
        <v>62</v>
      </c>
      <c r="K893" s="88" t="s">
        <v>1280</v>
      </c>
      <c r="L893" s="88" t="s">
        <v>97</v>
      </c>
      <c r="M893" s="88" t="s">
        <v>1279</v>
      </c>
      <c r="N893" s="88" t="s">
        <v>1729</v>
      </c>
      <c r="O893" s="88" t="s">
        <v>587</v>
      </c>
      <c r="P893" s="88" t="s">
        <v>176</v>
      </c>
      <c r="Q893" s="88" t="s">
        <v>2374</v>
      </c>
      <c r="R893" s="89" t="s">
        <v>3613</v>
      </c>
      <c r="S893" s="90">
        <v>0.38500000000000001</v>
      </c>
      <c r="T893" s="88" t="s">
        <v>1268</v>
      </c>
      <c r="U893" s="88"/>
      <c r="V893" s="88"/>
      <c r="W893" s="88"/>
      <c r="X893" s="89"/>
      <c r="Y893" s="89"/>
      <c r="Z893" s="88"/>
      <c r="AA893" s="88">
        <v>26</v>
      </c>
      <c r="AB893" s="88"/>
      <c r="AC893" s="88"/>
      <c r="AD893" s="88">
        <v>24</v>
      </c>
      <c r="AE893" s="91">
        <v>15.35</v>
      </c>
      <c r="AF893" s="88"/>
      <c r="AG893" s="88"/>
      <c r="AH893" s="88" t="s">
        <v>2998</v>
      </c>
      <c r="AI893" s="89">
        <v>1</v>
      </c>
      <c r="AJ893" s="89"/>
      <c r="AK893" s="89"/>
      <c r="AL893" s="88"/>
      <c r="AM893" s="88"/>
      <c r="AN893" s="88"/>
      <c r="AO893" s="88"/>
      <c r="AP893" s="88" t="s">
        <v>61</v>
      </c>
      <c r="AQ893" s="88" t="s">
        <v>44</v>
      </c>
      <c r="AR893" s="88" t="s">
        <v>45</v>
      </c>
      <c r="AS893" s="88" t="s">
        <v>44</v>
      </c>
      <c r="AT893" s="88" t="s">
        <v>61</v>
      </c>
      <c r="AU893" s="88"/>
      <c r="AV893" s="88"/>
      <c r="AW893" s="88"/>
      <c r="AX893" s="88" t="s">
        <v>3923</v>
      </c>
      <c r="AY893" s="88" t="e">
        <v>#N/A</v>
      </c>
      <c r="AZ893" s="89">
        <v>150</v>
      </c>
      <c r="BA893" s="92"/>
      <c r="BB893" s="93">
        <v>216</v>
      </c>
      <c r="BC893" s="94">
        <v>0.2</v>
      </c>
      <c r="BD893" s="89">
        <v>450</v>
      </c>
      <c r="BE893" s="89">
        <v>315</v>
      </c>
      <c r="BF893" s="96" t="s">
        <v>61</v>
      </c>
      <c r="BG893" s="88" t="s">
        <v>68</v>
      </c>
      <c r="BH893" s="88" t="s">
        <v>1279</v>
      </c>
    </row>
    <row r="894" spans="1:60" s="87" customFormat="1" ht="30.75" customHeight="1" x14ac:dyDescent="0.2">
      <c r="A894" s="87" t="s">
        <v>1293</v>
      </c>
      <c r="B894" s="88" t="s">
        <v>1865</v>
      </c>
      <c r="C894" s="88" t="s">
        <v>1293</v>
      </c>
      <c r="D894" s="88" t="s">
        <v>31</v>
      </c>
      <c r="E894" s="88" t="s">
        <v>32</v>
      </c>
      <c r="F894" s="88" t="s">
        <v>32</v>
      </c>
      <c r="G894" s="88" t="s">
        <v>61</v>
      </c>
      <c r="H894" s="88" t="s">
        <v>66</v>
      </c>
      <c r="I894" s="88" t="s">
        <v>2986</v>
      </c>
      <c r="J894" s="88" t="s">
        <v>62</v>
      </c>
      <c r="K894" s="88" t="s">
        <v>1280</v>
      </c>
      <c r="L894" s="88" t="s">
        <v>97</v>
      </c>
      <c r="M894" s="88" t="s">
        <v>1279</v>
      </c>
      <c r="N894" s="88" t="s">
        <v>1729</v>
      </c>
      <c r="O894" s="88" t="s">
        <v>587</v>
      </c>
      <c r="P894" s="88" t="s">
        <v>98</v>
      </c>
      <c r="Q894" s="88" t="s">
        <v>2374</v>
      </c>
      <c r="R894" s="89" t="s">
        <v>3613</v>
      </c>
      <c r="S894" s="90">
        <v>0.37</v>
      </c>
      <c r="T894" s="88" t="s">
        <v>1269</v>
      </c>
      <c r="U894" s="88"/>
      <c r="V894" s="88"/>
      <c r="W894" s="88"/>
      <c r="X894" s="89"/>
      <c r="Y894" s="89"/>
      <c r="Z894" s="88"/>
      <c r="AA894" s="88">
        <v>26</v>
      </c>
      <c r="AB894" s="88"/>
      <c r="AC894" s="88"/>
      <c r="AD894" s="88">
        <v>24</v>
      </c>
      <c r="AE894" s="91">
        <v>15.35</v>
      </c>
      <c r="AF894" s="88"/>
      <c r="AG894" s="88"/>
      <c r="AH894" s="88" t="s">
        <v>2998</v>
      </c>
      <c r="AI894" s="89">
        <v>1</v>
      </c>
      <c r="AJ894" s="89"/>
      <c r="AK894" s="89"/>
      <c r="AL894" s="88"/>
      <c r="AM894" s="88"/>
      <c r="AN894" s="88"/>
      <c r="AO894" s="88"/>
      <c r="AP894" s="88" t="s">
        <v>61</v>
      </c>
      <c r="AQ894" s="88" t="s">
        <v>44</v>
      </c>
      <c r="AR894" s="88" t="s">
        <v>45</v>
      </c>
      <c r="AS894" s="88" t="s">
        <v>44</v>
      </c>
      <c r="AT894" s="88" t="s">
        <v>61</v>
      </c>
      <c r="AU894" s="88"/>
      <c r="AV894" s="88"/>
      <c r="AW894" s="88"/>
      <c r="AX894" s="88" t="s">
        <v>3923</v>
      </c>
      <c r="AY894" s="88" t="e">
        <v>#N/A</v>
      </c>
      <c r="AZ894" s="89">
        <v>150</v>
      </c>
      <c r="BA894" s="92"/>
      <c r="BB894" s="93">
        <v>216</v>
      </c>
      <c r="BC894" s="94">
        <v>0.2</v>
      </c>
      <c r="BD894" s="89">
        <v>450</v>
      </c>
      <c r="BE894" s="89">
        <v>315</v>
      </c>
      <c r="BF894" s="96" t="s">
        <v>61</v>
      </c>
      <c r="BG894" s="88" t="s">
        <v>68</v>
      </c>
      <c r="BH894" s="88" t="s">
        <v>1279</v>
      </c>
    </row>
    <row r="895" spans="1:60" s="87" customFormat="1" ht="30.75" customHeight="1" x14ac:dyDescent="0.2">
      <c r="A895" s="87" t="s">
        <v>1294</v>
      </c>
      <c r="B895" s="88" t="s">
        <v>1865</v>
      </c>
      <c r="C895" s="88" t="s">
        <v>1294</v>
      </c>
      <c r="D895" s="88" t="s">
        <v>31</v>
      </c>
      <c r="E895" s="88" t="s">
        <v>32</v>
      </c>
      <c r="F895" s="88" t="s">
        <v>32</v>
      </c>
      <c r="G895" s="88" t="s">
        <v>61</v>
      </c>
      <c r="H895" s="88" t="s">
        <v>66</v>
      </c>
      <c r="I895" s="88" t="s">
        <v>2986</v>
      </c>
      <c r="J895" s="88" t="s">
        <v>62</v>
      </c>
      <c r="K895" s="88" t="s">
        <v>1280</v>
      </c>
      <c r="L895" s="88" t="s">
        <v>97</v>
      </c>
      <c r="M895" s="88" t="s">
        <v>1279</v>
      </c>
      <c r="N895" s="88" t="s">
        <v>1729</v>
      </c>
      <c r="O895" s="88" t="s">
        <v>587</v>
      </c>
      <c r="P895" s="88" t="s">
        <v>100</v>
      </c>
      <c r="Q895" s="88" t="s">
        <v>2374</v>
      </c>
      <c r="R895" s="89" t="s">
        <v>3613</v>
      </c>
      <c r="S895" s="90">
        <v>0.35</v>
      </c>
      <c r="T895" s="88" t="s">
        <v>1270</v>
      </c>
      <c r="U895" s="88"/>
      <c r="V895" s="88"/>
      <c r="W895" s="88"/>
      <c r="X895" s="89"/>
      <c r="Y895" s="89"/>
      <c r="Z895" s="88"/>
      <c r="AA895" s="88">
        <v>26</v>
      </c>
      <c r="AB895" s="88"/>
      <c r="AC895" s="88"/>
      <c r="AD895" s="88">
        <v>24</v>
      </c>
      <c r="AE895" s="91">
        <v>15.35</v>
      </c>
      <c r="AF895" s="88"/>
      <c r="AG895" s="88"/>
      <c r="AH895" s="88" t="s">
        <v>2998</v>
      </c>
      <c r="AI895" s="89">
        <v>1</v>
      </c>
      <c r="AJ895" s="89"/>
      <c r="AK895" s="89"/>
      <c r="AL895" s="88"/>
      <c r="AM895" s="88"/>
      <c r="AN895" s="88"/>
      <c r="AO895" s="88"/>
      <c r="AP895" s="88" t="s">
        <v>61</v>
      </c>
      <c r="AQ895" s="88" t="s">
        <v>44</v>
      </c>
      <c r="AR895" s="88" t="s">
        <v>45</v>
      </c>
      <c r="AS895" s="88" t="s">
        <v>44</v>
      </c>
      <c r="AT895" s="88" t="s">
        <v>61</v>
      </c>
      <c r="AU895" s="88"/>
      <c r="AV895" s="88"/>
      <c r="AW895" s="88"/>
      <c r="AX895" s="88" t="s">
        <v>3923</v>
      </c>
      <c r="AY895" s="88" t="e">
        <v>#N/A</v>
      </c>
      <c r="AZ895" s="89">
        <v>150</v>
      </c>
      <c r="BA895" s="92"/>
      <c r="BB895" s="93">
        <v>216</v>
      </c>
      <c r="BC895" s="94">
        <v>0.2</v>
      </c>
      <c r="BD895" s="89">
        <v>450</v>
      </c>
      <c r="BE895" s="89">
        <v>315</v>
      </c>
      <c r="BF895" s="96" t="s">
        <v>61</v>
      </c>
      <c r="BG895" s="88" t="s">
        <v>68</v>
      </c>
      <c r="BH895" s="88" t="s">
        <v>1279</v>
      </c>
    </row>
    <row r="896" spans="1:60" s="87" customFormat="1" ht="30.75" customHeight="1" x14ac:dyDescent="0.2">
      <c r="A896" s="87" t="s">
        <v>1295</v>
      </c>
      <c r="B896" s="88" t="s">
        <v>1865</v>
      </c>
      <c r="C896" s="88" t="s">
        <v>1295</v>
      </c>
      <c r="D896" s="88" t="s">
        <v>31</v>
      </c>
      <c r="E896" s="88" t="s">
        <v>32</v>
      </c>
      <c r="F896" s="88" t="s">
        <v>32</v>
      </c>
      <c r="G896" s="88" t="s">
        <v>61</v>
      </c>
      <c r="H896" s="88" t="s">
        <v>66</v>
      </c>
      <c r="I896" s="88" t="s">
        <v>2986</v>
      </c>
      <c r="J896" s="88" t="s">
        <v>62</v>
      </c>
      <c r="K896" s="88" t="s">
        <v>1280</v>
      </c>
      <c r="L896" s="88" t="s">
        <v>97</v>
      </c>
      <c r="M896" s="88" t="s">
        <v>1279</v>
      </c>
      <c r="N896" s="88" t="s">
        <v>1729</v>
      </c>
      <c r="O896" s="88" t="s">
        <v>587</v>
      </c>
      <c r="P896" s="88" t="s">
        <v>104</v>
      </c>
      <c r="Q896" s="88" t="s">
        <v>2374</v>
      </c>
      <c r="R896" s="89" t="s">
        <v>3613</v>
      </c>
      <c r="S896" s="90">
        <v>0.38</v>
      </c>
      <c r="T896" s="88" t="s">
        <v>1271</v>
      </c>
      <c r="U896" s="88"/>
      <c r="V896" s="88"/>
      <c r="W896" s="88"/>
      <c r="X896" s="89"/>
      <c r="Y896" s="89"/>
      <c r="Z896" s="88"/>
      <c r="AA896" s="88">
        <v>26</v>
      </c>
      <c r="AB896" s="88"/>
      <c r="AC896" s="88"/>
      <c r="AD896" s="88">
        <v>24</v>
      </c>
      <c r="AE896" s="91">
        <v>15.35</v>
      </c>
      <c r="AF896" s="88"/>
      <c r="AG896" s="88"/>
      <c r="AH896" s="88" t="s">
        <v>2998</v>
      </c>
      <c r="AI896" s="89">
        <v>1</v>
      </c>
      <c r="AJ896" s="89"/>
      <c r="AK896" s="89"/>
      <c r="AL896" s="88"/>
      <c r="AM896" s="88"/>
      <c r="AN896" s="88"/>
      <c r="AO896" s="88"/>
      <c r="AP896" s="88" t="s">
        <v>61</v>
      </c>
      <c r="AQ896" s="88" t="s">
        <v>44</v>
      </c>
      <c r="AR896" s="88" t="s">
        <v>45</v>
      </c>
      <c r="AS896" s="88" t="s">
        <v>44</v>
      </c>
      <c r="AT896" s="88" t="s">
        <v>61</v>
      </c>
      <c r="AU896" s="88"/>
      <c r="AV896" s="88"/>
      <c r="AW896" s="88"/>
      <c r="AX896" s="88" t="s">
        <v>3923</v>
      </c>
      <c r="AY896" s="88" t="e">
        <v>#N/A</v>
      </c>
      <c r="AZ896" s="89">
        <v>150</v>
      </c>
      <c r="BA896" s="92"/>
      <c r="BB896" s="93">
        <v>144</v>
      </c>
      <c r="BC896" s="94">
        <v>0.2</v>
      </c>
      <c r="BD896" s="89">
        <v>450</v>
      </c>
      <c r="BE896" s="89">
        <v>315</v>
      </c>
      <c r="BF896" s="96" t="s">
        <v>61</v>
      </c>
      <c r="BG896" s="88" t="s">
        <v>68</v>
      </c>
      <c r="BH896" s="88" t="s">
        <v>1279</v>
      </c>
    </row>
    <row r="897" spans="1:60" s="87" customFormat="1" ht="30.75" customHeight="1" x14ac:dyDescent="0.2">
      <c r="A897" s="87" t="s">
        <v>1296</v>
      </c>
      <c r="B897" s="88" t="s">
        <v>1865</v>
      </c>
      <c r="C897" s="88" t="s">
        <v>1296</v>
      </c>
      <c r="D897" s="88" t="s">
        <v>31</v>
      </c>
      <c r="E897" s="88" t="s">
        <v>32</v>
      </c>
      <c r="F897" s="88" t="s">
        <v>32</v>
      </c>
      <c r="G897" s="88" t="s">
        <v>61</v>
      </c>
      <c r="H897" s="88" t="s">
        <v>66</v>
      </c>
      <c r="I897" s="88" t="s">
        <v>2986</v>
      </c>
      <c r="J897" s="88" t="s">
        <v>62</v>
      </c>
      <c r="K897" s="88" t="s">
        <v>1280</v>
      </c>
      <c r="L897" s="88" t="s">
        <v>97</v>
      </c>
      <c r="M897" s="88" t="s">
        <v>1279</v>
      </c>
      <c r="N897" s="88" t="s">
        <v>1729</v>
      </c>
      <c r="O897" s="88" t="s">
        <v>587</v>
      </c>
      <c r="P897" s="88" t="s">
        <v>107</v>
      </c>
      <c r="Q897" s="88" t="s">
        <v>2374</v>
      </c>
      <c r="R897" s="89" t="s">
        <v>3613</v>
      </c>
      <c r="S897" s="90">
        <v>0.48</v>
      </c>
      <c r="T897" s="88" t="s">
        <v>1272</v>
      </c>
      <c r="U897" s="88"/>
      <c r="V897" s="88"/>
      <c r="W897" s="88"/>
      <c r="X897" s="89"/>
      <c r="Y897" s="89"/>
      <c r="Z897" s="88"/>
      <c r="AA897" s="88">
        <v>26</v>
      </c>
      <c r="AB897" s="88"/>
      <c r="AC897" s="88"/>
      <c r="AD897" s="88">
        <v>24</v>
      </c>
      <c r="AE897" s="91">
        <v>15.35</v>
      </c>
      <c r="AF897" s="88"/>
      <c r="AG897" s="88"/>
      <c r="AH897" s="88" t="s">
        <v>2998</v>
      </c>
      <c r="AI897" s="89">
        <v>1</v>
      </c>
      <c r="AJ897" s="89"/>
      <c r="AK897" s="89"/>
      <c r="AL897" s="88"/>
      <c r="AM897" s="88"/>
      <c r="AN897" s="88"/>
      <c r="AO897" s="88"/>
      <c r="AP897" s="88" t="s">
        <v>61</v>
      </c>
      <c r="AQ897" s="88" t="s">
        <v>44</v>
      </c>
      <c r="AR897" s="88" t="s">
        <v>45</v>
      </c>
      <c r="AS897" s="88" t="s">
        <v>44</v>
      </c>
      <c r="AT897" s="88" t="s">
        <v>61</v>
      </c>
      <c r="AU897" s="88"/>
      <c r="AV897" s="88"/>
      <c r="AW897" s="88"/>
      <c r="AX897" s="88" t="s">
        <v>3923</v>
      </c>
      <c r="AY897" s="88" t="e">
        <v>#N/A</v>
      </c>
      <c r="AZ897" s="89">
        <v>150</v>
      </c>
      <c r="BA897" s="92"/>
      <c r="BB897" s="93">
        <v>144</v>
      </c>
      <c r="BC897" s="94">
        <v>0.2</v>
      </c>
      <c r="BD897" s="89">
        <v>450</v>
      </c>
      <c r="BE897" s="89">
        <v>315</v>
      </c>
      <c r="BF897" s="96" t="s">
        <v>61</v>
      </c>
      <c r="BG897" s="88" t="s">
        <v>68</v>
      </c>
      <c r="BH897" s="88" t="s">
        <v>1279</v>
      </c>
    </row>
    <row r="898" spans="1:60" s="87" customFormat="1" ht="30.75" customHeight="1" x14ac:dyDescent="0.2">
      <c r="A898" s="87" t="s">
        <v>2177</v>
      </c>
      <c r="B898" s="88" t="s">
        <v>1866</v>
      </c>
      <c r="C898" s="88" t="s">
        <v>2177</v>
      </c>
      <c r="D898" s="88" t="s">
        <v>31</v>
      </c>
      <c r="E898" s="88" t="s">
        <v>32</v>
      </c>
      <c r="F898" s="88" t="s">
        <v>32</v>
      </c>
      <c r="G898" s="88" t="s">
        <v>61</v>
      </c>
      <c r="H898" s="88" t="s">
        <v>66</v>
      </c>
      <c r="I898" s="88" t="s">
        <v>2918</v>
      </c>
      <c r="J898" s="88" t="s">
        <v>62</v>
      </c>
      <c r="K898" s="88" t="s">
        <v>1280</v>
      </c>
      <c r="L898" s="88" t="s">
        <v>97</v>
      </c>
      <c r="M898" s="88" t="s">
        <v>1279</v>
      </c>
      <c r="N898" s="88" t="s">
        <v>1730</v>
      </c>
      <c r="O898" s="88" t="s">
        <v>587</v>
      </c>
      <c r="P898" s="88" t="s">
        <v>175</v>
      </c>
      <c r="Q898" s="88" t="s">
        <v>2374</v>
      </c>
      <c r="R898" s="89" t="s">
        <v>3618</v>
      </c>
      <c r="S898" s="90">
        <v>0.41499999999999998</v>
      </c>
      <c r="T898" s="88" t="s">
        <v>1273</v>
      </c>
      <c r="U898" s="88"/>
      <c r="V898" s="88"/>
      <c r="W898" s="88"/>
      <c r="X898" s="89"/>
      <c r="Y898" s="89"/>
      <c r="Z898" s="88"/>
      <c r="AA898" s="88">
        <v>26</v>
      </c>
      <c r="AB898" s="88"/>
      <c r="AC898" s="88"/>
      <c r="AD898" s="88">
        <v>24</v>
      </c>
      <c r="AE898" s="91">
        <v>15.35</v>
      </c>
      <c r="AF898" s="88" t="s">
        <v>2992</v>
      </c>
      <c r="AG898" s="88" t="s">
        <v>2999</v>
      </c>
      <c r="AH898" s="88" t="s">
        <v>2998</v>
      </c>
      <c r="AI898" s="89">
        <v>1</v>
      </c>
      <c r="AJ898" s="89"/>
      <c r="AK898" s="89"/>
      <c r="AL898" s="88"/>
      <c r="AM898" s="88"/>
      <c r="AN898" s="88"/>
      <c r="AO898" s="88"/>
      <c r="AP898" s="88" t="s">
        <v>61</v>
      </c>
      <c r="AQ898" s="88" t="s">
        <v>44</v>
      </c>
      <c r="AR898" s="88" t="s">
        <v>45</v>
      </c>
      <c r="AS898" s="88" t="s">
        <v>44</v>
      </c>
      <c r="AT898" s="88" t="s">
        <v>61</v>
      </c>
      <c r="AU898" s="88"/>
      <c r="AV898" s="88"/>
      <c r="AW898" s="88"/>
      <c r="AX898" s="88" t="s">
        <v>3923</v>
      </c>
      <c r="AY898" s="88">
        <v>70.125183000000007</v>
      </c>
      <c r="AZ898" s="89">
        <v>150</v>
      </c>
      <c r="BA898" s="92">
        <v>0.15025906735751296</v>
      </c>
      <c r="BB898" s="93">
        <v>144</v>
      </c>
      <c r="BC898" s="94">
        <v>0.2</v>
      </c>
      <c r="BD898" s="89">
        <v>450</v>
      </c>
      <c r="BE898" s="89">
        <v>315</v>
      </c>
      <c r="BF898" s="96" t="s">
        <v>2614</v>
      </c>
      <c r="BG898" s="88" t="s">
        <v>68</v>
      </c>
      <c r="BH898" s="88" t="s">
        <v>1279</v>
      </c>
    </row>
    <row r="899" spans="1:60" s="87" customFormat="1" ht="30.75" customHeight="1" x14ac:dyDescent="0.2">
      <c r="A899" s="87" t="s">
        <v>2178</v>
      </c>
      <c r="B899" s="88" t="s">
        <v>1866</v>
      </c>
      <c r="C899" s="88" t="s">
        <v>2178</v>
      </c>
      <c r="D899" s="88" t="s">
        <v>31</v>
      </c>
      <c r="E899" s="88" t="s">
        <v>32</v>
      </c>
      <c r="F899" s="88" t="s">
        <v>32</v>
      </c>
      <c r="G899" s="88" t="s">
        <v>61</v>
      </c>
      <c r="H899" s="88" t="s">
        <v>66</v>
      </c>
      <c r="I899" s="88" t="s">
        <v>2918</v>
      </c>
      <c r="J899" s="88" t="s">
        <v>62</v>
      </c>
      <c r="K899" s="88" t="s">
        <v>1280</v>
      </c>
      <c r="L899" s="88" t="s">
        <v>97</v>
      </c>
      <c r="M899" s="88" t="s">
        <v>1279</v>
      </c>
      <c r="N899" s="88" t="s">
        <v>1730</v>
      </c>
      <c r="O899" s="88" t="s">
        <v>587</v>
      </c>
      <c r="P899" s="88" t="s">
        <v>176</v>
      </c>
      <c r="Q899" s="88" t="s">
        <v>2374</v>
      </c>
      <c r="R899" s="89" t="s">
        <v>3618</v>
      </c>
      <c r="S899" s="90">
        <v>0.38500000000000001</v>
      </c>
      <c r="T899" s="88" t="s">
        <v>1274</v>
      </c>
      <c r="U899" s="88"/>
      <c r="V899" s="88"/>
      <c r="W899" s="88"/>
      <c r="X899" s="89"/>
      <c r="Y899" s="89"/>
      <c r="Z899" s="88"/>
      <c r="AA899" s="88">
        <v>26</v>
      </c>
      <c r="AB899" s="88"/>
      <c r="AC899" s="88"/>
      <c r="AD899" s="88">
        <v>24</v>
      </c>
      <c r="AE899" s="91">
        <v>15.35</v>
      </c>
      <c r="AF899" s="88" t="s">
        <v>2992</v>
      </c>
      <c r="AG899" s="88" t="s">
        <v>2999</v>
      </c>
      <c r="AH899" s="88" t="s">
        <v>2998</v>
      </c>
      <c r="AI899" s="89">
        <v>1</v>
      </c>
      <c r="AJ899" s="89"/>
      <c r="AK899" s="89"/>
      <c r="AL899" s="88"/>
      <c r="AM899" s="88"/>
      <c r="AN899" s="88"/>
      <c r="AO899" s="88"/>
      <c r="AP899" s="88" t="s">
        <v>61</v>
      </c>
      <c r="AQ899" s="88" t="s">
        <v>44</v>
      </c>
      <c r="AR899" s="88" t="s">
        <v>45</v>
      </c>
      <c r="AS899" s="88" t="s">
        <v>44</v>
      </c>
      <c r="AT899" s="88" t="s">
        <v>61</v>
      </c>
      <c r="AU899" s="88"/>
      <c r="AV899" s="88"/>
      <c r="AW899" s="88"/>
      <c r="AX899" s="88" t="s">
        <v>3923</v>
      </c>
      <c r="AY899" s="88">
        <v>71.097009999999997</v>
      </c>
      <c r="AZ899" s="89">
        <v>150</v>
      </c>
      <c r="BA899" s="92">
        <v>0.45595854922279794</v>
      </c>
      <c r="BB899" s="93">
        <v>216</v>
      </c>
      <c r="BC899" s="94">
        <v>0.2</v>
      </c>
      <c r="BD899" s="89">
        <v>450</v>
      </c>
      <c r="BE899" s="89">
        <v>315</v>
      </c>
      <c r="BF899" s="96" t="s">
        <v>2614</v>
      </c>
      <c r="BG899" s="88" t="s">
        <v>68</v>
      </c>
      <c r="BH899" s="88" t="s">
        <v>1279</v>
      </c>
    </row>
    <row r="900" spans="1:60" s="87" customFormat="1" ht="30.75" customHeight="1" x14ac:dyDescent="0.2">
      <c r="A900" s="87" t="s">
        <v>1297</v>
      </c>
      <c r="B900" s="88" t="s">
        <v>1866</v>
      </c>
      <c r="C900" s="88" t="s">
        <v>1297</v>
      </c>
      <c r="D900" s="88" t="s">
        <v>31</v>
      </c>
      <c r="E900" s="88" t="s">
        <v>32</v>
      </c>
      <c r="F900" s="88" t="s">
        <v>32</v>
      </c>
      <c r="G900" s="88" t="s">
        <v>61</v>
      </c>
      <c r="H900" s="88" t="s">
        <v>66</v>
      </c>
      <c r="I900" s="88" t="s">
        <v>2918</v>
      </c>
      <c r="J900" s="88" t="s">
        <v>62</v>
      </c>
      <c r="K900" s="88" t="s">
        <v>1280</v>
      </c>
      <c r="L900" s="88" t="s">
        <v>97</v>
      </c>
      <c r="M900" s="88" t="s">
        <v>1279</v>
      </c>
      <c r="N900" s="88" t="s">
        <v>1730</v>
      </c>
      <c r="O900" s="88" t="s">
        <v>587</v>
      </c>
      <c r="P900" s="88" t="s">
        <v>98</v>
      </c>
      <c r="Q900" s="88" t="s">
        <v>2374</v>
      </c>
      <c r="R900" s="89" t="s">
        <v>3618</v>
      </c>
      <c r="S900" s="90">
        <v>0.37</v>
      </c>
      <c r="T900" s="88" t="s">
        <v>1275</v>
      </c>
      <c r="U900" s="88"/>
      <c r="V900" s="88"/>
      <c r="W900" s="88"/>
      <c r="X900" s="89"/>
      <c r="Y900" s="89"/>
      <c r="Z900" s="88"/>
      <c r="AA900" s="88">
        <v>26</v>
      </c>
      <c r="AB900" s="88"/>
      <c r="AC900" s="88"/>
      <c r="AD900" s="88">
        <v>24</v>
      </c>
      <c r="AE900" s="91">
        <v>15.35</v>
      </c>
      <c r="AF900" s="88" t="s">
        <v>2992</v>
      </c>
      <c r="AG900" s="88" t="s">
        <v>2999</v>
      </c>
      <c r="AH900" s="88" t="s">
        <v>2998</v>
      </c>
      <c r="AI900" s="89">
        <v>1</v>
      </c>
      <c r="AJ900" s="89"/>
      <c r="AK900" s="89"/>
      <c r="AL900" s="88"/>
      <c r="AM900" s="88"/>
      <c r="AN900" s="88"/>
      <c r="AO900" s="88"/>
      <c r="AP900" s="88" t="s">
        <v>61</v>
      </c>
      <c r="AQ900" s="88" t="s">
        <v>44</v>
      </c>
      <c r="AR900" s="88" t="s">
        <v>45</v>
      </c>
      <c r="AS900" s="88" t="s">
        <v>44</v>
      </c>
      <c r="AT900" s="88" t="s">
        <v>61</v>
      </c>
      <c r="AU900" s="88"/>
      <c r="AV900" s="88"/>
      <c r="AW900" s="88"/>
      <c r="AX900" s="88" t="s">
        <v>3923</v>
      </c>
      <c r="AY900" s="88">
        <v>69.383859000000001</v>
      </c>
      <c r="AZ900" s="89">
        <v>150</v>
      </c>
      <c r="BA900" s="92">
        <v>0.36269430051813473</v>
      </c>
      <c r="BB900" s="93">
        <v>216</v>
      </c>
      <c r="BC900" s="94">
        <v>0.2</v>
      </c>
      <c r="BD900" s="89">
        <v>450</v>
      </c>
      <c r="BE900" s="89">
        <v>315</v>
      </c>
      <c r="BF900" s="96" t="s">
        <v>2614</v>
      </c>
      <c r="BG900" s="88" t="s">
        <v>68</v>
      </c>
      <c r="BH900" s="88" t="s">
        <v>1279</v>
      </c>
    </row>
    <row r="901" spans="1:60" s="87" customFormat="1" ht="30.75" customHeight="1" x14ac:dyDescent="0.2">
      <c r="A901" s="87" t="s">
        <v>1298</v>
      </c>
      <c r="B901" s="88" t="s">
        <v>1866</v>
      </c>
      <c r="C901" s="88" t="s">
        <v>1298</v>
      </c>
      <c r="D901" s="88" t="s">
        <v>31</v>
      </c>
      <c r="E901" s="88" t="s">
        <v>32</v>
      </c>
      <c r="F901" s="88" t="s">
        <v>32</v>
      </c>
      <c r="G901" s="88" t="s">
        <v>61</v>
      </c>
      <c r="H901" s="88" t="s">
        <v>66</v>
      </c>
      <c r="I901" s="88" t="s">
        <v>2918</v>
      </c>
      <c r="J901" s="88" t="s">
        <v>62</v>
      </c>
      <c r="K901" s="88" t="s">
        <v>1280</v>
      </c>
      <c r="L901" s="88" t="s">
        <v>97</v>
      </c>
      <c r="M901" s="88" t="s">
        <v>1279</v>
      </c>
      <c r="N901" s="88" t="s">
        <v>1730</v>
      </c>
      <c r="O901" s="88" t="s">
        <v>587</v>
      </c>
      <c r="P901" s="88" t="s">
        <v>100</v>
      </c>
      <c r="Q901" s="88" t="s">
        <v>2374</v>
      </c>
      <c r="R901" s="89" t="s">
        <v>3618</v>
      </c>
      <c r="S901" s="90">
        <v>0.35</v>
      </c>
      <c r="T901" s="88" t="s">
        <v>1276</v>
      </c>
      <c r="U901" s="88"/>
      <c r="V901" s="88"/>
      <c r="W901" s="88"/>
      <c r="X901" s="89"/>
      <c r="Y901" s="89"/>
      <c r="Z901" s="88"/>
      <c r="AA901" s="88">
        <v>26</v>
      </c>
      <c r="AB901" s="88"/>
      <c r="AC901" s="88"/>
      <c r="AD901" s="88">
        <v>24</v>
      </c>
      <c r="AE901" s="91">
        <v>15.35</v>
      </c>
      <c r="AF901" s="88" t="s">
        <v>2992</v>
      </c>
      <c r="AG901" s="88" t="s">
        <v>2999</v>
      </c>
      <c r="AH901" s="88" t="s">
        <v>2998</v>
      </c>
      <c r="AI901" s="89">
        <v>1</v>
      </c>
      <c r="AJ901" s="89"/>
      <c r="AK901" s="89"/>
      <c r="AL901" s="88"/>
      <c r="AM901" s="88"/>
      <c r="AN901" s="88"/>
      <c r="AO901" s="88"/>
      <c r="AP901" s="88" t="s">
        <v>61</v>
      </c>
      <c r="AQ901" s="88" t="s">
        <v>44</v>
      </c>
      <c r="AR901" s="88" t="s">
        <v>45</v>
      </c>
      <c r="AS901" s="88" t="s">
        <v>44</v>
      </c>
      <c r="AT901" s="88" t="s">
        <v>61</v>
      </c>
      <c r="AU901" s="88"/>
      <c r="AV901" s="88"/>
      <c r="AW901" s="88"/>
      <c r="AX901" s="88" t="s">
        <v>3923</v>
      </c>
      <c r="AY901" s="88">
        <v>73.061509999999998</v>
      </c>
      <c r="AZ901" s="89">
        <v>150</v>
      </c>
      <c r="BA901" s="92">
        <v>0.18134715025906736</v>
      </c>
      <c r="BB901" s="93">
        <v>216</v>
      </c>
      <c r="BC901" s="94">
        <v>0.2</v>
      </c>
      <c r="BD901" s="89">
        <v>450</v>
      </c>
      <c r="BE901" s="89">
        <v>315</v>
      </c>
      <c r="BF901" s="96" t="s">
        <v>2614</v>
      </c>
      <c r="BG901" s="88" t="s">
        <v>68</v>
      </c>
      <c r="BH901" s="88" t="s">
        <v>1279</v>
      </c>
    </row>
    <row r="902" spans="1:60" s="87" customFormat="1" ht="30.75" customHeight="1" x14ac:dyDescent="0.2">
      <c r="A902" s="87" t="s">
        <v>1299</v>
      </c>
      <c r="B902" s="88" t="s">
        <v>1866</v>
      </c>
      <c r="C902" s="88" t="s">
        <v>1299</v>
      </c>
      <c r="D902" s="88" t="s">
        <v>31</v>
      </c>
      <c r="E902" s="88" t="s">
        <v>32</v>
      </c>
      <c r="F902" s="88" t="s">
        <v>32</v>
      </c>
      <c r="G902" s="88" t="s">
        <v>61</v>
      </c>
      <c r="H902" s="88" t="s">
        <v>66</v>
      </c>
      <c r="I902" s="88" t="s">
        <v>2918</v>
      </c>
      <c r="J902" s="88" t="s">
        <v>62</v>
      </c>
      <c r="K902" s="88" t="s">
        <v>1280</v>
      </c>
      <c r="L902" s="88" t="s">
        <v>97</v>
      </c>
      <c r="M902" s="88" t="s">
        <v>1279</v>
      </c>
      <c r="N902" s="88" t="s">
        <v>1730</v>
      </c>
      <c r="O902" s="88" t="s">
        <v>587</v>
      </c>
      <c r="P902" s="88" t="s">
        <v>104</v>
      </c>
      <c r="Q902" s="88" t="s">
        <v>2374</v>
      </c>
      <c r="R902" s="89" t="s">
        <v>3618</v>
      </c>
      <c r="S902" s="90">
        <v>0.38</v>
      </c>
      <c r="T902" s="88" t="s">
        <v>1277</v>
      </c>
      <c r="U902" s="88"/>
      <c r="V902" s="88"/>
      <c r="W902" s="88"/>
      <c r="X902" s="89"/>
      <c r="Y902" s="89"/>
      <c r="Z902" s="88"/>
      <c r="AA902" s="88">
        <v>26</v>
      </c>
      <c r="AB902" s="88"/>
      <c r="AC902" s="88"/>
      <c r="AD902" s="88">
        <v>24</v>
      </c>
      <c r="AE902" s="91">
        <v>15.35</v>
      </c>
      <c r="AF902" s="88" t="s">
        <v>2992</v>
      </c>
      <c r="AG902" s="88" t="s">
        <v>2999</v>
      </c>
      <c r="AH902" s="88" t="s">
        <v>2998</v>
      </c>
      <c r="AI902" s="89">
        <v>1</v>
      </c>
      <c r="AJ902" s="89"/>
      <c r="AK902" s="89"/>
      <c r="AL902" s="88"/>
      <c r="AM902" s="88"/>
      <c r="AN902" s="88"/>
      <c r="AO902" s="88"/>
      <c r="AP902" s="88" t="s">
        <v>61</v>
      </c>
      <c r="AQ902" s="88" t="s">
        <v>44</v>
      </c>
      <c r="AR902" s="88" t="s">
        <v>45</v>
      </c>
      <c r="AS902" s="88" t="s">
        <v>44</v>
      </c>
      <c r="AT902" s="88" t="s">
        <v>61</v>
      </c>
      <c r="AU902" s="88"/>
      <c r="AV902" s="88"/>
      <c r="AW902" s="88"/>
      <c r="AX902" s="88" t="s">
        <v>3923</v>
      </c>
      <c r="AY902" s="88">
        <v>72.487751000000003</v>
      </c>
      <c r="AZ902" s="89">
        <v>150</v>
      </c>
      <c r="BA902" s="92">
        <v>2.5906735751295335E-2</v>
      </c>
      <c r="BB902" s="93">
        <v>144</v>
      </c>
      <c r="BC902" s="94">
        <v>0.2</v>
      </c>
      <c r="BD902" s="89">
        <v>450</v>
      </c>
      <c r="BE902" s="89">
        <v>315</v>
      </c>
      <c r="BF902" s="96" t="s">
        <v>2614</v>
      </c>
      <c r="BG902" s="88" t="s">
        <v>68</v>
      </c>
      <c r="BH902" s="88" t="s">
        <v>1279</v>
      </c>
    </row>
    <row r="903" spans="1:60" s="87" customFormat="1" ht="30.75" customHeight="1" x14ac:dyDescent="0.2">
      <c r="A903" s="87" t="s">
        <v>1300</v>
      </c>
      <c r="B903" s="88" t="s">
        <v>1866</v>
      </c>
      <c r="C903" s="88" t="s">
        <v>1300</v>
      </c>
      <c r="D903" s="88" t="s">
        <v>31</v>
      </c>
      <c r="E903" s="88" t="s">
        <v>32</v>
      </c>
      <c r="F903" s="88" t="s">
        <v>32</v>
      </c>
      <c r="G903" s="88" t="s">
        <v>61</v>
      </c>
      <c r="H903" s="88" t="s">
        <v>66</v>
      </c>
      <c r="I903" s="88" t="s">
        <v>2918</v>
      </c>
      <c r="J903" s="88" t="s">
        <v>62</v>
      </c>
      <c r="K903" s="88" t="s">
        <v>1280</v>
      </c>
      <c r="L903" s="88" t="s">
        <v>97</v>
      </c>
      <c r="M903" s="88" t="s">
        <v>1279</v>
      </c>
      <c r="N903" s="88" t="s">
        <v>1730</v>
      </c>
      <c r="O903" s="88" t="s">
        <v>587</v>
      </c>
      <c r="P903" s="88" t="s">
        <v>107</v>
      </c>
      <c r="Q903" s="88" t="s">
        <v>2374</v>
      </c>
      <c r="R903" s="89" t="s">
        <v>3618</v>
      </c>
      <c r="S903" s="90">
        <v>0.48</v>
      </c>
      <c r="T903" s="88" t="s">
        <v>1278</v>
      </c>
      <c r="U903" s="88"/>
      <c r="V903" s="88"/>
      <c r="W903" s="88"/>
      <c r="X903" s="89"/>
      <c r="Y903" s="89"/>
      <c r="Z903" s="88"/>
      <c r="AA903" s="88">
        <v>26</v>
      </c>
      <c r="AB903" s="88"/>
      <c r="AC903" s="88"/>
      <c r="AD903" s="88">
        <v>24</v>
      </c>
      <c r="AE903" s="91">
        <v>15.35</v>
      </c>
      <c r="AF903" s="88" t="s">
        <v>2992</v>
      </c>
      <c r="AG903" s="88" t="s">
        <v>2999</v>
      </c>
      <c r="AH903" s="88" t="s">
        <v>2998</v>
      </c>
      <c r="AI903" s="89">
        <v>1</v>
      </c>
      <c r="AJ903" s="89"/>
      <c r="AK903" s="89"/>
      <c r="AL903" s="88"/>
      <c r="AM903" s="88"/>
      <c r="AN903" s="88"/>
      <c r="AO903" s="88"/>
      <c r="AP903" s="88" t="s">
        <v>61</v>
      </c>
      <c r="AQ903" s="88" t="s">
        <v>44</v>
      </c>
      <c r="AR903" s="88" t="s">
        <v>45</v>
      </c>
      <c r="AS903" s="88" t="s">
        <v>44</v>
      </c>
      <c r="AT903" s="88" t="s">
        <v>61</v>
      </c>
      <c r="AU903" s="88"/>
      <c r="AV903" s="88"/>
      <c r="AW903" s="88"/>
      <c r="AX903" s="88" t="s">
        <v>3923</v>
      </c>
      <c r="AY903" s="88">
        <v>64.910257999999999</v>
      </c>
      <c r="AZ903" s="89">
        <v>150</v>
      </c>
      <c r="BA903" s="92">
        <v>4.6632124352331605E-2</v>
      </c>
      <c r="BB903" s="93">
        <v>144</v>
      </c>
      <c r="BC903" s="94">
        <v>0.2</v>
      </c>
      <c r="BD903" s="89">
        <v>450</v>
      </c>
      <c r="BE903" s="89">
        <v>315</v>
      </c>
      <c r="BF903" s="96" t="s">
        <v>2614</v>
      </c>
      <c r="BG903" s="88" t="s">
        <v>68</v>
      </c>
      <c r="BH903" s="88" t="s">
        <v>1279</v>
      </c>
    </row>
    <row r="904" spans="1:60" s="87" customFormat="1" ht="30.75" customHeight="1" x14ac:dyDescent="0.2">
      <c r="A904" s="87" t="s">
        <v>2179</v>
      </c>
      <c r="B904" s="88" t="s">
        <v>1867</v>
      </c>
      <c r="C904" s="88" t="s">
        <v>2179</v>
      </c>
      <c r="D904" s="88" t="s">
        <v>31</v>
      </c>
      <c r="E904" s="88" t="s">
        <v>32</v>
      </c>
      <c r="F904" s="88" t="s">
        <v>32</v>
      </c>
      <c r="G904" s="88" t="s">
        <v>61</v>
      </c>
      <c r="H904" s="88" t="s">
        <v>66</v>
      </c>
      <c r="I904" s="88" t="s">
        <v>2916</v>
      </c>
      <c r="J904" s="88" t="s">
        <v>62</v>
      </c>
      <c r="K904" s="88" t="s">
        <v>1319</v>
      </c>
      <c r="L904" s="88" t="s">
        <v>97</v>
      </c>
      <c r="M904" s="88" t="s">
        <v>1279</v>
      </c>
      <c r="N904" s="88" t="s">
        <v>156</v>
      </c>
      <c r="O904" s="88" t="s">
        <v>444</v>
      </c>
      <c r="P904" s="88" t="s">
        <v>175</v>
      </c>
      <c r="Q904" s="88" t="s">
        <v>2374</v>
      </c>
      <c r="R904" s="89" t="s">
        <v>3615</v>
      </c>
      <c r="S904" s="90">
        <v>0.40500000000000003</v>
      </c>
      <c r="T904" s="88" t="s">
        <v>1301</v>
      </c>
      <c r="U904" s="88"/>
      <c r="V904" s="88"/>
      <c r="W904" s="88"/>
      <c r="X904" s="89"/>
      <c r="Y904" s="89"/>
      <c r="Z904" s="88"/>
      <c r="AA904" s="88">
        <v>27</v>
      </c>
      <c r="AB904" s="88"/>
      <c r="AC904" s="88"/>
      <c r="AD904" s="88">
        <v>24</v>
      </c>
      <c r="AE904" s="91">
        <v>13.95</v>
      </c>
      <c r="AF904" s="88"/>
      <c r="AG904" s="88"/>
      <c r="AH904" s="88" t="s">
        <v>2998</v>
      </c>
      <c r="AI904" s="89">
        <v>1</v>
      </c>
      <c r="AJ904" s="89"/>
      <c r="AK904" s="89"/>
      <c r="AL904" s="88"/>
      <c r="AM904" s="88"/>
      <c r="AN904" s="88"/>
      <c r="AO904" s="88"/>
      <c r="AP904" s="88" t="s">
        <v>61</v>
      </c>
      <c r="AQ904" s="88" t="s">
        <v>44</v>
      </c>
      <c r="AR904" s="88" t="s">
        <v>45</v>
      </c>
      <c r="AS904" s="88" t="s">
        <v>44</v>
      </c>
      <c r="AT904" s="88" t="s">
        <v>61</v>
      </c>
      <c r="AU904" s="88"/>
      <c r="AV904" s="88"/>
      <c r="AW904" s="88"/>
      <c r="AX904" s="88" t="s">
        <v>3923</v>
      </c>
      <c r="AY904" s="88">
        <v>81.197282999999999</v>
      </c>
      <c r="AZ904" s="89">
        <v>150</v>
      </c>
      <c r="BA904" s="92">
        <v>3.6269430051813469E-2</v>
      </c>
      <c r="BB904" s="93">
        <v>72</v>
      </c>
      <c r="BC904" s="94">
        <v>0.2</v>
      </c>
      <c r="BD904" s="89">
        <v>460</v>
      </c>
      <c r="BE904" s="89">
        <v>310</v>
      </c>
      <c r="BF904" s="96" t="s">
        <v>61</v>
      </c>
      <c r="BG904" s="88" t="s">
        <v>68</v>
      </c>
      <c r="BH904" s="88" t="s">
        <v>1279</v>
      </c>
    </row>
    <row r="905" spans="1:60" s="87" customFormat="1" ht="30.75" customHeight="1" x14ac:dyDescent="0.2">
      <c r="A905" s="87" t="s">
        <v>2180</v>
      </c>
      <c r="B905" s="88" t="s">
        <v>1867</v>
      </c>
      <c r="C905" s="88" t="s">
        <v>2180</v>
      </c>
      <c r="D905" s="88" t="s">
        <v>31</v>
      </c>
      <c r="E905" s="88" t="s">
        <v>32</v>
      </c>
      <c r="F905" s="88" t="s">
        <v>32</v>
      </c>
      <c r="G905" s="88" t="s">
        <v>61</v>
      </c>
      <c r="H905" s="88" t="s">
        <v>66</v>
      </c>
      <c r="I905" s="88" t="s">
        <v>2916</v>
      </c>
      <c r="J905" s="88" t="s">
        <v>62</v>
      </c>
      <c r="K905" s="88" t="s">
        <v>1319</v>
      </c>
      <c r="L905" s="88" t="s">
        <v>97</v>
      </c>
      <c r="M905" s="88" t="s">
        <v>1279</v>
      </c>
      <c r="N905" s="88" t="s">
        <v>156</v>
      </c>
      <c r="O905" s="88" t="s">
        <v>444</v>
      </c>
      <c r="P905" s="88" t="s">
        <v>176</v>
      </c>
      <c r="Q905" s="88" t="s">
        <v>2374</v>
      </c>
      <c r="R905" s="89" t="s">
        <v>3615</v>
      </c>
      <c r="S905" s="90">
        <v>0.4</v>
      </c>
      <c r="T905" s="88" t="s">
        <v>1302</v>
      </c>
      <c r="U905" s="88"/>
      <c r="V905" s="88"/>
      <c r="W905" s="88"/>
      <c r="X905" s="89"/>
      <c r="Y905" s="89"/>
      <c r="Z905" s="88"/>
      <c r="AA905" s="88">
        <v>27</v>
      </c>
      <c r="AB905" s="88"/>
      <c r="AC905" s="88"/>
      <c r="AD905" s="88">
        <v>24</v>
      </c>
      <c r="AE905" s="91">
        <v>13.95</v>
      </c>
      <c r="AF905" s="88"/>
      <c r="AG905" s="88"/>
      <c r="AH905" s="88" t="s">
        <v>2998</v>
      </c>
      <c r="AI905" s="89">
        <v>1</v>
      </c>
      <c r="AJ905" s="89"/>
      <c r="AK905" s="89"/>
      <c r="AL905" s="88"/>
      <c r="AM905" s="88"/>
      <c r="AN905" s="88"/>
      <c r="AO905" s="88"/>
      <c r="AP905" s="88" t="s">
        <v>61</v>
      </c>
      <c r="AQ905" s="88" t="s">
        <v>44</v>
      </c>
      <c r="AR905" s="88" t="s">
        <v>45</v>
      </c>
      <c r="AS905" s="88" t="s">
        <v>44</v>
      </c>
      <c r="AT905" s="88" t="s">
        <v>61</v>
      </c>
      <c r="AU905" s="88"/>
      <c r="AV905" s="88"/>
      <c r="AW905" s="88"/>
      <c r="AX905" s="88" t="s">
        <v>3923</v>
      </c>
      <c r="AY905" s="88">
        <v>81.197282999999999</v>
      </c>
      <c r="AZ905" s="89">
        <v>150</v>
      </c>
      <c r="BA905" s="92">
        <v>5.6994818652849742E-2</v>
      </c>
      <c r="BB905" s="93">
        <v>108</v>
      </c>
      <c r="BC905" s="94">
        <v>0.2</v>
      </c>
      <c r="BD905" s="89">
        <v>460</v>
      </c>
      <c r="BE905" s="89">
        <v>310</v>
      </c>
      <c r="BF905" s="96" t="s">
        <v>61</v>
      </c>
      <c r="BG905" s="88" t="s">
        <v>68</v>
      </c>
      <c r="BH905" s="88" t="s">
        <v>1279</v>
      </c>
    </row>
    <row r="906" spans="1:60" s="87" customFormat="1" ht="30.75" customHeight="1" x14ac:dyDescent="0.2">
      <c r="A906" s="87" t="s">
        <v>1320</v>
      </c>
      <c r="B906" s="88" t="s">
        <v>1867</v>
      </c>
      <c r="C906" s="88" t="s">
        <v>1320</v>
      </c>
      <c r="D906" s="88" t="s">
        <v>31</v>
      </c>
      <c r="E906" s="88" t="s">
        <v>32</v>
      </c>
      <c r="F906" s="88" t="s">
        <v>32</v>
      </c>
      <c r="G906" s="88" t="s">
        <v>61</v>
      </c>
      <c r="H906" s="88" t="s">
        <v>66</v>
      </c>
      <c r="I906" s="88" t="s">
        <v>2916</v>
      </c>
      <c r="J906" s="88" t="s">
        <v>62</v>
      </c>
      <c r="K906" s="88" t="s">
        <v>1319</v>
      </c>
      <c r="L906" s="88" t="s">
        <v>97</v>
      </c>
      <c r="M906" s="88" t="s">
        <v>1279</v>
      </c>
      <c r="N906" s="88" t="s">
        <v>156</v>
      </c>
      <c r="O906" s="88" t="s">
        <v>444</v>
      </c>
      <c r="P906" s="88" t="s">
        <v>98</v>
      </c>
      <c r="Q906" s="88" t="s">
        <v>2374</v>
      </c>
      <c r="R906" s="89" t="s">
        <v>3615</v>
      </c>
      <c r="S906" s="90">
        <v>0.41499999999999998</v>
      </c>
      <c r="T906" s="88" t="s">
        <v>1303</v>
      </c>
      <c r="U906" s="88"/>
      <c r="V906" s="88"/>
      <c r="W906" s="88"/>
      <c r="X906" s="89"/>
      <c r="Y906" s="89"/>
      <c r="Z906" s="88"/>
      <c r="AA906" s="88">
        <v>27</v>
      </c>
      <c r="AB906" s="88"/>
      <c r="AC906" s="88"/>
      <c r="AD906" s="88">
        <v>24</v>
      </c>
      <c r="AE906" s="91">
        <v>13.95</v>
      </c>
      <c r="AF906" s="88"/>
      <c r="AG906" s="88"/>
      <c r="AH906" s="88" t="s">
        <v>2998</v>
      </c>
      <c r="AI906" s="89">
        <v>1</v>
      </c>
      <c r="AJ906" s="89"/>
      <c r="AK906" s="89"/>
      <c r="AL906" s="88"/>
      <c r="AM906" s="88"/>
      <c r="AN906" s="88"/>
      <c r="AO906" s="88"/>
      <c r="AP906" s="88" t="s">
        <v>61</v>
      </c>
      <c r="AQ906" s="88" t="s">
        <v>44</v>
      </c>
      <c r="AR906" s="88" t="s">
        <v>45</v>
      </c>
      <c r="AS906" s="88" t="s">
        <v>44</v>
      </c>
      <c r="AT906" s="88" t="s">
        <v>61</v>
      </c>
      <c r="AU906" s="88"/>
      <c r="AV906" s="88"/>
      <c r="AW906" s="88"/>
      <c r="AX906" s="88" t="s">
        <v>3923</v>
      </c>
      <c r="AY906" s="88">
        <v>81.197282999999999</v>
      </c>
      <c r="AZ906" s="89">
        <v>150</v>
      </c>
      <c r="BA906" s="92">
        <v>3.6269430051813469E-2</v>
      </c>
      <c r="BB906" s="93">
        <v>108</v>
      </c>
      <c r="BC906" s="94">
        <v>0.2</v>
      </c>
      <c r="BD906" s="89">
        <v>460</v>
      </c>
      <c r="BE906" s="89">
        <v>310</v>
      </c>
      <c r="BF906" s="96" t="s">
        <v>61</v>
      </c>
      <c r="BG906" s="88" t="s">
        <v>68</v>
      </c>
      <c r="BH906" s="88" t="s">
        <v>1279</v>
      </c>
    </row>
    <row r="907" spans="1:60" s="87" customFormat="1" ht="30.75" customHeight="1" x14ac:dyDescent="0.2">
      <c r="A907" s="87" t="s">
        <v>1321</v>
      </c>
      <c r="B907" s="88" t="s">
        <v>1867</v>
      </c>
      <c r="C907" s="88" t="s">
        <v>1321</v>
      </c>
      <c r="D907" s="88" t="s">
        <v>31</v>
      </c>
      <c r="E907" s="88" t="s">
        <v>32</v>
      </c>
      <c r="F907" s="88" t="s">
        <v>32</v>
      </c>
      <c r="G907" s="88" t="s">
        <v>61</v>
      </c>
      <c r="H907" s="88" t="s">
        <v>66</v>
      </c>
      <c r="I907" s="88" t="s">
        <v>2916</v>
      </c>
      <c r="J907" s="88" t="s">
        <v>62</v>
      </c>
      <c r="K907" s="88" t="s">
        <v>1319</v>
      </c>
      <c r="L907" s="88" t="s">
        <v>97</v>
      </c>
      <c r="M907" s="88" t="s">
        <v>1279</v>
      </c>
      <c r="N907" s="88" t="s">
        <v>156</v>
      </c>
      <c r="O907" s="88" t="s">
        <v>444</v>
      </c>
      <c r="P907" s="88" t="s">
        <v>100</v>
      </c>
      <c r="Q907" s="88" t="s">
        <v>2374</v>
      </c>
      <c r="R907" s="89" t="s">
        <v>3615</v>
      </c>
      <c r="S907" s="90">
        <v>0.39</v>
      </c>
      <c r="T907" s="88" t="s">
        <v>1304</v>
      </c>
      <c r="U907" s="88"/>
      <c r="V907" s="88"/>
      <c r="W907" s="88"/>
      <c r="X907" s="89"/>
      <c r="Y907" s="89"/>
      <c r="Z907" s="88"/>
      <c r="AA907" s="88">
        <v>27</v>
      </c>
      <c r="AB907" s="88"/>
      <c r="AC907" s="88"/>
      <c r="AD907" s="88">
        <v>24</v>
      </c>
      <c r="AE907" s="91">
        <v>13.95</v>
      </c>
      <c r="AF907" s="88"/>
      <c r="AG907" s="88"/>
      <c r="AH907" s="88" t="s">
        <v>2998</v>
      </c>
      <c r="AI907" s="89">
        <v>1</v>
      </c>
      <c r="AJ907" s="89"/>
      <c r="AK907" s="89"/>
      <c r="AL907" s="88"/>
      <c r="AM907" s="88"/>
      <c r="AN907" s="88"/>
      <c r="AO907" s="88"/>
      <c r="AP907" s="88" t="s">
        <v>61</v>
      </c>
      <c r="AQ907" s="88" t="s">
        <v>44</v>
      </c>
      <c r="AR907" s="88" t="s">
        <v>45</v>
      </c>
      <c r="AS907" s="88" t="s">
        <v>44</v>
      </c>
      <c r="AT907" s="88" t="s">
        <v>61</v>
      </c>
      <c r="AU907" s="88"/>
      <c r="AV907" s="88"/>
      <c r="AW907" s="88"/>
      <c r="AX907" s="88" t="s">
        <v>3923</v>
      </c>
      <c r="AY907" s="88">
        <v>81.197282999999999</v>
      </c>
      <c r="AZ907" s="89">
        <v>150</v>
      </c>
      <c r="BA907" s="92">
        <v>2.072538860103627E-2</v>
      </c>
      <c r="BB907" s="93">
        <v>108</v>
      </c>
      <c r="BC907" s="94">
        <v>0.2</v>
      </c>
      <c r="BD907" s="89">
        <v>460</v>
      </c>
      <c r="BE907" s="89">
        <v>310</v>
      </c>
      <c r="BF907" s="96" t="s">
        <v>61</v>
      </c>
      <c r="BG907" s="88" t="s">
        <v>68</v>
      </c>
      <c r="BH907" s="88" t="s">
        <v>1279</v>
      </c>
    </row>
    <row r="908" spans="1:60" s="87" customFormat="1" ht="30.75" customHeight="1" x14ac:dyDescent="0.2">
      <c r="A908" s="87" t="s">
        <v>1322</v>
      </c>
      <c r="B908" s="88" t="s">
        <v>1867</v>
      </c>
      <c r="C908" s="88" t="s">
        <v>1322</v>
      </c>
      <c r="D908" s="88" t="s">
        <v>31</v>
      </c>
      <c r="E908" s="88" t="s">
        <v>32</v>
      </c>
      <c r="F908" s="88" t="s">
        <v>32</v>
      </c>
      <c r="G908" s="88" t="s">
        <v>61</v>
      </c>
      <c r="H908" s="88" t="s">
        <v>66</v>
      </c>
      <c r="I908" s="88" t="s">
        <v>2916</v>
      </c>
      <c r="J908" s="88" t="s">
        <v>62</v>
      </c>
      <c r="K908" s="88" t="s">
        <v>1319</v>
      </c>
      <c r="L908" s="88" t="s">
        <v>97</v>
      </c>
      <c r="M908" s="88" t="s">
        <v>1279</v>
      </c>
      <c r="N908" s="88" t="s">
        <v>156</v>
      </c>
      <c r="O908" s="88" t="s">
        <v>444</v>
      </c>
      <c r="P908" s="88" t="s">
        <v>104</v>
      </c>
      <c r="Q908" s="88" t="s">
        <v>2374</v>
      </c>
      <c r="R908" s="89" t="s">
        <v>3615</v>
      </c>
      <c r="S908" s="90">
        <v>0.48</v>
      </c>
      <c r="T908" s="88" t="s">
        <v>1305</v>
      </c>
      <c r="U908" s="88"/>
      <c r="V908" s="88"/>
      <c r="W908" s="88"/>
      <c r="X908" s="89"/>
      <c r="Y908" s="89"/>
      <c r="Z908" s="88"/>
      <c r="AA908" s="88">
        <v>27</v>
      </c>
      <c r="AB908" s="88"/>
      <c r="AC908" s="88"/>
      <c r="AD908" s="88">
        <v>24</v>
      </c>
      <c r="AE908" s="91">
        <v>13.95</v>
      </c>
      <c r="AF908" s="88"/>
      <c r="AG908" s="88"/>
      <c r="AH908" s="88" t="s">
        <v>2998</v>
      </c>
      <c r="AI908" s="89">
        <v>1</v>
      </c>
      <c r="AJ908" s="89"/>
      <c r="AK908" s="89"/>
      <c r="AL908" s="88"/>
      <c r="AM908" s="88"/>
      <c r="AN908" s="88"/>
      <c r="AO908" s="88"/>
      <c r="AP908" s="88" t="s">
        <v>61</v>
      </c>
      <c r="AQ908" s="88" t="s">
        <v>44</v>
      </c>
      <c r="AR908" s="88" t="s">
        <v>45</v>
      </c>
      <c r="AS908" s="88" t="s">
        <v>44</v>
      </c>
      <c r="AT908" s="88" t="s">
        <v>61</v>
      </c>
      <c r="AU908" s="88"/>
      <c r="AV908" s="88"/>
      <c r="AW908" s="88"/>
      <c r="AX908" s="88" t="s">
        <v>3923</v>
      </c>
      <c r="AY908" s="88">
        <v>0</v>
      </c>
      <c r="AZ908" s="89">
        <v>150</v>
      </c>
      <c r="BA908" s="92"/>
      <c r="BB908" s="93">
        <v>72</v>
      </c>
      <c r="BC908" s="94">
        <v>0.2</v>
      </c>
      <c r="BD908" s="89">
        <v>460</v>
      </c>
      <c r="BE908" s="89">
        <v>310</v>
      </c>
      <c r="BF908" s="96" t="s">
        <v>61</v>
      </c>
      <c r="BG908" s="88" t="s">
        <v>68</v>
      </c>
      <c r="BH908" s="88" t="s">
        <v>1279</v>
      </c>
    </row>
    <row r="909" spans="1:60" s="87" customFormat="1" ht="30.75" customHeight="1" x14ac:dyDescent="0.2">
      <c r="A909" s="87" t="s">
        <v>1323</v>
      </c>
      <c r="B909" s="88" t="s">
        <v>1867</v>
      </c>
      <c r="C909" s="88" t="s">
        <v>1323</v>
      </c>
      <c r="D909" s="88" t="s">
        <v>31</v>
      </c>
      <c r="E909" s="88" t="s">
        <v>32</v>
      </c>
      <c r="F909" s="88" t="s">
        <v>32</v>
      </c>
      <c r="G909" s="88" t="s">
        <v>61</v>
      </c>
      <c r="H909" s="88" t="s">
        <v>66</v>
      </c>
      <c r="I909" s="88" t="s">
        <v>2916</v>
      </c>
      <c r="J909" s="88" t="s">
        <v>62</v>
      </c>
      <c r="K909" s="88" t="s">
        <v>1319</v>
      </c>
      <c r="L909" s="88" t="s">
        <v>97</v>
      </c>
      <c r="M909" s="88" t="s">
        <v>1279</v>
      </c>
      <c r="N909" s="88" t="s">
        <v>156</v>
      </c>
      <c r="O909" s="88" t="s">
        <v>444</v>
      </c>
      <c r="P909" s="88" t="s">
        <v>107</v>
      </c>
      <c r="Q909" s="88" t="s">
        <v>2374</v>
      </c>
      <c r="R909" s="89" t="s">
        <v>3615</v>
      </c>
      <c r="S909" s="90">
        <v>0.54500000000000004</v>
      </c>
      <c r="T909" s="88" t="s">
        <v>1306</v>
      </c>
      <c r="U909" s="88"/>
      <c r="V909" s="88"/>
      <c r="W909" s="88"/>
      <c r="X909" s="89"/>
      <c r="Y909" s="89"/>
      <c r="Z909" s="88"/>
      <c r="AA909" s="88">
        <v>27</v>
      </c>
      <c r="AB909" s="88"/>
      <c r="AC909" s="88"/>
      <c r="AD909" s="88">
        <v>24</v>
      </c>
      <c r="AE909" s="91">
        <v>13.95</v>
      </c>
      <c r="AF909" s="88"/>
      <c r="AG909" s="88"/>
      <c r="AH909" s="88" t="s">
        <v>2998</v>
      </c>
      <c r="AI909" s="89">
        <v>1</v>
      </c>
      <c r="AJ909" s="89"/>
      <c r="AK909" s="89"/>
      <c r="AL909" s="88"/>
      <c r="AM909" s="88"/>
      <c r="AN909" s="88"/>
      <c r="AO909" s="88"/>
      <c r="AP909" s="88" t="s">
        <v>61</v>
      </c>
      <c r="AQ909" s="88" t="s">
        <v>44</v>
      </c>
      <c r="AR909" s="88" t="s">
        <v>45</v>
      </c>
      <c r="AS909" s="88" t="s">
        <v>44</v>
      </c>
      <c r="AT909" s="88" t="s">
        <v>61</v>
      </c>
      <c r="AU909" s="88"/>
      <c r="AV909" s="88"/>
      <c r="AW909" s="88"/>
      <c r="AX909" s="88" t="s">
        <v>3923</v>
      </c>
      <c r="AY909" s="88">
        <v>81.197282999999999</v>
      </c>
      <c r="AZ909" s="89">
        <v>150</v>
      </c>
      <c r="BA909" s="92">
        <v>1.5544041450777202E-2</v>
      </c>
      <c r="BB909" s="93">
        <v>72</v>
      </c>
      <c r="BC909" s="94">
        <v>0.2</v>
      </c>
      <c r="BD909" s="89">
        <v>460</v>
      </c>
      <c r="BE909" s="89">
        <v>310</v>
      </c>
      <c r="BF909" s="96" t="s">
        <v>61</v>
      </c>
      <c r="BG909" s="88" t="s">
        <v>68</v>
      </c>
      <c r="BH909" s="88" t="s">
        <v>1279</v>
      </c>
    </row>
    <row r="910" spans="1:60" s="87" customFormat="1" ht="30.75" customHeight="1" x14ac:dyDescent="0.2">
      <c r="A910" s="87" t="s">
        <v>2182</v>
      </c>
      <c r="B910" s="88" t="s">
        <v>1868</v>
      </c>
      <c r="C910" s="88" t="s">
        <v>2182</v>
      </c>
      <c r="D910" s="88" t="s">
        <v>31</v>
      </c>
      <c r="E910" s="88" t="s">
        <v>32</v>
      </c>
      <c r="F910" s="88" t="s">
        <v>32</v>
      </c>
      <c r="G910" s="88" t="s">
        <v>61</v>
      </c>
      <c r="H910" s="88" t="s">
        <v>66</v>
      </c>
      <c r="I910" s="88" t="s">
        <v>2918</v>
      </c>
      <c r="J910" s="88" t="s">
        <v>62</v>
      </c>
      <c r="K910" s="88" t="s">
        <v>1319</v>
      </c>
      <c r="L910" s="88" t="s">
        <v>97</v>
      </c>
      <c r="M910" s="88" t="s">
        <v>1279</v>
      </c>
      <c r="N910" s="88" t="s">
        <v>1726</v>
      </c>
      <c r="O910" s="88" t="s">
        <v>444</v>
      </c>
      <c r="P910" s="88" t="s">
        <v>175</v>
      </c>
      <c r="Q910" s="88" t="s">
        <v>2374</v>
      </c>
      <c r="R910" s="89" t="s">
        <v>3644</v>
      </c>
      <c r="S910" s="90">
        <v>0.40500000000000003</v>
      </c>
      <c r="T910" s="88" t="s">
        <v>1307</v>
      </c>
      <c r="U910" s="88"/>
      <c r="V910" s="88"/>
      <c r="W910" s="88"/>
      <c r="X910" s="89"/>
      <c r="Y910" s="89"/>
      <c r="Z910" s="88"/>
      <c r="AA910" s="88">
        <v>27</v>
      </c>
      <c r="AB910" s="88"/>
      <c r="AC910" s="88"/>
      <c r="AD910" s="88">
        <v>24</v>
      </c>
      <c r="AE910" s="91">
        <v>13.95</v>
      </c>
      <c r="AF910" s="88" t="s">
        <v>2992</v>
      </c>
      <c r="AG910" s="88" t="s">
        <v>2999</v>
      </c>
      <c r="AH910" s="88" t="s">
        <v>2998</v>
      </c>
      <c r="AI910" s="89">
        <v>1</v>
      </c>
      <c r="AJ910" s="89"/>
      <c r="AK910" s="89"/>
      <c r="AL910" s="88"/>
      <c r="AM910" s="88"/>
      <c r="AN910" s="88"/>
      <c r="AO910" s="88"/>
      <c r="AP910" s="88" t="s">
        <v>61</v>
      </c>
      <c r="AQ910" s="88" t="s">
        <v>44</v>
      </c>
      <c r="AR910" s="88" t="s">
        <v>45</v>
      </c>
      <c r="AS910" s="88" t="s">
        <v>44</v>
      </c>
      <c r="AT910" s="88" t="s">
        <v>61</v>
      </c>
      <c r="AU910" s="88"/>
      <c r="AV910" s="88"/>
      <c r="AW910" s="88"/>
      <c r="AX910" s="88" t="s">
        <v>3923</v>
      </c>
      <c r="AY910" s="88">
        <v>71.314267999999998</v>
      </c>
      <c r="AZ910" s="89">
        <v>150</v>
      </c>
      <c r="BA910" s="92">
        <v>6.7357512953367879E-2</v>
      </c>
      <c r="BB910" s="93">
        <v>72</v>
      </c>
      <c r="BC910" s="94">
        <v>0.2</v>
      </c>
      <c r="BD910" s="89">
        <v>460</v>
      </c>
      <c r="BE910" s="89">
        <v>310</v>
      </c>
      <c r="BF910" s="96" t="s">
        <v>2565</v>
      </c>
      <c r="BG910" s="88" t="s">
        <v>68</v>
      </c>
      <c r="BH910" s="88" t="s">
        <v>1279</v>
      </c>
    </row>
    <row r="911" spans="1:60" s="87" customFormat="1" ht="30.75" customHeight="1" x14ac:dyDescent="0.2">
      <c r="A911" s="87" t="s">
        <v>2181</v>
      </c>
      <c r="B911" s="88" t="s">
        <v>1868</v>
      </c>
      <c r="C911" s="88" t="s">
        <v>2181</v>
      </c>
      <c r="D911" s="88" t="s">
        <v>31</v>
      </c>
      <c r="E911" s="88" t="s">
        <v>32</v>
      </c>
      <c r="F911" s="88" t="s">
        <v>32</v>
      </c>
      <c r="G911" s="88" t="s">
        <v>61</v>
      </c>
      <c r="H911" s="88" t="s">
        <v>66</v>
      </c>
      <c r="I911" s="88" t="s">
        <v>2918</v>
      </c>
      <c r="J911" s="88" t="s">
        <v>62</v>
      </c>
      <c r="K911" s="88" t="s">
        <v>1319</v>
      </c>
      <c r="L911" s="88" t="s">
        <v>97</v>
      </c>
      <c r="M911" s="88" t="s">
        <v>1279</v>
      </c>
      <c r="N911" s="88" t="s">
        <v>1726</v>
      </c>
      <c r="O911" s="88" t="s">
        <v>444</v>
      </c>
      <c r="P911" s="88" t="s">
        <v>176</v>
      </c>
      <c r="Q911" s="88" t="s">
        <v>2374</v>
      </c>
      <c r="R911" s="89" t="s">
        <v>3644</v>
      </c>
      <c r="S911" s="90">
        <v>0.4</v>
      </c>
      <c r="T911" s="88" t="s">
        <v>1308</v>
      </c>
      <c r="U911" s="88"/>
      <c r="V911" s="88"/>
      <c r="W911" s="88"/>
      <c r="X911" s="89"/>
      <c r="Y911" s="89"/>
      <c r="Z911" s="88"/>
      <c r="AA911" s="88">
        <v>27</v>
      </c>
      <c r="AB911" s="88"/>
      <c r="AC911" s="88"/>
      <c r="AD911" s="88">
        <v>24</v>
      </c>
      <c r="AE911" s="91">
        <v>13.95</v>
      </c>
      <c r="AF911" s="88" t="s">
        <v>2992</v>
      </c>
      <c r="AG911" s="88" t="s">
        <v>2999</v>
      </c>
      <c r="AH911" s="88" t="s">
        <v>2998</v>
      </c>
      <c r="AI911" s="89">
        <v>1</v>
      </c>
      <c r="AJ911" s="89"/>
      <c r="AK911" s="89"/>
      <c r="AL911" s="88"/>
      <c r="AM911" s="88"/>
      <c r="AN911" s="88"/>
      <c r="AO911" s="88"/>
      <c r="AP911" s="88" t="s">
        <v>61</v>
      </c>
      <c r="AQ911" s="88" t="s">
        <v>44</v>
      </c>
      <c r="AR911" s="88" t="s">
        <v>45</v>
      </c>
      <c r="AS911" s="88" t="s">
        <v>44</v>
      </c>
      <c r="AT911" s="88" t="s">
        <v>61</v>
      </c>
      <c r="AU911" s="88"/>
      <c r="AV911" s="88"/>
      <c r="AW911" s="88"/>
      <c r="AX911" s="88" t="s">
        <v>3923</v>
      </c>
      <c r="AY911" s="88">
        <v>72.868958000000006</v>
      </c>
      <c r="AZ911" s="89">
        <v>150</v>
      </c>
      <c r="BA911" s="92">
        <v>0.12435233160621761</v>
      </c>
      <c r="BB911" s="93">
        <v>108</v>
      </c>
      <c r="BC911" s="94">
        <v>0.2</v>
      </c>
      <c r="BD911" s="89">
        <v>460</v>
      </c>
      <c r="BE911" s="89">
        <v>310</v>
      </c>
      <c r="BF911" s="96" t="s">
        <v>2565</v>
      </c>
      <c r="BG911" s="88" t="s">
        <v>68</v>
      </c>
      <c r="BH911" s="88" t="s">
        <v>1279</v>
      </c>
    </row>
    <row r="912" spans="1:60" s="87" customFormat="1" ht="30.75" customHeight="1" x14ac:dyDescent="0.2">
      <c r="A912" s="87" t="s">
        <v>1324</v>
      </c>
      <c r="B912" s="88" t="s">
        <v>1868</v>
      </c>
      <c r="C912" s="88" t="s">
        <v>1324</v>
      </c>
      <c r="D912" s="88" t="s">
        <v>31</v>
      </c>
      <c r="E912" s="88" t="s">
        <v>32</v>
      </c>
      <c r="F912" s="88" t="s">
        <v>32</v>
      </c>
      <c r="G912" s="88" t="s">
        <v>61</v>
      </c>
      <c r="H912" s="88" t="s">
        <v>66</v>
      </c>
      <c r="I912" s="88" t="s">
        <v>2918</v>
      </c>
      <c r="J912" s="88" t="s">
        <v>62</v>
      </c>
      <c r="K912" s="88" t="s">
        <v>1319</v>
      </c>
      <c r="L912" s="88" t="s">
        <v>97</v>
      </c>
      <c r="M912" s="88" t="s">
        <v>1279</v>
      </c>
      <c r="N912" s="88" t="s">
        <v>1726</v>
      </c>
      <c r="O912" s="88" t="s">
        <v>444</v>
      </c>
      <c r="P912" s="88" t="s">
        <v>98</v>
      </c>
      <c r="Q912" s="88" t="s">
        <v>2374</v>
      </c>
      <c r="R912" s="89" t="s">
        <v>3644</v>
      </c>
      <c r="S912" s="90">
        <v>0.41499999999999998</v>
      </c>
      <c r="T912" s="88" t="s">
        <v>1309</v>
      </c>
      <c r="U912" s="88"/>
      <c r="V912" s="88"/>
      <c r="W912" s="88"/>
      <c r="X912" s="89"/>
      <c r="Y912" s="89"/>
      <c r="Z912" s="88"/>
      <c r="AA912" s="88">
        <v>27</v>
      </c>
      <c r="AB912" s="88"/>
      <c r="AC912" s="88"/>
      <c r="AD912" s="88">
        <v>24</v>
      </c>
      <c r="AE912" s="91">
        <v>13.95</v>
      </c>
      <c r="AF912" s="88" t="s">
        <v>2992</v>
      </c>
      <c r="AG912" s="88" t="s">
        <v>2999</v>
      </c>
      <c r="AH912" s="88" t="s">
        <v>2998</v>
      </c>
      <c r="AI912" s="89">
        <v>1</v>
      </c>
      <c r="AJ912" s="89"/>
      <c r="AK912" s="89"/>
      <c r="AL912" s="88"/>
      <c r="AM912" s="88"/>
      <c r="AN912" s="88"/>
      <c r="AO912" s="88"/>
      <c r="AP912" s="88" t="s">
        <v>61</v>
      </c>
      <c r="AQ912" s="88" t="s">
        <v>44</v>
      </c>
      <c r="AR912" s="88" t="s">
        <v>45</v>
      </c>
      <c r="AS912" s="88" t="s">
        <v>44</v>
      </c>
      <c r="AT912" s="88" t="s">
        <v>61</v>
      </c>
      <c r="AU912" s="88"/>
      <c r="AV912" s="88"/>
      <c r="AW912" s="88"/>
      <c r="AX912" s="88" t="s">
        <v>3923</v>
      </c>
      <c r="AY912" s="88">
        <v>73.690922</v>
      </c>
      <c r="AZ912" s="89">
        <v>150</v>
      </c>
      <c r="BA912" s="92">
        <v>7.7720207253886009E-2</v>
      </c>
      <c r="BB912" s="93">
        <v>108</v>
      </c>
      <c r="BC912" s="94">
        <v>0.2</v>
      </c>
      <c r="BD912" s="89">
        <v>460</v>
      </c>
      <c r="BE912" s="89">
        <v>310</v>
      </c>
      <c r="BF912" s="96" t="s">
        <v>2565</v>
      </c>
      <c r="BG912" s="88" t="s">
        <v>68</v>
      </c>
      <c r="BH912" s="88" t="s">
        <v>1279</v>
      </c>
    </row>
    <row r="913" spans="1:60" s="87" customFormat="1" ht="30.75" customHeight="1" x14ac:dyDescent="0.2">
      <c r="A913" s="87" t="s">
        <v>1325</v>
      </c>
      <c r="B913" s="88" t="s">
        <v>1868</v>
      </c>
      <c r="C913" s="88" t="s">
        <v>1325</v>
      </c>
      <c r="D913" s="88" t="s">
        <v>31</v>
      </c>
      <c r="E913" s="88" t="s">
        <v>32</v>
      </c>
      <c r="F913" s="88" t="s">
        <v>32</v>
      </c>
      <c r="G913" s="88" t="s">
        <v>61</v>
      </c>
      <c r="H913" s="88" t="s">
        <v>66</v>
      </c>
      <c r="I913" s="88" t="s">
        <v>2918</v>
      </c>
      <c r="J913" s="88" t="s">
        <v>62</v>
      </c>
      <c r="K913" s="88" t="s">
        <v>1319</v>
      </c>
      <c r="L913" s="88" t="s">
        <v>97</v>
      </c>
      <c r="M913" s="88" t="s">
        <v>1279</v>
      </c>
      <c r="N913" s="88" t="s">
        <v>1726</v>
      </c>
      <c r="O913" s="88" t="s">
        <v>444</v>
      </c>
      <c r="P913" s="88" t="s">
        <v>100</v>
      </c>
      <c r="Q913" s="88" t="s">
        <v>2374</v>
      </c>
      <c r="R913" s="89" t="s">
        <v>3644</v>
      </c>
      <c r="S913" s="90">
        <v>0.39</v>
      </c>
      <c r="T913" s="88" t="s">
        <v>1310</v>
      </c>
      <c r="U913" s="88"/>
      <c r="V913" s="88"/>
      <c r="W913" s="88"/>
      <c r="X913" s="89"/>
      <c r="Y913" s="89"/>
      <c r="Z913" s="88"/>
      <c r="AA913" s="88">
        <v>27</v>
      </c>
      <c r="AB913" s="88"/>
      <c r="AC913" s="88"/>
      <c r="AD913" s="88">
        <v>24</v>
      </c>
      <c r="AE913" s="91">
        <v>13.95</v>
      </c>
      <c r="AF913" s="88" t="s">
        <v>2992</v>
      </c>
      <c r="AG913" s="88" t="s">
        <v>2999</v>
      </c>
      <c r="AH913" s="88" t="s">
        <v>2998</v>
      </c>
      <c r="AI913" s="89">
        <v>1</v>
      </c>
      <c r="AJ913" s="89"/>
      <c r="AK913" s="89"/>
      <c r="AL913" s="88"/>
      <c r="AM913" s="88"/>
      <c r="AN913" s="88"/>
      <c r="AO913" s="88"/>
      <c r="AP913" s="88" t="s">
        <v>61</v>
      </c>
      <c r="AQ913" s="88" t="s">
        <v>44</v>
      </c>
      <c r="AR913" s="88" t="s">
        <v>45</v>
      </c>
      <c r="AS913" s="88" t="s">
        <v>44</v>
      </c>
      <c r="AT913" s="88" t="s">
        <v>61</v>
      </c>
      <c r="AU913" s="88"/>
      <c r="AV913" s="88"/>
      <c r="AW913" s="88"/>
      <c r="AX913" s="88" t="s">
        <v>3923</v>
      </c>
      <c r="AY913" s="88">
        <v>74.714783999999995</v>
      </c>
      <c r="AZ913" s="89">
        <v>150</v>
      </c>
      <c r="BA913" s="92">
        <v>5.6994818652849742E-2</v>
      </c>
      <c r="BB913" s="93">
        <v>108</v>
      </c>
      <c r="BC913" s="94">
        <v>0.2</v>
      </c>
      <c r="BD913" s="89">
        <v>460</v>
      </c>
      <c r="BE913" s="89">
        <v>310</v>
      </c>
      <c r="BF913" s="96" t="s">
        <v>2565</v>
      </c>
      <c r="BG913" s="88" t="s">
        <v>68</v>
      </c>
      <c r="BH913" s="88" t="s">
        <v>1279</v>
      </c>
    </row>
    <row r="914" spans="1:60" s="87" customFormat="1" ht="30.75" customHeight="1" x14ac:dyDescent="0.2">
      <c r="A914" s="87" t="s">
        <v>1326</v>
      </c>
      <c r="B914" s="88" t="s">
        <v>1868</v>
      </c>
      <c r="C914" s="88" t="s">
        <v>1326</v>
      </c>
      <c r="D914" s="88" t="s">
        <v>31</v>
      </c>
      <c r="E914" s="88" t="s">
        <v>32</v>
      </c>
      <c r="F914" s="88" t="s">
        <v>32</v>
      </c>
      <c r="G914" s="88" t="s">
        <v>61</v>
      </c>
      <c r="H914" s="88" t="s">
        <v>66</v>
      </c>
      <c r="I914" s="88" t="s">
        <v>2918</v>
      </c>
      <c r="J914" s="88" t="s">
        <v>62</v>
      </c>
      <c r="K914" s="88" t="s">
        <v>1319</v>
      </c>
      <c r="L914" s="88" t="s">
        <v>97</v>
      </c>
      <c r="M914" s="88" t="s">
        <v>1279</v>
      </c>
      <c r="N914" s="88" t="s">
        <v>1726</v>
      </c>
      <c r="O914" s="88" t="s">
        <v>444</v>
      </c>
      <c r="P914" s="88" t="s">
        <v>104</v>
      </c>
      <c r="Q914" s="88" t="s">
        <v>2374</v>
      </c>
      <c r="R914" s="89" t="s">
        <v>3644</v>
      </c>
      <c r="S914" s="90">
        <v>0.48</v>
      </c>
      <c r="T914" s="88" t="s">
        <v>1311</v>
      </c>
      <c r="U914" s="88"/>
      <c r="V914" s="88"/>
      <c r="W914" s="88"/>
      <c r="X914" s="89"/>
      <c r="Y914" s="89"/>
      <c r="Z914" s="88"/>
      <c r="AA914" s="88">
        <v>27</v>
      </c>
      <c r="AB914" s="88"/>
      <c r="AC914" s="88"/>
      <c r="AD914" s="88">
        <v>24</v>
      </c>
      <c r="AE914" s="91">
        <v>13.95</v>
      </c>
      <c r="AF914" s="88" t="s">
        <v>2992</v>
      </c>
      <c r="AG914" s="88" t="s">
        <v>2999</v>
      </c>
      <c r="AH914" s="88" t="s">
        <v>2998</v>
      </c>
      <c r="AI914" s="89">
        <v>1</v>
      </c>
      <c r="AJ914" s="89"/>
      <c r="AK914" s="89"/>
      <c r="AL914" s="88"/>
      <c r="AM914" s="88"/>
      <c r="AN914" s="88"/>
      <c r="AO914" s="88"/>
      <c r="AP914" s="88" t="s">
        <v>61</v>
      </c>
      <c r="AQ914" s="88" t="s">
        <v>44</v>
      </c>
      <c r="AR914" s="88" t="s">
        <v>45</v>
      </c>
      <c r="AS914" s="88" t="s">
        <v>44</v>
      </c>
      <c r="AT914" s="88" t="s">
        <v>61</v>
      </c>
      <c r="AU914" s="88"/>
      <c r="AV914" s="88"/>
      <c r="AW914" s="88"/>
      <c r="AX914" s="88" t="s">
        <v>3923</v>
      </c>
      <c r="AY914" s="88">
        <v>72.022398999999993</v>
      </c>
      <c r="AZ914" s="89">
        <v>150</v>
      </c>
      <c r="BA914" s="92">
        <v>0</v>
      </c>
      <c r="BB914" s="93">
        <v>72</v>
      </c>
      <c r="BC914" s="94">
        <v>0.2</v>
      </c>
      <c r="BD914" s="89">
        <v>460</v>
      </c>
      <c r="BE914" s="89">
        <v>310</v>
      </c>
      <c r="BF914" s="96" t="s">
        <v>2565</v>
      </c>
      <c r="BG914" s="88" t="s">
        <v>68</v>
      </c>
      <c r="BH914" s="88" t="s">
        <v>1279</v>
      </c>
    </row>
    <row r="915" spans="1:60" s="87" customFormat="1" ht="30.75" customHeight="1" x14ac:dyDescent="0.2">
      <c r="A915" s="87" t="s">
        <v>1327</v>
      </c>
      <c r="B915" s="88" t="s">
        <v>1868</v>
      </c>
      <c r="C915" s="88" t="s">
        <v>1327</v>
      </c>
      <c r="D915" s="88" t="s">
        <v>31</v>
      </c>
      <c r="E915" s="88" t="s">
        <v>32</v>
      </c>
      <c r="F915" s="88" t="s">
        <v>32</v>
      </c>
      <c r="G915" s="88" t="s">
        <v>61</v>
      </c>
      <c r="H915" s="88" t="s">
        <v>66</v>
      </c>
      <c r="I915" s="88" t="s">
        <v>2918</v>
      </c>
      <c r="J915" s="88" t="s">
        <v>62</v>
      </c>
      <c r="K915" s="88" t="s">
        <v>1319</v>
      </c>
      <c r="L915" s="88" t="s">
        <v>97</v>
      </c>
      <c r="M915" s="88" t="s">
        <v>1279</v>
      </c>
      <c r="N915" s="88" t="s">
        <v>1726</v>
      </c>
      <c r="O915" s="88" t="s">
        <v>444</v>
      </c>
      <c r="P915" s="88" t="s">
        <v>107</v>
      </c>
      <c r="Q915" s="88" t="s">
        <v>2374</v>
      </c>
      <c r="R915" s="89" t="s">
        <v>3644</v>
      </c>
      <c r="S915" s="90">
        <v>0.54500000000000004</v>
      </c>
      <c r="T915" s="88" t="s">
        <v>1312</v>
      </c>
      <c r="U915" s="88"/>
      <c r="V915" s="88"/>
      <c r="W915" s="88"/>
      <c r="X915" s="89"/>
      <c r="Y915" s="89"/>
      <c r="Z915" s="88"/>
      <c r="AA915" s="88">
        <v>27</v>
      </c>
      <c r="AB915" s="88"/>
      <c r="AC915" s="88"/>
      <c r="AD915" s="88">
        <v>24</v>
      </c>
      <c r="AE915" s="91">
        <v>13.95</v>
      </c>
      <c r="AF915" s="88" t="s">
        <v>2992</v>
      </c>
      <c r="AG915" s="88" t="s">
        <v>2999</v>
      </c>
      <c r="AH915" s="88" t="s">
        <v>2998</v>
      </c>
      <c r="AI915" s="89">
        <v>1</v>
      </c>
      <c r="AJ915" s="89"/>
      <c r="AK915" s="89"/>
      <c r="AL915" s="88"/>
      <c r="AM915" s="88"/>
      <c r="AN915" s="88"/>
      <c r="AO915" s="88"/>
      <c r="AP915" s="88" t="s">
        <v>61</v>
      </c>
      <c r="AQ915" s="88" t="s">
        <v>44</v>
      </c>
      <c r="AR915" s="88" t="s">
        <v>45</v>
      </c>
      <c r="AS915" s="88" t="s">
        <v>44</v>
      </c>
      <c r="AT915" s="88" t="s">
        <v>61</v>
      </c>
      <c r="AU915" s="88"/>
      <c r="AV915" s="88"/>
      <c r="AW915" s="88"/>
      <c r="AX915" s="88" t="s">
        <v>3923</v>
      </c>
      <c r="AY915" s="88">
        <v>79.385936999999998</v>
      </c>
      <c r="AZ915" s="89">
        <v>150</v>
      </c>
      <c r="BA915" s="92">
        <v>1.5544041450777202E-2</v>
      </c>
      <c r="BB915" s="93">
        <v>72</v>
      </c>
      <c r="BC915" s="94">
        <v>0.2</v>
      </c>
      <c r="BD915" s="89">
        <v>460</v>
      </c>
      <c r="BE915" s="89">
        <v>310</v>
      </c>
      <c r="BF915" s="96" t="s">
        <v>2565</v>
      </c>
      <c r="BG915" s="88" t="s">
        <v>68</v>
      </c>
      <c r="BH915" s="88" t="s">
        <v>1279</v>
      </c>
    </row>
    <row r="916" spans="1:60" s="87" customFormat="1" ht="30.75" customHeight="1" x14ac:dyDescent="0.2">
      <c r="A916" s="87" t="s">
        <v>2183</v>
      </c>
      <c r="B916" s="88" t="s">
        <v>1869</v>
      </c>
      <c r="C916" s="88" t="s">
        <v>2183</v>
      </c>
      <c r="D916" s="88" t="s">
        <v>31</v>
      </c>
      <c r="E916" s="88" t="s">
        <v>32</v>
      </c>
      <c r="F916" s="88" t="s">
        <v>32</v>
      </c>
      <c r="G916" s="88" t="s">
        <v>61</v>
      </c>
      <c r="H916" s="88" t="s">
        <v>66</v>
      </c>
      <c r="I916" s="88" t="s">
        <v>2918</v>
      </c>
      <c r="J916" s="88" t="s">
        <v>62</v>
      </c>
      <c r="K916" s="88" t="s">
        <v>1319</v>
      </c>
      <c r="L916" s="88" t="s">
        <v>97</v>
      </c>
      <c r="M916" s="88" t="s">
        <v>1279</v>
      </c>
      <c r="N916" s="88" t="s">
        <v>1729</v>
      </c>
      <c r="O916" s="88" t="s">
        <v>444</v>
      </c>
      <c r="P916" s="88" t="s">
        <v>175</v>
      </c>
      <c r="Q916" s="88" t="s">
        <v>2374</v>
      </c>
      <c r="R916" s="89" t="s">
        <v>3613</v>
      </c>
      <c r="S916" s="90">
        <v>0.40500000000000003</v>
      </c>
      <c r="T916" s="88" t="s">
        <v>1313</v>
      </c>
      <c r="U916" s="88"/>
      <c r="V916" s="88"/>
      <c r="W916" s="88"/>
      <c r="X916" s="89"/>
      <c r="Y916" s="89"/>
      <c r="Z916" s="88"/>
      <c r="AA916" s="88">
        <v>27</v>
      </c>
      <c r="AB916" s="88"/>
      <c r="AC916" s="88"/>
      <c r="AD916" s="88">
        <v>24</v>
      </c>
      <c r="AE916" s="91">
        <v>13.95</v>
      </c>
      <c r="AF916" s="88" t="s">
        <v>2992</v>
      </c>
      <c r="AG916" s="88" t="s">
        <v>2999</v>
      </c>
      <c r="AH916" s="88" t="s">
        <v>2998</v>
      </c>
      <c r="AI916" s="89">
        <v>1</v>
      </c>
      <c r="AJ916" s="89"/>
      <c r="AK916" s="89"/>
      <c r="AL916" s="88"/>
      <c r="AM916" s="88"/>
      <c r="AN916" s="88"/>
      <c r="AO916" s="88"/>
      <c r="AP916" s="88" t="s">
        <v>61</v>
      </c>
      <c r="AQ916" s="88" t="s">
        <v>44</v>
      </c>
      <c r="AR916" s="88" t="s">
        <v>45</v>
      </c>
      <c r="AS916" s="88" t="s">
        <v>44</v>
      </c>
      <c r="AT916" s="88" t="s">
        <v>61</v>
      </c>
      <c r="AU916" s="88"/>
      <c r="AV916" s="88"/>
      <c r="AW916" s="88"/>
      <c r="AX916" s="88" t="s">
        <v>3923</v>
      </c>
      <c r="AY916" s="88">
        <v>78.027491999999995</v>
      </c>
      <c r="AZ916" s="89">
        <v>150</v>
      </c>
      <c r="BA916" s="92">
        <v>9.3264248704663211E-2</v>
      </c>
      <c r="BB916" s="93">
        <v>72</v>
      </c>
      <c r="BC916" s="94">
        <v>0.2</v>
      </c>
      <c r="BD916" s="89">
        <v>460</v>
      </c>
      <c r="BE916" s="89">
        <v>310</v>
      </c>
      <c r="BF916" s="96" t="s">
        <v>2566</v>
      </c>
      <c r="BG916" s="88" t="s">
        <v>68</v>
      </c>
      <c r="BH916" s="88" t="s">
        <v>1279</v>
      </c>
    </row>
    <row r="917" spans="1:60" s="87" customFormat="1" ht="30.75" customHeight="1" x14ac:dyDescent="0.2">
      <c r="A917" s="87" t="s">
        <v>2184</v>
      </c>
      <c r="B917" s="88" t="s">
        <v>1869</v>
      </c>
      <c r="C917" s="88" t="s">
        <v>2184</v>
      </c>
      <c r="D917" s="88" t="s">
        <v>31</v>
      </c>
      <c r="E917" s="88" t="s">
        <v>32</v>
      </c>
      <c r="F917" s="88" t="s">
        <v>32</v>
      </c>
      <c r="G917" s="88" t="s">
        <v>61</v>
      </c>
      <c r="H917" s="88" t="s">
        <v>66</v>
      </c>
      <c r="I917" s="88" t="s">
        <v>2918</v>
      </c>
      <c r="J917" s="88" t="s">
        <v>62</v>
      </c>
      <c r="K917" s="88" t="s">
        <v>1319</v>
      </c>
      <c r="L917" s="88" t="s">
        <v>97</v>
      </c>
      <c r="M917" s="88" t="s">
        <v>1279</v>
      </c>
      <c r="N917" s="88" t="s">
        <v>1729</v>
      </c>
      <c r="O917" s="88" t="s">
        <v>444</v>
      </c>
      <c r="P917" s="88" t="s">
        <v>176</v>
      </c>
      <c r="Q917" s="88" t="s">
        <v>2374</v>
      </c>
      <c r="R917" s="89" t="s">
        <v>3613</v>
      </c>
      <c r="S917" s="90">
        <v>0.4</v>
      </c>
      <c r="T917" s="88" t="s">
        <v>1314</v>
      </c>
      <c r="U917" s="88"/>
      <c r="V917" s="88"/>
      <c r="W917" s="88"/>
      <c r="X917" s="89"/>
      <c r="Y917" s="89"/>
      <c r="Z917" s="88"/>
      <c r="AA917" s="88">
        <v>27</v>
      </c>
      <c r="AB917" s="88"/>
      <c r="AC917" s="88"/>
      <c r="AD917" s="88">
        <v>24</v>
      </c>
      <c r="AE917" s="91">
        <v>13.95</v>
      </c>
      <c r="AF917" s="88" t="s">
        <v>2992</v>
      </c>
      <c r="AG917" s="88" t="s">
        <v>2999</v>
      </c>
      <c r="AH917" s="88" t="s">
        <v>2998</v>
      </c>
      <c r="AI917" s="89">
        <v>1</v>
      </c>
      <c r="AJ917" s="89"/>
      <c r="AK917" s="89"/>
      <c r="AL917" s="88"/>
      <c r="AM917" s="88"/>
      <c r="AN917" s="88"/>
      <c r="AO917" s="88"/>
      <c r="AP917" s="88" t="s">
        <v>61</v>
      </c>
      <c r="AQ917" s="88" t="s">
        <v>44</v>
      </c>
      <c r="AR917" s="88" t="s">
        <v>45</v>
      </c>
      <c r="AS917" s="88" t="s">
        <v>44</v>
      </c>
      <c r="AT917" s="88" t="s">
        <v>61</v>
      </c>
      <c r="AU917" s="88"/>
      <c r="AV917" s="88"/>
      <c r="AW917" s="88"/>
      <c r="AX917" s="88" t="s">
        <v>3923</v>
      </c>
      <c r="AY917" s="88">
        <v>74.753303000000002</v>
      </c>
      <c r="AZ917" s="89">
        <v>150</v>
      </c>
      <c r="BA917" s="92">
        <v>0.12953367875647667</v>
      </c>
      <c r="BB917" s="93">
        <v>108</v>
      </c>
      <c r="BC917" s="94">
        <v>0.2</v>
      </c>
      <c r="BD917" s="89">
        <v>460</v>
      </c>
      <c r="BE917" s="89">
        <v>310</v>
      </c>
      <c r="BF917" s="96" t="s">
        <v>2566</v>
      </c>
      <c r="BG917" s="88" t="s">
        <v>68</v>
      </c>
      <c r="BH917" s="88" t="s">
        <v>1279</v>
      </c>
    </row>
    <row r="918" spans="1:60" s="87" customFormat="1" ht="30.75" customHeight="1" x14ac:dyDescent="0.2">
      <c r="A918" s="87" t="s">
        <v>1328</v>
      </c>
      <c r="B918" s="88" t="s">
        <v>1869</v>
      </c>
      <c r="C918" s="88" t="s">
        <v>1328</v>
      </c>
      <c r="D918" s="88" t="s">
        <v>31</v>
      </c>
      <c r="E918" s="88" t="s">
        <v>32</v>
      </c>
      <c r="F918" s="88" t="s">
        <v>32</v>
      </c>
      <c r="G918" s="88" t="s">
        <v>61</v>
      </c>
      <c r="H918" s="88" t="s">
        <v>66</v>
      </c>
      <c r="I918" s="88" t="s">
        <v>2918</v>
      </c>
      <c r="J918" s="88" t="s">
        <v>62</v>
      </c>
      <c r="K918" s="88" t="s">
        <v>1319</v>
      </c>
      <c r="L918" s="88" t="s">
        <v>97</v>
      </c>
      <c r="M918" s="88" t="s">
        <v>1279</v>
      </c>
      <c r="N918" s="88" t="s">
        <v>1729</v>
      </c>
      <c r="O918" s="88" t="s">
        <v>444</v>
      </c>
      <c r="P918" s="88" t="s">
        <v>98</v>
      </c>
      <c r="Q918" s="88" t="s">
        <v>2374</v>
      </c>
      <c r="R918" s="89" t="s">
        <v>3613</v>
      </c>
      <c r="S918" s="90">
        <v>0.41499999999999998</v>
      </c>
      <c r="T918" s="88" t="s">
        <v>1315</v>
      </c>
      <c r="U918" s="88"/>
      <c r="V918" s="88"/>
      <c r="W918" s="88"/>
      <c r="X918" s="89"/>
      <c r="Y918" s="89"/>
      <c r="Z918" s="88"/>
      <c r="AA918" s="88">
        <v>27</v>
      </c>
      <c r="AB918" s="88"/>
      <c r="AC918" s="88"/>
      <c r="AD918" s="88">
        <v>24</v>
      </c>
      <c r="AE918" s="91">
        <v>13.95</v>
      </c>
      <c r="AF918" s="88" t="s">
        <v>2992</v>
      </c>
      <c r="AG918" s="88" t="s">
        <v>2999</v>
      </c>
      <c r="AH918" s="88" t="s">
        <v>2998</v>
      </c>
      <c r="AI918" s="89">
        <v>1</v>
      </c>
      <c r="AJ918" s="89"/>
      <c r="AK918" s="89"/>
      <c r="AL918" s="88"/>
      <c r="AM918" s="88"/>
      <c r="AN918" s="88"/>
      <c r="AO918" s="88"/>
      <c r="AP918" s="88" t="s">
        <v>61</v>
      </c>
      <c r="AQ918" s="88" t="s">
        <v>44</v>
      </c>
      <c r="AR918" s="88" t="s">
        <v>45</v>
      </c>
      <c r="AS918" s="88" t="s">
        <v>44</v>
      </c>
      <c r="AT918" s="88" t="s">
        <v>61</v>
      </c>
      <c r="AU918" s="88"/>
      <c r="AV918" s="88"/>
      <c r="AW918" s="88"/>
      <c r="AX918" s="88" t="s">
        <v>3923</v>
      </c>
      <c r="AY918" s="88">
        <v>74.295320000000004</v>
      </c>
      <c r="AZ918" s="89">
        <v>150</v>
      </c>
      <c r="BA918" s="92">
        <v>9.3264248704663211E-2</v>
      </c>
      <c r="BB918" s="93">
        <v>108</v>
      </c>
      <c r="BC918" s="94">
        <v>0.2</v>
      </c>
      <c r="BD918" s="89">
        <v>460</v>
      </c>
      <c r="BE918" s="89">
        <v>310</v>
      </c>
      <c r="BF918" s="96" t="s">
        <v>2566</v>
      </c>
      <c r="BG918" s="88" t="s">
        <v>68</v>
      </c>
      <c r="BH918" s="88" t="s">
        <v>1279</v>
      </c>
    </row>
    <row r="919" spans="1:60" s="87" customFormat="1" ht="30.75" customHeight="1" x14ac:dyDescent="0.2">
      <c r="A919" s="87" t="s">
        <v>1329</v>
      </c>
      <c r="B919" s="88" t="s">
        <v>1869</v>
      </c>
      <c r="C919" s="88" t="s">
        <v>1329</v>
      </c>
      <c r="D919" s="88" t="s">
        <v>31</v>
      </c>
      <c r="E919" s="88" t="s">
        <v>32</v>
      </c>
      <c r="F919" s="88" t="s">
        <v>32</v>
      </c>
      <c r="G919" s="88" t="s">
        <v>61</v>
      </c>
      <c r="H919" s="88" t="s">
        <v>66</v>
      </c>
      <c r="I919" s="88" t="s">
        <v>2918</v>
      </c>
      <c r="J919" s="88" t="s">
        <v>62</v>
      </c>
      <c r="K919" s="88" t="s">
        <v>1319</v>
      </c>
      <c r="L919" s="88" t="s">
        <v>97</v>
      </c>
      <c r="M919" s="88" t="s">
        <v>1279</v>
      </c>
      <c r="N919" s="88" t="s">
        <v>1729</v>
      </c>
      <c r="O919" s="88" t="s">
        <v>444</v>
      </c>
      <c r="P919" s="88" t="s">
        <v>100</v>
      </c>
      <c r="Q919" s="88" t="s">
        <v>2374</v>
      </c>
      <c r="R919" s="89" t="s">
        <v>3613</v>
      </c>
      <c r="S919" s="90">
        <v>0.39</v>
      </c>
      <c r="T919" s="88" t="s">
        <v>1316</v>
      </c>
      <c r="U919" s="88"/>
      <c r="V919" s="88"/>
      <c r="W919" s="88"/>
      <c r="X919" s="89"/>
      <c r="Y919" s="89"/>
      <c r="Z919" s="88"/>
      <c r="AA919" s="88">
        <v>27</v>
      </c>
      <c r="AB919" s="88"/>
      <c r="AC919" s="88"/>
      <c r="AD919" s="88">
        <v>24</v>
      </c>
      <c r="AE919" s="91">
        <v>13.95</v>
      </c>
      <c r="AF919" s="88" t="s">
        <v>2992</v>
      </c>
      <c r="AG919" s="88" t="s">
        <v>2999</v>
      </c>
      <c r="AH919" s="88" t="s">
        <v>2998</v>
      </c>
      <c r="AI919" s="89">
        <v>1</v>
      </c>
      <c r="AJ919" s="89"/>
      <c r="AK919" s="89"/>
      <c r="AL919" s="88"/>
      <c r="AM919" s="88"/>
      <c r="AN919" s="88"/>
      <c r="AO919" s="88"/>
      <c r="AP919" s="88" t="s">
        <v>61</v>
      </c>
      <c r="AQ919" s="88" t="s">
        <v>44</v>
      </c>
      <c r="AR919" s="88" t="s">
        <v>45</v>
      </c>
      <c r="AS919" s="88" t="s">
        <v>44</v>
      </c>
      <c r="AT919" s="88" t="s">
        <v>61</v>
      </c>
      <c r="AU919" s="88"/>
      <c r="AV919" s="88"/>
      <c r="AW919" s="88"/>
      <c r="AX919" s="88" t="s">
        <v>3923</v>
      </c>
      <c r="AY919" s="88">
        <v>74.753303000000002</v>
      </c>
      <c r="AZ919" s="89">
        <v>150</v>
      </c>
      <c r="BA919" s="92">
        <v>6.7357512953367879E-2</v>
      </c>
      <c r="BB919" s="93">
        <v>108</v>
      </c>
      <c r="BC919" s="94">
        <v>0.2</v>
      </c>
      <c r="BD919" s="89">
        <v>460</v>
      </c>
      <c r="BE919" s="89">
        <v>310</v>
      </c>
      <c r="BF919" s="96" t="s">
        <v>2566</v>
      </c>
      <c r="BG919" s="88" t="s">
        <v>68</v>
      </c>
      <c r="BH919" s="88" t="s">
        <v>1279</v>
      </c>
    </row>
    <row r="920" spans="1:60" s="87" customFormat="1" ht="30.75" customHeight="1" x14ac:dyDescent="0.2">
      <c r="A920" s="87" t="s">
        <v>1330</v>
      </c>
      <c r="B920" s="88" t="s">
        <v>1869</v>
      </c>
      <c r="C920" s="88" t="s">
        <v>1330</v>
      </c>
      <c r="D920" s="88" t="s">
        <v>31</v>
      </c>
      <c r="E920" s="88" t="s">
        <v>32</v>
      </c>
      <c r="F920" s="88" t="s">
        <v>32</v>
      </c>
      <c r="G920" s="88" t="s">
        <v>61</v>
      </c>
      <c r="H920" s="88" t="s">
        <v>66</v>
      </c>
      <c r="I920" s="88" t="s">
        <v>2918</v>
      </c>
      <c r="J920" s="88" t="s">
        <v>62</v>
      </c>
      <c r="K920" s="88" t="s">
        <v>1319</v>
      </c>
      <c r="L920" s="88" t="s">
        <v>97</v>
      </c>
      <c r="M920" s="88" t="s">
        <v>1279</v>
      </c>
      <c r="N920" s="88" t="s">
        <v>1729</v>
      </c>
      <c r="O920" s="88" t="s">
        <v>444</v>
      </c>
      <c r="P920" s="88" t="s">
        <v>104</v>
      </c>
      <c r="Q920" s="88" t="s">
        <v>2374</v>
      </c>
      <c r="R920" s="89" t="s">
        <v>3613</v>
      </c>
      <c r="S920" s="90">
        <v>0.48</v>
      </c>
      <c r="T920" s="88" t="s">
        <v>1317</v>
      </c>
      <c r="U920" s="88"/>
      <c r="V920" s="88"/>
      <c r="W920" s="88"/>
      <c r="X920" s="89"/>
      <c r="Y920" s="89"/>
      <c r="Z920" s="88"/>
      <c r="AA920" s="88">
        <v>27</v>
      </c>
      <c r="AB920" s="88"/>
      <c r="AC920" s="88"/>
      <c r="AD920" s="88">
        <v>24</v>
      </c>
      <c r="AE920" s="91">
        <v>13.95</v>
      </c>
      <c r="AF920" s="88" t="s">
        <v>2992</v>
      </c>
      <c r="AG920" s="88" t="s">
        <v>2999</v>
      </c>
      <c r="AH920" s="88" t="s">
        <v>2998</v>
      </c>
      <c r="AI920" s="89">
        <v>1</v>
      </c>
      <c r="AJ920" s="89"/>
      <c r="AK920" s="89"/>
      <c r="AL920" s="88"/>
      <c r="AM920" s="88"/>
      <c r="AN920" s="88"/>
      <c r="AO920" s="88"/>
      <c r="AP920" s="88" t="s">
        <v>61</v>
      </c>
      <c r="AQ920" s="88" t="s">
        <v>44</v>
      </c>
      <c r="AR920" s="88" t="s">
        <v>45</v>
      </c>
      <c r="AS920" s="88" t="s">
        <v>44</v>
      </c>
      <c r="AT920" s="88" t="s">
        <v>61</v>
      </c>
      <c r="AU920" s="88"/>
      <c r="AV920" s="88"/>
      <c r="AW920" s="88"/>
      <c r="AX920" s="88" t="s">
        <v>3923</v>
      </c>
      <c r="AY920" s="88">
        <v>74.753303000000002</v>
      </c>
      <c r="AZ920" s="89">
        <v>150</v>
      </c>
      <c r="BA920" s="92">
        <v>5.1813471502590676E-3</v>
      </c>
      <c r="BB920" s="93">
        <v>72</v>
      </c>
      <c r="BC920" s="94">
        <v>0.2</v>
      </c>
      <c r="BD920" s="89">
        <v>460</v>
      </c>
      <c r="BE920" s="89">
        <v>310</v>
      </c>
      <c r="BF920" s="96" t="s">
        <v>2566</v>
      </c>
      <c r="BG920" s="88" t="s">
        <v>68</v>
      </c>
      <c r="BH920" s="88" t="s">
        <v>1279</v>
      </c>
    </row>
    <row r="921" spans="1:60" s="87" customFormat="1" ht="30.75" customHeight="1" x14ac:dyDescent="0.2">
      <c r="A921" s="87" t="s">
        <v>1331</v>
      </c>
      <c r="B921" s="88" t="s">
        <v>1869</v>
      </c>
      <c r="C921" s="88" t="s">
        <v>1331</v>
      </c>
      <c r="D921" s="88" t="s">
        <v>31</v>
      </c>
      <c r="E921" s="88" t="s">
        <v>32</v>
      </c>
      <c r="F921" s="88" t="s">
        <v>32</v>
      </c>
      <c r="G921" s="88" t="s">
        <v>61</v>
      </c>
      <c r="H921" s="88" t="s">
        <v>66</v>
      </c>
      <c r="I921" s="88" t="s">
        <v>2918</v>
      </c>
      <c r="J921" s="88" t="s">
        <v>62</v>
      </c>
      <c r="K921" s="88" t="s">
        <v>1319</v>
      </c>
      <c r="L921" s="88" t="s">
        <v>97</v>
      </c>
      <c r="M921" s="88" t="s">
        <v>1279</v>
      </c>
      <c r="N921" s="88" t="s">
        <v>1729</v>
      </c>
      <c r="O921" s="88" t="s">
        <v>444</v>
      </c>
      <c r="P921" s="88" t="s">
        <v>107</v>
      </c>
      <c r="Q921" s="88" t="s">
        <v>2374</v>
      </c>
      <c r="R921" s="89" t="s">
        <v>3613</v>
      </c>
      <c r="S921" s="90">
        <v>0.54500000000000004</v>
      </c>
      <c r="T921" s="88" t="s">
        <v>1318</v>
      </c>
      <c r="U921" s="88"/>
      <c r="V921" s="88"/>
      <c r="W921" s="88"/>
      <c r="X921" s="89"/>
      <c r="Y921" s="89"/>
      <c r="Z921" s="88"/>
      <c r="AA921" s="88">
        <v>27</v>
      </c>
      <c r="AB921" s="88"/>
      <c r="AC921" s="88"/>
      <c r="AD921" s="88">
        <v>24</v>
      </c>
      <c r="AE921" s="91">
        <v>13.95</v>
      </c>
      <c r="AF921" s="88" t="s">
        <v>2992</v>
      </c>
      <c r="AG921" s="88" t="s">
        <v>2999</v>
      </c>
      <c r="AH921" s="88" t="s">
        <v>2998</v>
      </c>
      <c r="AI921" s="89">
        <v>1</v>
      </c>
      <c r="AJ921" s="89"/>
      <c r="AK921" s="89"/>
      <c r="AL921" s="88"/>
      <c r="AM921" s="88"/>
      <c r="AN921" s="88"/>
      <c r="AO921" s="88"/>
      <c r="AP921" s="88" t="s">
        <v>61</v>
      </c>
      <c r="AQ921" s="88" t="s">
        <v>44</v>
      </c>
      <c r="AR921" s="88" t="s">
        <v>45</v>
      </c>
      <c r="AS921" s="88" t="s">
        <v>44</v>
      </c>
      <c r="AT921" s="88" t="s">
        <v>61</v>
      </c>
      <c r="AU921" s="88"/>
      <c r="AV921" s="88"/>
      <c r="AW921" s="88"/>
      <c r="AX921" s="88" t="s">
        <v>3923</v>
      </c>
      <c r="AY921" s="88">
        <v>79.547498000000004</v>
      </c>
      <c r="AZ921" s="89">
        <v>150</v>
      </c>
      <c r="BA921" s="92">
        <v>1.0362694300518135E-2</v>
      </c>
      <c r="BB921" s="93">
        <v>72</v>
      </c>
      <c r="BC921" s="94">
        <v>0.2</v>
      </c>
      <c r="BD921" s="89">
        <v>460</v>
      </c>
      <c r="BE921" s="89">
        <v>310</v>
      </c>
      <c r="BF921" s="96" t="s">
        <v>2566</v>
      </c>
      <c r="BG921" s="88" t="s">
        <v>68</v>
      </c>
      <c r="BH921" s="88" t="s">
        <v>1279</v>
      </c>
    </row>
    <row r="922" spans="1:60" s="87" customFormat="1" ht="30.75" customHeight="1" x14ac:dyDescent="0.2">
      <c r="A922" s="87" t="s">
        <v>2349</v>
      </c>
      <c r="B922" s="88" t="s">
        <v>1870</v>
      </c>
      <c r="C922" s="88" t="s">
        <v>2349</v>
      </c>
      <c r="D922" s="88" t="s">
        <v>31</v>
      </c>
      <c r="E922" s="88" t="s">
        <v>32</v>
      </c>
      <c r="F922" s="88" t="s">
        <v>32</v>
      </c>
      <c r="G922" s="88" t="s">
        <v>61</v>
      </c>
      <c r="H922" s="88" t="s">
        <v>66</v>
      </c>
      <c r="I922" s="88" t="s">
        <v>2917</v>
      </c>
      <c r="J922" s="88" t="s">
        <v>1369</v>
      </c>
      <c r="K922" s="88" t="s">
        <v>1368</v>
      </c>
      <c r="L922" s="88" t="s">
        <v>97</v>
      </c>
      <c r="M922" s="88" t="s">
        <v>97</v>
      </c>
      <c r="N922" s="88" t="s">
        <v>1739</v>
      </c>
      <c r="O922" s="88" t="s">
        <v>587</v>
      </c>
      <c r="P922" s="88" t="s">
        <v>175</v>
      </c>
      <c r="Q922" s="88" t="s">
        <v>2374</v>
      </c>
      <c r="R922" s="89" t="s">
        <v>3622</v>
      </c>
      <c r="S922" s="90">
        <v>0.22</v>
      </c>
      <c r="T922" s="88" t="s">
        <v>1334</v>
      </c>
      <c r="U922" s="88"/>
      <c r="V922" s="88"/>
      <c r="W922" s="88"/>
      <c r="X922" s="89"/>
      <c r="Y922" s="89"/>
      <c r="Z922" s="88"/>
      <c r="AA922" s="88">
        <v>28</v>
      </c>
      <c r="AB922" s="88"/>
      <c r="AC922" s="88"/>
      <c r="AD922" s="88">
        <v>24</v>
      </c>
      <c r="AE922" s="91">
        <v>12.45</v>
      </c>
      <c r="AF922" s="88" t="s">
        <v>2992</v>
      </c>
      <c r="AG922" s="88" t="s">
        <v>2999</v>
      </c>
      <c r="AH922" s="88" t="s">
        <v>2998</v>
      </c>
      <c r="AI922" s="89">
        <v>1</v>
      </c>
      <c r="AJ922" s="89"/>
      <c r="AK922" s="89"/>
      <c r="AL922" s="88"/>
      <c r="AM922" s="88"/>
      <c r="AN922" s="88"/>
      <c r="AO922" s="88"/>
      <c r="AP922" s="88" t="s">
        <v>61</v>
      </c>
      <c r="AQ922" s="88" t="s">
        <v>44</v>
      </c>
      <c r="AR922" s="88" t="s">
        <v>45</v>
      </c>
      <c r="AS922" s="88" t="s">
        <v>44</v>
      </c>
      <c r="AT922" s="88" t="s">
        <v>61</v>
      </c>
      <c r="AU922" s="88"/>
      <c r="AV922" s="88"/>
      <c r="AW922" s="88"/>
      <c r="AX922" s="88" t="s">
        <v>3923</v>
      </c>
      <c r="AY922" s="88">
        <v>34.605004999999998</v>
      </c>
      <c r="AZ922" s="89">
        <v>150</v>
      </c>
      <c r="BA922" s="92">
        <v>0.12435233160621761</v>
      </c>
      <c r="BB922" s="93">
        <v>72</v>
      </c>
      <c r="BC922" s="94">
        <v>0.2</v>
      </c>
      <c r="BD922" s="89">
        <v>370</v>
      </c>
      <c r="BE922" s="89">
        <v>270</v>
      </c>
      <c r="BF922" s="98" t="s">
        <v>2630</v>
      </c>
      <c r="BG922" s="88" t="s">
        <v>68</v>
      </c>
      <c r="BH922" s="88" t="s">
        <v>97</v>
      </c>
    </row>
    <row r="923" spans="1:60" s="87" customFormat="1" ht="30.75" customHeight="1" x14ac:dyDescent="0.2">
      <c r="A923" s="87" t="s">
        <v>2350</v>
      </c>
      <c r="B923" s="88" t="s">
        <v>1870</v>
      </c>
      <c r="C923" s="88" t="s">
        <v>2350</v>
      </c>
      <c r="D923" s="88" t="s">
        <v>31</v>
      </c>
      <c r="E923" s="88" t="s">
        <v>32</v>
      </c>
      <c r="F923" s="88" t="s">
        <v>32</v>
      </c>
      <c r="G923" s="88" t="s">
        <v>61</v>
      </c>
      <c r="H923" s="88" t="s">
        <v>66</v>
      </c>
      <c r="I923" s="88" t="s">
        <v>2917</v>
      </c>
      <c r="J923" s="88" t="s">
        <v>1369</v>
      </c>
      <c r="K923" s="88" t="s">
        <v>1368</v>
      </c>
      <c r="L923" s="88" t="s">
        <v>97</v>
      </c>
      <c r="M923" s="88" t="s">
        <v>97</v>
      </c>
      <c r="N923" s="88" t="s">
        <v>1739</v>
      </c>
      <c r="O923" s="88" t="s">
        <v>587</v>
      </c>
      <c r="P923" s="88" t="s">
        <v>176</v>
      </c>
      <c r="Q923" s="88" t="s">
        <v>2374</v>
      </c>
      <c r="R923" s="89" t="s">
        <v>3622</v>
      </c>
      <c r="S923" s="90">
        <v>0.21</v>
      </c>
      <c r="T923" s="88" t="s">
        <v>1335</v>
      </c>
      <c r="U923" s="88"/>
      <c r="V923" s="88"/>
      <c r="W923" s="88"/>
      <c r="X923" s="89"/>
      <c r="Y923" s="89"/>
      <c r="Z923" s="88"/>
      <c r="AA923" s="88">
        <v>28</v>
      </c>
      <c r="AB923" s="88"/>
      <c r="AC923" s="88"/>
      <c r="AD923" s="88">
        <v>24</v>
      </c>
      <c r="AE923" s="91">
        <v>12.45</v>
      </c>
      <c r="AF923" s="88" t="s">
        <v>2992</v>
      </c>
      <c r="AG923" s="88" t="s">
        <v>2999</v>
      </c>
      <c r="AH923" s="88" t="s">
        <v>2998</v>
      </c>
      <c r="AI923" s="89">
        <v>1</v>
      </c>
      <c r="AJ923" s="89"/>
      <c r="AK923" s="89"/>
      <c r="AL923" s="88"/>
      <c r="AM923" s="88"/>
      <c r="AN923" s="88"/>
      <c r="AO923" s="88"/>
      <c r="AP923" s="88" t="s">
        <v>61</v>
      </c>
      <c r="AQ923" s="88" t="s">
        <v>44</v>
      </c>
      <c r="AR923" s="88" t="s">
        <v>45</v>
      </c>
      <c r="AS923" s="88" t="s">
        <v>44</v>
      </c>
      <c r="AT923" s="88" t="s">
        <v>61</v>
      </c>
      <c r="AU923" s="88"/>
      <c r="AV923" s="88"/>
      <c r="AW923" s="88"/>
      <c r="AX923" s="88" t="s">
        <v>3923</v>
      </c>
      <c r="AY923" s="88">
        <v>36.042087000000002</v>
      </c>
      <c r="AZ923" s="89">
        <v>150</v>
      </c>
      <c r="BA923" s="92">
        <v>0.24870466321243523</v>
      </c>
      <c r="BB923" s="93">
        <v>72</v>
      </c>
      <c r="BC923" s="94">
        <v>0.2</v>
      </c>
      <c r="BD923" s="89">
        <v>370</v>
      </c>
      <c r="BE923" s="89">
        <v>270</v>
      </c>
      <c r="BF923" s="98" t="s">
        <v>2630</v>
      </c>
      <c r="BG923" s="88" t="s">
        <v>68</v>
      </c>
      <c r="BH923" s="88" t="s">
        <v>97</v>
      </c>
    </row>
    <row r="924" spans="1:60" s="87" customFormat="1" ht="30.75" customHeight="1" x14ac:dyDescent="0.2">
      <c r="A924" s="87" t="s">
        <v>2351</v>
      </c>
      <c r="B924" s="88" t="s">
        <v>1870</v>
      </c>
      <c r="C924" s="88" t="s">
        <v>2351</v>
      </c>
      <c r="D924" s="88" t="s">
        <v>31</v>
      </c>
      <c r="E924" s="88" t="s">
        <v>32</v>
      </c>
      <c r="F924" s="88" t="s">
        <v>32</v>
      </c>
      <c r="G924" s="88" t="s">
        <v>61</v>
      </c>
      <c r="H924" s="88" t="s">
        <v>66</v>
      </c>
      <c r="I924" s="88" t="s">
        <v>2917</v>
      </c>
      <c r="J924" s="88" t="s">
        <v>1369</v>
      </c>
      <c r="K924" s="88" t="s">
        <v>1368</v>
      </c>
      <c r="L924" s="88" t="s">
        <v>97</v>
      </c>
      <c r="M924" s="88" t="s">
        <v>97</v>
      </c>
      <c r="N924" s="88" t="s">
        <v>1739</v>
      </c>
      <c r="O924" s="88" t="s">
        <v>587</v>
      </c>
      <c r="P924" s="88" t="s">
        <v>98</v>
      </c>
      <c r="Q924" s="88" t="s">
        <v>2374</v>
      </c>
      <c r="R924" s="89" t="s">
        <v>3622</v>
      </c>
      <c r="S924" s="90">
        <v>0.2</v>
      </c>
      <c r="T924" s="88" t="s">
        <v>1336</v>
      </c>
      <c r="U924" s="88"/>
      <c r="V924" s="88"/>
      <c r="W924" s="88"/>
      <c r="X924" s="89"/>
      <c r="Y924" s="89"/>
      <c r="Z924" s="88"/>
      <c r="AA924" s="88">
        <v>28</v>
      </c>
      <c r="AB924" s="88"/>
      <c r="AC924" s="88"/>
      <c r="AD924" s="88">
        <v>24</v>
      </c>
      <c r="AE924" s="91">
        <v>12.45</v>
      </c>
      <c r="AF924" s="88" t="s">
        <v>2992</v>
      </c>
      <c r="AG924" s="88" t="s">
        <v>2999</v>
      </c>
      <c r="AH924" s="88" t="s">
        <v>2998</v>
      </c>
      <c r="AI924" s="89">
        <v>1</v>
      </c>
      <c r="AJ924" s="89"/>
      <c r="AK924" s="89"/>
      <c r="AL924" s="88"/>
      <c r="AM924" s="88"/>
      <c r="AN924" s="88"/>
      <c r="AO924" s="88"/>
      <c r="AP924" s="88" t="s">
        <v>61</v>
      </c>
      <c r="AQ924" s="88" t="s">
        <v>44</v>
      </c>
      <c r="AR924" s="88" t="s">
        <v>45</v>
      </c>
      <c r="AS924" s="88" t="s">
        <v>44</v>
      </c>
      <c r="AT924" s="88" t="s">
        <v>61</v>
      </c>
      <c r="AU924" s="88"/>
      <c r="AV924" s="88"/>
      <c r="AW924" s="88"/>
      <c r="AX924" s="88" t="s">
        <v>3923</v>
      </c>
      <c r="AY924" s="88">
        <v>37.723095999999998</v>
      </c>
      <c r="AZ924" s="89">
        <v>150</v>
      </c>
      <c r="BA924" s="92">
        <v>0.31606217616580312</v>
      </c>
      <c r="BB924" s="93">
        <v>72</v>
      </c>
      <c r="BC924" s="94">
        <v>0.2</v>
      </c>
      <c r="BD924" s="89">
        <v>370</v>
      </c>
      <c r="BE924" s="89">
        <v>270</v>
      </c>
      <c r="BF924" s="98" t="s">
        <v>2630</v>
      </c>
      <c r="BG924" s="88" t="s">
        <v>68</v>
      </c>
      <c r="BH924" s="88" t="s">
        <v>97</v>
      </c>
    </row>
    <row r="925" spans="1:60" s="87" customFormat="1" ht="30.75" customHeight="1" x14ac:dyDescent="0.2">
      <c r="A925" s="87" t="s">
        <v>2352</v>
      </c>
      <c r="B925" s="88" t="s">
        <v>1870</v>
      </c>
      <c r="C925" s="88" t="s">
        <v>2352</v>
      </c>
      <c r="D925" s="88" t="s">
        <v>31</v>
      </c>
      <c r="E925" s="88" t="s">
        <v>32</v>
      </c>
      <c r="F925" s="88" t="s">
        <v>32</v>
      </c>
      <c r="G925" s="88" t="s">
        <v>61</v>
      </c>
      <c r="H925" s="88" t="s">
        <v>66</v>
      </c>
      <c r="I925" s="88" t="s">
        <v>2917</v>
      </c>
      <c r="J925" s="88" t="s">
        <v>1369</v>
      </c>
      <c r="K925" s="88" t="s">
        <v>1368</v>
      </c>
      <c r="L925" s="88" t="s">
        <v>97</v>
      </c>
      <c r="M925" s="88" t="s">
        <v>97</v>
      </c>
      <c r="N925" s="88" t="s">
        <v>1739</v>
      </c>
      <c r="O925" s="88" t="s">
        <v>587</v>
      </c>
      <c r="P925" s="88" t="s">
        <v>100</v>
      </c>
      <c r="Q925" s="88" t="s">
        <v>2374</v>
      </c>
      <c r="R925" s="89" t="s">
        <v>3622</v>
      </c>
      <c r="S925" s="90">
        <v>0.19</v>
      </c>
      <c r="T925" s="88" t="s">
        <v>1337</v>
      </c>
      <c r="U925" s="88"/>
      <c r="V925" s="88"/>
      <c r="W925" s="88"/>
      <c r="X925" s="89"/>
      <c r="Y925" s="89"/>
      <c r="Z925" s="88"/>
      <c r="AA925" s="88">
        <v>28</v>
      </c>
      <c r="AB925" s="88"/>
      <c r="AC925" s="88"/>
      <c r="AD925" s="88">
        <v>24</v>
      </c>
      <c r="AE925" s="91">
        <v>12.45</v>
      </c>
      <c r="AF925" s="88" t="s">
        <v>2992</v>
      </c>
      <c r="AG925" s="88" t="s">
        <v>2999</v>
      </c>
      <c r="AH925" s="88" t="s">
        <v>2998</v>
      </c>
      <c r="AI925" s="89">
        <v>1</v>
      </c>
      <c r="AJ925" s="89"/>
      <c r="AK925" s="89"/>
      <c r="AL925" s="88"/>
      <c r="AM925" s="88"/>
      <c r="AN925" s="88"/>
      <c r="AO925" s="88"/>
      <c r="AP925" s="88" t="s">
        <v>61</v>
      </c>
      <c r="AQ925" s="88" t="s">
        <v>44</v>
      </c>
      <c r="AR925" s="88" t="s">
        <v>45</v>
      </c>
      <c r="AS925" s="88" t="s">
        <v>44</v>
      </c>
      <c r="AT925" s="88" t="s">
        <v>61</v>
      </c>
      <c r="AU925" s="88"/>
      <c r="AV925" s="88"/>
      <c r="AW925" s="88"/>
      <c r="AX925" s="88" t="s">
        <v>3923</v>
      </c>
      <c r="AY925" s="88">
        <v>35.605178000000002</v>
      </c>
      <c r="AZ925" s="89">
        <v>150</v>
      </c>
      <c r="BA925" s="92">
        <v>0.25906735751295334</v>
      </c>
      <c r="BB925" s="93">
        <v>72</v>
      </c>
      <c r="BC925" s="94">
        <v>0.2</v>
      </c>
      <c r="BD925" s="89">
        <v>370</v>
      </c>
      <c r="BE925" s="89">
        <v>270</v>
      </c>
      <c r="BF925" s="98" t="s">
        <v>2630</v>
      </c>
      <c r="BG925" s="88" t="s">
        <v>68</v>
      </c>
      <c r="BH925" s="88" t="s">
        <v>97</v>
      </c>
    </row>
    <row r="926" spans="1:60" s="87" customFormat="1" ht="30.75" customHeight="1" x14ac:dyDescent="0.2">
      <c r="A926" s="87" t="s">
        <v>2353</v>
      </c>
      <c r="B926" s="88" t="s">
        <v>1870</v>
      </c>
      <c r="C926" s="88" t="s">
        <v>2353</v>
      </c>
      <c r="D926" s="88" t="s">
        <v>31</v>
      </c>
      <c r="E926" s="88" t="s">
        <v>32</v>
      </c>
      <c r="F926" s="88" t="s">
        <v>32</v>
      </c>
      <c r="G926" s="88" t="s">
        <v>61</v>
      </c>
      <c r="H926" s="88" t="s">
        <v>83</v>
      </c>
      <c r="I926" s="88" t="s">
        <v>2917</v>
      </c>
      <c r="J926" s="88" t="s">
        <v>1369</v>
      </c>
      <c r="K926" s="88" t="s">
        <v>1368</v>
      </c>
      <c r="L926" s="88" t="s">
        <v>97</v>
      </c>
      <c r="M926" s="88" t="s">
        <v>97</v>
      </c>
      <c r="N926" s="88" t="s">
        <v>1739</v>
      </c>
      <c r="O926" s="88" t="s">
        <v>587</v>
      </c>
      <c r="P926" s="88" t="s">
        <v>104</v>
      </c>
      <c r="Q926" s="88" t="s">
        <v>2374</v>
      </c>
      <c r="R926" s="89" t="s">
        <v>3622</v>
      </c>
      <c r="S926" s="90">
        <v>0.255</v>
      </c>
      <c r="T926" s="88" t="s">
        <v>1338</v>
      </c>
      <c r="U926" s="88"/>
      <c r="V926" s="88"/>
      <c r="W926" s="88"/>
      <c r="X926" s="89"/>
      <c r="Y926" s="89"/>
      <c r="Z926" s="88"/>
      <c r="AA926" s="88">
        <v>28</v>
      </c>
      <c r="AB926" s="88"/>
      <c r="AC926" s="88"/>
      <c r="AD926" s="88">
        <v>24</v>
      </c>
      <c r="AE926" s="91">
        <v>12.45</v>
      </c>
      <c r="AF926" s="88" t="s">
        <v>2992</v>
      </c>
      <c r="AG926" s="88" t="s">
        <v>2999</v>
      </c>
      <c r="AH926" s="88" t="s">
        <v>2998</v>
      </c>
      <c r="AI926" s="89">
        <v>1</v>
      </c>
      <c r="AJ926" s="89"/>
      <c r="AK926" s="89"/>
      <c r="AL926" s="88"/>
      <c r="AM926" s="88"/>
      <c r="AN926" s="88"/>
      <c r="AO926" s="88"/>
      <c r="AP926" s="88" t="s">
        <v>61</v>
      </c>
      <c r="AQ926" s="88" t="s">
        <v>44</v>
      </c>
      <c r="AR926" s="88" t="s">
        <v>45</v>
      </c>
      <c r="AS926" s="88" t="s">
        <v>44</v>
      </c>
      <c r="AT926" s="88" t="s">
        <v>61</v>
      </c>
      <c r="AU926" s="88"/>
      <c r="AV926" s="88"/>
      <c r="AW926" s="88"/>
      <c r="AX926" s="88" t="s">
        <v>3923</v>
      </c>
      <c r="AY926" s="88">
        <v>38.005298000000003</v>
      </c>
      <c r="AZ926" s="89">
        <v>150</v>
      </c>
      <c r="BA926" s="92">
        <v>6.2176165803108807E-2</v>
      </c>
      <c r="BB926" s="93">
        <v>72</v>
      </c>
      <c r="BC926" s="94">
        <v>0.2</v>
      </c>
      <c r="BD926" s="89">
        <v>370</v>
      </c>
      <c r="BE926" s="89">
        <v>270</v>
      </c>
      <c r="BF926" s="98" t="s">
        <v>2630</v>
      </c>
      <c r="BG926" s="88" t="s">
        <v>68</v>
      </c>
      <c r="BH926" s="88" t="s">
        <v>97</v>
      </c>
    </row>
    <row r="927" spans="1:60" s="87" customFormat="1" ht="30.75" customHeight="1" x14ac:dyDescent="0.2">
      <c r="A927" s="87" t="s">
        <v>2354</v>
      </c>
      <c r="B927" s="88" t="s">
        <v>1870</v>
      </c>
      <c r="C927" s="88" t="s">
        <v>2354</v>
      </c>
      <c r="D927" s="88" t="s">
        <v>31</v>
      </c>
      <c r="E927" s="88" t="s">
        <v>32</v>
      </c>
      <c r="F927" s="88" t="s">
        <v>32</v>
      </c>
      <c r="G927" s="88" t="s">
        <v>61</v>
      </c>
      <c r="H927" s="88" t="s">
        <v>66</v>
      </c>
      <c r="I927" s="88" t="s">
        <v>2917</v>
      </c>
      <c r="J927" s="88" t="s">
        <v>1369</v>
      </c>
      <c r="K927" s="88" t="s">
        <v>1368</v>
      </c>
      <c r="L927" s="88" t="s">
        <v>97</v>
      </c>
      <c r="M927" s="88" t="s">
        <v>97</v>
      </c>
      <c r="N927" s="88" t="s">
        <v>1739</v>
      </c>
      <c r="O927" s="88" t="s">
        <v>587</v>
      </c>
      <c r="P927" s="88" t="s">
        <v>107</v>
      </c>
      <c r="Q927" s="88" t="s">
        <v>2374</v>
      </c>
      <c r="R927" s="89" t="s">
        <v>3622</v>
      </c>
      <c r="S927" s="90">
        <v>0.26500000000000001</v>
      </c>
      <c r="T927" s="88" t="s">
        <v>1339</v>
      </c>
      <c r="U927" s="88"/>
      <c r="V927" s="88"/>
      <c r="W927" s="88"/>
      <c r="X927" s="89"/>
      <c r="Y927" s="89"/>
      <c r="Z927" s="88"/>
      <c r="AA927" s="88">
        <v>28</v>
      </c>
      <c r="AB927" s="88"/>
      <c r="AC927" s="88"/>
      <c r="AD927" s="88">
        <v>24</v>
      </c>
      <c r="AE927" s="91">
        <v>12.45</v>
      </c>
      <c r="AF927" s="88" t="s">
        <v>2992</v>
      </c>
      <c r="AG927" s="88" t="s">
        <v>2999</v>
      </c>
      <c r="AH927" s="88" t="s">
        <v>2998</v>
      </c>
      <c r="AI927" s="89">
        <v>1</v>
      </c>
      <c r="AJ927" s="89"/>
      <c r="AK927" s="89"/>
      <c r="AL927" s="88"/>
      <c r="AM927" s="88"/>
      <c r="AN927" s="88"/>
      <c r="AO927" s="88"/>
      <c r="AP927" s="88" t="s">
        <v>61</v>
      </c>
      <c r="AQ927" s="88" t="s">
        <v>44</v>
      </c>
      <c r="AR927" s="88" t="s">
        <v>45</v>
      </c>
      <c r="AS927" s="88" t="s">
        <v>44</v>
      </c>
      <c r="AT927" s="88" t="s">
        <v>61</v>
      </c>
      <c r="AU927" s="88"/>
      <c r="AV927" s="88"/>
      <c r="AW927" s="88"/>
      <c r="AX927" s="88" t="s">
        <v>3923</v>
      </c>
      <c r="AY927" s="88">
        <v>34.605004999999998</v>
      </c>
      <c r="AZ927" s="89">
        <v>150</v>
      </c>
      <c r="BA927" s="92">
        <v>3.1088082901554404E-2</v>
      </c>
      <c r="BB927" s="93">
        <v>72</v>
      </c>
      <c r="BC927" s="94">
        <v>0.2</v>
      </c>
      <c r="BD927" s="89">
        <v>370</v>
      </c>
      <c r="BE927" s="89">
        <v>270</v>
      </c>
      <c r="BF927" s="98" t="s">
        <v>2630</v>
      </c>
      <c r="BG927" s="88" t="s">
        <v>68</v>
      </c>
      <c r="BH927" s="88" t="s">
        <v>97</v>
      </c>
    </row>
    <row r="928" spans="1:60" s="87" customFormat="1" ht="30.75" customHeight="1" x14ac:dyDescent="0.2">
      <c r="A928" s="87" t="s">
        <v>2347</v>
      </c>
      <c r="B928" s="88" t="s">
        <v>1871</v>
      </c>
      <c r="C928" s="88" t="s">
        <v>2347</v>
      </c>
      <c r="D928" s="88" t="s">
        <v>31</v>
      </c>
      <c r="E928" s="88" t="s">
        <v>32</v>
      </c>
      <c r="F928" s="88" t="s">
        <v>32</v>
      </c>
      <c r="G928" s="88" t="s">
        <v>61</v>
      </c>
      <c r="H928" s="88" t="s">
        <v>66</v>
      </c>
      <c r="I928" s="88" t="s">
        <v>2916</v>
      </c>
      <c r="J928" s="88" t="s">
        <v>1369</v>
      </c>
      <c r="K928" s="88" t="s">
        <v>1368</v>
      </c>
      <c r="L928" s="88" t="s">
        <v>97</v>
      </c>
      <c r="M928" s="88" t="s">
        <v>97</v>
      </c>
      <c r="N928" s="88" t="s">
        <v>1735</v>
      </c>
      <c r="O928" s="88" t="s">
        <v>587</v>
      </c>
      <c r="P928" s="88" t="s">
        <v>175</v>
      </c>
      <c r="Q928" s="88" t="s">
        <v>2374</v>
      </c>
      <c r="R928" s="89" t="s">
        <v>3623</v>
      </c>
      <c r="S928" s="90">
        <v>0.22</v>
      </c>
      <c r="T928" s="88" t="s">
        <v>1340</v>
      </c>
      <c r="U928" s="88"/>
      <c r="V928" s="88"/>
      <c r="W928" s="88"/>
      <c r="X928" s="89"/>
      <c r="Y928" s="89"/>
      <c r="Z928" s="88"/>
      <c r="AA928" s="88">
        <v>28</v>
      </c>
      <c r="AB928" s="88"/>
      <c r="AC928" s="88"/>
      <c r="AD928" s="88">
        <v>24</v>
      </c>
      <c r="AE928" s="91">
        <v>12.45</v>
      </c>
      <c r="AF928" s="88"/>
      <c r="AG928" s="88"/>
      <c r="AH928" s="88" t="s">
        <v>2998</v>
      </c>
      <c r="AI928" s="89">
        <v>1</v>
      </c>
      <c r="AJ928" s="89"/>
      <c r="AK928" s="89"/>
      <c r="AL928" s="88"/>
      <c r="AM928" s="88"/>
      <c r="AN928" s="88"/>
      <c r="AO928" s="88"/>
      <c r="AP928" s="88" t="s">
        <v>61</v>
      </c>
      <c r="AQ928" s="88" t="s">
        <v>44</v>
      </c>
      <c r="AR928" s="88" t="s">
        <v>45</v>
      </c>
      <c r="AS928" s="88" t="s">
        <v>44</v>
      </c>
      <c r="AT928" s="88" t="s">
        <v>61</v>
      </c>
      <c r="AU928" s="88"/>
      <c r="AV928" s="88"/>
      <c r="AW928" s="88"/>
      <c r="AX928" s="88" t="s">
        <v>3923</v>
      </c>
      <c r="AY928" s="88">
        <v>34.540519000000003</v>
      </c>
      <c r="AZ928" s="89">
        <v>150</v>
      </c>
      <c r="BA928" s="92">
        <v>5.181347150259067E-2</v>
      </c>
      <c r="BB928" s="93">
        <v>72</v>
      </c>
      <c r="BC928" s="94">
        <v>0.2</v>
      </c>
      <c r="BD928" s="89">
        <v>370</v>
      </c>
      <c r="BE928" s="89">
        <v>270</v>
      </c>
      <c r="BF928" s="96" t="s">
        <v>61</v>
      </c>
      <c r="BG928" s="88" t="s">
        <v>68</v>
      </c>
      <c r="BH928" s="88" t="s">
        <v>97</v>
      </c>
    </row>
    <row r="929" spans="1:60" s="87" customFormat="1" ht="30.75" customHeight="1" x14ac:dyDescent="0.2">
      <c r="A929" s="87" t="s">
        <v>2348</v>
      </c>
      <c r="B929" s="88" t="s">
        <v>1871</v>
      </c>
      <c r="C929" s="88" t="s">
        <v>2348</v>
      </c>
      <c r="D929" s="88" t="s">
        <v>31</v>
      </c>
      <c r="E929" s="88" t="s">
        <v>32</v>
      </c>
      <c r="F929" s="88" t="s">
        <v>32</v>
      </c>
      <c r="G929" s="88" t="s">
        <v>61</v>
      </c>
      <c r="H929" s="88" t="s">
        <v>66</v>
      </c>
      <c r="I929" s="88" t="s">
        <v>2916</v>
      </c>
      <c r="J929" s="88" t="s">
        <v>1369</v>
      </c>
      <c r="K929" s="88" t="s">
        <v>1368</v>
      </c>
      <c r="L929" s="88" t="s">
        <v>97</v>
      </c>
      <c r="M929" s="88" t="s">
        <v>97</v>
      </c>
      <c r="N929" s="88" t="s">
        <v>1735</v>
      </c>
      <c r="O929" s="88" t="s">
        <v>587</v>
      </c>
      <c r="P929" s="88" t="s">
        <v>176</v>
      </c>
      <c r="Q929" s="88" t="s">
        <v>2374</v>
      </c>
      <c r="R929" s="89" t="s">
        <v>3623</v>
      </c>
      <c r="S929" s="90">
        <v>0.21</v>
      </c>
      <c r="T929" s="88" t="s">
        <v>1341</v>
      </c>
      <c r="U929" s="88"/>
      <c r="V929" s="88"/>
      <c r="W929" s="88"/>
      <c r="X929" s="89"/>
      <c r="Y929" s="89"/>
      <c r="Z929" s="88"/>
      <c r="AA929" s="88">
        <v>28</v>
      </c>
      <c r="AB929" s="88"/>
      <c r="AC929" s="88"/>
      <c r="AD929" s="88">
        <v>24</v>
      </c>
      <c r="AE929" s="91">
        <v>12.45</v>
      </c>
      <c r="AF929" s="88"/>
      <c r="AG929" s="88"/>
      <c r="AH929" s="88" t="s">
        <v>2998</v>
      </c>
      <c r="AI929" s="89">
        <v>1</v>
      </c>
      <c r="AJ929" s="89"/>
      <c r="AK929" s="89"/>
      <c r="AL929" s="88"/>
      <c r="AM929" s="88"/>
      <c r="AN929" s="88"/>
      <c r="AO929" s="88"/>
      <c r="AP929" s="88" t="s">
        <v>61</v>
      </c>
      <c r="AQ929" s="88" t="s">
        <v>44</v>
      </c>
      <c r="AR929" s="88" t="s">
        <v>45</v>
      </c>
      <c r="AS929" s="88" t="s">
        <v>44</v>
      </c>
      <c r="AT929" s="88" t="s">
        <v>61</v>
      </c>
      <c r="AU929" s="88"/>
      <c r="AV929" s="88"/>
      <c r="AW929" s="88"/>
      <c r="AX929" s="88" t="s">
        <v>3923</v>
      </c>
      <c r="AY929" s="88">
        <v>34.540519000000003</v>
      </c>
      <c r="AZ929" s="89">
        <v>150</v>
      </c>
      <c r="BA929" s="92"/>
      <c r="BB929" s="93">
        <v>72</v>
      </c>
      <c r="BC929" s="94">
        <v>0.2</v>
      </c>
      <c r="BD929" s="89">
        <v>370</v>
      </c>
      <c r="BE929" s="89">
        <v>270</v>
      </c>
      <c r="BF929" s="96" t="s">
        <v>61</v>
      </c>
      <c r="BG929" s="88" t="s">
        <v>68</v>
      </c>
      <c r="BH929" s="88" t="s">
        <v>97</v>
      </c>
    </row>
    <row r="930" spans="1:60" s="87" customFormat="1" ht="30.75" customHeight="1" x14ac:dyDescent="0.2">
      <c r="A930" s="87" t="s">
        <v>1370</v>
      </c>
      <c r="B930" s="88" t="s">
        <v>1871</v>
      </c>
      <c r="C930" s="88" t="s">
        <v>1370</v>
      </c>
      <c r="D930" s="88" t="s">
        <v>31</v>
      </c>
      <c r="E930" s="88" t="s">
        <v>32</v>
      </c>
      <c r="F930" s="88" t="s">
        <v>32</v>
      </c>
      <c r="G930" s="88" t="s">
        <v>61</v>
      </c>
      <c r="H930" s="88" t="s">
        <v>66</v>
      </c>
      <c r="I930" s="88" t="s">
        <v>2916</v>
      </c>
      <c r="J930" s="88" t="s">
        <v>1369</v>
      </c>
      <c r="K930" s="88" t="s">
        <v>1368</v>
      </c>
      <c r="L930" s="88" t="s">
        <v>97</v>
      </c>
      <c r="M930" s="88" t="s">
        <v>97</v>
      </c>
      <c r="N930" s="88" t="s">
        <v>1735</v>
      </c>
      <c r="O930" s="88" t="s">
        <v>587</v>
      </c>
      <c r="P930" s="88" t="s">
        <v>98</v>
      </c>
      <c r="Q930" s="88" t="s">
        <v>2374</v>
      </c>
      <c r="R930" s="89" t="s">
        <v>3623</v>
      </c>
      <c r="S930" s="90">
        <v>0.2</v>
      </c>
      <c r="T930" s="88" t="s">
        <v>1342</v>
      </c>
      <c r="U930" s="88"/>
      <c r="V930" s="88"/>
      <c r="W930" s="88"/>
      <c r="X930" s="89"/>
      <c r="Y930" s="89"/>
      <c r="Z930" s="88"/>
      <c r="AA930" s="88">
        <v>28</v>
      </c>
      <c r="AB930" s="88"/>
      <c r="AC930" s="88"/>
      <c r="AD930" s="88">
        <v>24</v>
      </c>
      <c r="AE930" s="91">
        <v>12.45</v>
      </c>
      <c r="AF930" s="88"/>
      <c r="AG930" s="88"/>
      <c r="AH930" s="88" t="s">
        <v>2998</v>
      </c>
      <c r="AI930" s="89">
        <v>1</v>
      </c>
      <c r="AJ930" s="89"/>
      <c r="AK930" s="89"/>
      <c r="AL930" s="88"/>
      <c r="AM930" s="88"/>
      <c r="AN930" s="88"/>
      <c r="AO930" s="88"/>
      <c r="AP930" s="88" t="s">
        <v>61</v>
      </c>
      <c r="AQ930" s="88" t="s">
        <v>44</v>
      </c>
      <c r="AR930" s="88" t="s">
        <v>45</v>
      </c>
      <c r="AS930" s="88" t="s">
        <v>44</v>
      </c>
      <c r="AT930" s="88" t="s">
        <v>61</v>
      </c>
      <c r="AU930" s="88"/>
      <c r="AV930" s="88"/>
      <c r="AW930" s="88"/>
      <c r="AX930" s="88" t="s">
        <v>3923</v>
      </c>
      <c r="AY930" s="88">
        <v>33.677005999999999</v>
      </c>
      <c r="AZ930" s="89">
        <v>150</v>
      </c>
      <c r="BA930" s="92">
        <v>1.5544041450777202E-2</v>
      </c>
      <c r="BB930" s="93">
        <v>72</v>
      </c>
      <c r="BC930" s="94">
        <v>0.2</v>
      </c>
      <c r="BD930" s="89">
        <v>370</v>
      </c>
      <c r="BE930" s="89">
        <v>270</v>
      </c>
      <c r="BF930" s="96" t="s">
        <v>61</v>
      </c>
      <c r="BG930" s="88" t="s">
        <v>68</v>
      </c>
      <c r="BH930" s="88" t="s">
        <v>97</v>
      </c>
    </row>
    <row r="931" spans="1:60" s="87" customFormat="1" ht="30.75" customHeight="1" x14ac:dyDescent="0.2">
      <c r="A931" s="87" t="s">
        <v>1371</v>
      </c>
      <c r="B931" s="88" t="s">
        <v>1871</v>
      </c>
      <c r="C931" s="88" t="s">
        <v>1371</v>
      </c>
      <c r="D931" s="88" t="s">
        <v>31</v>
      </c>
      <c r="E931" s="88" t="s">
        <v>32</v>
      </c>
      <c r="F931" s="88" t="s">
        <v>32</v>
      </c>
      <c r="G931" s="88" t="s">
        <v>61</v>
      </c>
      <c r="H931" s="88" t="s">
        <v>66</v>
      </c>
      <c r="I931" s="88" t="s">
        <v>2916</v>
      </c>
      <c r="J931" s="88" t="s">
        <v>1369</v>
      </c>
      <c r="K931" s="88" t="s">
        <v>1368</v>
      </c>
      <c r="L931" s="88" t="s">
        <v>97</v>
      </c>
      <c r="M931" s="88" t="s">
        <v>97</v>
      </c>
      <c r="N931" s="88" t="s">
        <v>1735</v>
      </c>
      <c r="O931" s="88" t="s">
        <v>587</v>
      </c>
      <c r="P931" s="88" t="s">
        <v>100</v>
      </c>
      <c r="Q931" s="88" t="s">
        <v>2374</v>
      </c>
      <c r="R931" s="89" t="s">
        <v>3623</v>
      </c>
      <c r="S931" s="90">
        <v>0.19</v>
      </c>
      <c r="T931" s="88" t="s">
        <v>1343</v>
      </c>
      <c r="U931" s="88"/>
      <c r="V931" s="88"/>
      <c r="W931" s="88"/>
      <c r="X931" s="89"/>
      <c r="Y931" s="89"/>
      <c r="Z931" s="88"/>
      <c r="AA931" s="88">
        <v>28</v>
      </c>
      <c r="AB931" s="88"/>
      <c r="AC931" s="88"/>
      <c r="AD931" s="88">
        <v>24</v>
      </c>
      <c r="AE931" s="91">
        <v>12.45</v>
      </c>
      <c r="AF931" s="88"/>
      <c r="AG931" s="88"/>
      <c r="AH931" s="88" t="s">
        <v>2998</v>
      </c>
      <c r="AI931" s="89">
        <v>1</v>
      </c>
      <c r="AJ931" s="89"/>
      <c r="AK931" s="89"/>
      <c r="AL931" s="88"/>
      <c r="AM931" s="88"/>
      <c r="AN931" s="88"/>
      <c r="AO931" s="88"/>
      <c r="AP931" s="88" t="s">
        <v>61</v>
      </c>
      <c r="AQ931" s="88" t="s">
        <v>44</v>
      </c>
      <c r="AR931" s="88" t="s">
        <v>45</v>
      </c>
      <c r="AS931" s="88" t="s">
        <v>44</v>
      </c>
      <c r="AT931" s="88" t="s">
        <v>61</v>
      </c>
      <c r="AU931" s="88"/>
      <c r="AV931" s="88"/>
      <c r="AW931" s="88"/>
      <c r="AX931" s="88" t="s">
        <v>3923</v>
      </c>
      <c r="AY931" s="88">
        <v>34.540519000000003</v>
      </c>
      <c r="AZ931" s="89">
        <v>150</v>
      </c>
      <c r="BA931" s="92"/>
      <c r="BB931" s="93">
        <v>72</v>
      </c>
      <c r="BC931" s="94">
        <v>0.2</v>
      </c>
      <c r="BD931" s="89">
        <v>370</v>
      </c>
      <c r="BE931" s="89">
        <v>270</v>
      </c>
      <c r="BF931" s="96" t="s">
        <v>61</v>
      </c>
      <c r="BG931" s="88" t="s">
        <v>68</v>
      </c>
      <c r="BH931" s="88" t="s">
        <v>97</v>
      </c>
    </row>
    <row r="932" spans="1:60" s="87" customFormat="1" ht="30.75" customHeight="1" x14ac:dyDescent="0.2">
      <c r="A932" s="87" t="s">
        <v>1372</v>
      </c>
      <c r="B932" s="88" t="s">
        <v>1871</v>
      </c>
      <c r="C932" s="88" t="s">
        <v>1372</v>
      </c>
      <c r="D932" s="88" t="s">
        <v>31</v>
      </c>
      <c r="E932" s="88" t="s">
        <v>32</v>
      </c>
      <c r="F932" s="88" t="s">
        <v>32</v>
      </c>
      <c r="G932" s="88" t="s">
        <v>61</v>
      </c>
      <c r="H932" s="88" t="s">
        <v>66</v>
      </c>
      <c r="I932" s="88" t="s">
        <v>2916</v>
      </c>
      <c r="J932" s="88" t="s">
        <v>1369</v>
      </c>
      <c r="K932" s="88" t="s">
        <v>1368</v>
      </c>
      <c r="L932" s="88" t="s">
        <v>97</v>
      </c>
      <c r="M932" s="88" t="s">
        <v>97</v>
      </c>
      <c r="N932" s="88" t="s">
        <v>1735</v>
      </c>
      <c r="O932" s="88" t="s">
        <v>587</v>
      </c>
      <c r="P932" s="88" t="s">
        <v>104</v>
      </c>
      <c r="Q932" s="88" t="s">
        <v>2374</v>
      </c>
      <c r="R932" s="89" t="s">
        <v>3623</v>
      </c>
      <c r="S932" s="90">
        <v>0.255</v>
      </c>
      <c r="T932" s="88" t="s">
        <v>1344</v>
      </c>
      <c r="U932" s="88"/>
      <c r="V932" s="88"/>
      <c r="W932" s="88"/>
      <c r="X932" s="89"/>
      <c r="Y932" s="89"/>
      <c r="Z932" s="88"/>
      <c r="AA932" s="88">
        <v>28</v>
      </c>
      <c r="AB932" s="88"/>
      <c r="AC932" s="88"/>
      <c r="AD932" s="88">
        <v>24</v>
      </c>
      <c r="AE932" s="91">
        <v>12.45</v>
      </c>
      <c r="AF932" s="88"/>
      <c r="AG932" s="88"/>
      <c r="AH932" s="88" t="s">
        <v>2998</v>
      </c>
      <c r="AI932" s="89">
        <v>1</v>
      </c>
      <c r="AJ932" s="89"/>
      <c r="AK932" s="89"/>
      <c r="AL932" s="88"/>
      <c r="AM932" s="88"/>
      <c r="AN932" s="88"/>
      <c r="AO932" s="88"/>
      <c r="AP932" s="88" t="s">
        <v>61</v>
      </c>
      <c r="AQ932" s="88" t="s">
        <v>44</v>
      </c>
      <c r="AR932" s="88" t="s">
        <v>45</v>
      </c>
      <c r="AS932" s="88" t="s">
        <v>44</v>
      </c>
      <c r="AT932" s="88" t="s">
        <v>61</v>
      </c>
      <c r="AU932" s="88"/>
      <c r="AV932" s="88"/>
      <c r="AW932" s="88"/>
      <c r="AX932" s="88" t="s">
        <v>3923</v>
      </c>
      <c r="AY932" s="88">
        <v>34.540519000000003</v>
      </c>
      <c r="AZ932" s="89">
        <v>150</v>
      </c>
      <c r="BA932" s="92">
        <v>2.072538860103627E-2</v>
      </c>
      <c r="BB932" s="93">
        <v>72</v>
      </c>
      <c r="BC932" s="94">
        <v>0.2</v>
      </c>
      <c r="BD932" s="89">
        <v>370</v>
      </c>
      <c r="BE932" s="89">
        <v>270</v>
      </c>
      <c r="BF932" s="96" t="s">
        <v>61</v>
      </c>
      <c r="BG932" s="88" t="s">
        <v>68</v>
      </c>
      <c r="BH932" s="88" t="s">
        <v>97</v>
      </c>
    </row>
    <row r="933" spans="1:60" s="87" customFormat="1" ht="30.75" customHeight="1" x14ac:dyDescent="0.2">
      <c r="A933" s="87" t="s">
        <v>1373</v>
      </c>
      <c r="B933" s="88" t="s">
        <v>1871</v>
      </c>
      <c r="C933" s="88" t="s">
        <v>1373</v>
      </c>
      <c r="D933" s="88" t="s">
        <v>31</v>
      </c>
      <c r="E933" s="88" t="s">
        <v>32</v>
      </c>
      <c r="F933" s="88" t="s">
        <v>32</v>
      </c>
      <c r="G933" s="88" t="s">
        <v>61</v>
      </c>
      <c r="H933" s="88" t="s">
        <v>66</v>
      </c>
      <c r="I933" s="88" t="s">
        <v>2916</v>
      </c>
      <c r="J933" s="88" t="s">
        <v>1369</v>
      </c>
      <c r="K933" s="88" t="s">
        <v>1368</v>
      </c>
      <c r="L933" s="88" t="s">
        <v>97</v>
      </c>
      <c r="M933" s="88" t="s">
        <v>97</v>
      </c>
      <c r="N933" s="88" t="s">
        <v>1735</v>
      </c>
      <c r="O933" s="88" t="s">
        <v>587</v>
      </c>
      <c r="P933" s="88" t="s">
        <v>107</v>
      </c>
      <c r="Q933" s="88" t="s">
        <v>2374</v>
      </c>
      <c r="R933" s="89" t="s">
        <v>3623</v>
      </c>
      <c r="S933" s="90">
        <v>0.26500000000000001</v>
      </c>
      <c r="T933" s="88" t="s">
        <v>1345</v>
      </c>
      <c r="U933" s="88"/>
      <c r="V933" s="88"/>
      <c r="W933" s="88"/>
      <c r="X933" s="89"/>
      <c r="Y933" s="89"/>
      <c r="Z933" s="88"/>
      <c r="AA933" s="88">
        <v>28</v>
      </c>
      <c r="AB933" s="88"/>
      <c r="AC933" s="88"/>
      <c r="AD933" s="88">
        <v>24</v>
      </c>
      <c r="AE933" s="91">
        <v>12.45</v>
      </c>
      <c r="AF933" s="88"/>
      <c r="AG933" s="88"/>
      <c r="AH933" s="88" t="s">
        <v>2998</v>
      </c>
      <c r="AI933" s="89">
        <v>1</v>
      </c>
      <c r="AJ933" s="89"/>
      <c r="AK933" s="89"/>
      <c r="AL933" s="88"/>
      <c r="AM933" s="88"/>
      <c r="AN933" s="88"/>
      <c r="AO933" s="88"/>
      <c r="AP933" s="88" t="s">
        <v>61</v>
      </c>
      <c r="AQ933" s="88" t="s">
        <v>44</v>
      </c>
      <c r="AR933" s="88" t="s">
        <v>45</v>
      </c>
      <c r="AS933" s="88" t="s">
        <v>44</v>
      </c>
      <c r="AT933" s="88" t="s">
        <v>61</v>
      </c>
      <c r="AU933" s="88"/>
      <c r="AV933" s="88"/>
      <c r="AW933" s="88"/>
      <c r="AX933" s="88" t="s">
        <v>3923</v>
      </c>
      <c r="AY933" s="88">
        <v>34.540519000000003</v>
      </c>
      <c r="AZ933" s="89">
        <v>150</v>
      </c>
      <c r="BA933" s="92"/>
      <c r="BB933" s="93">
        <v>72</v>
      </c>
      <c r="BC933" s="94">
        <v>0.2</v>
      </c>
      <c r="BD933" s="89">
        <v>370</v>
      </c>
      <c r="BE933" s="89">
        <v>270</v>
      </c>
      <c r="BF933" s="96" t="s">
        <v>61</v>
      </c>
      <c r="BG933" s="88" t="s">
        <v>68</v>
      </c>
      <c r="BH933" s="88" t="s">
        <v>97</v>
      </c>
    </row>
    <row r="934" spans="1:60" s="87" customFormat="1" ht="30.75" customHeight="1" x14ac:dyDescent="0.2">
      <c r="A934" s="87" t="s">
        <v>3924</v>
      </c>
      <c r="B934" s="88" t="s">
        <v>1891</v>
      </c>
      <c r="C934" s="88" t="s">
        <v>3924</v>
      </c>
      <c r="D934" s="88" t="s">
        <v>31</v>
      </c>
      <c r="E934" s="88" t="s">
        <v>32</v>
      </c>
      <c r="F934" s="88" t="s">
        <v>32</v>
      </c>
      <c r="G934" s="88" t="s">
        <v>61</v>
      </c>
      <c r="H934" s="88" t="s">
        <v>66</v>
      </c>
      <c r="I934" s="88" t="s">
        <v>2918</v>
      </c>
      <c r="J934" s="88" t="s">
        <v>1369</v>
      </c>
      <c r="K934" s="88" t="s">
        <v>1368</v>
      </c>
      <c r="L934" s="88" t="s">
        <v>97</v>
      </c>
      <c r="M934" s="88" t="s">
        <v>97</v>
      </c>
      <c r="N934" s="88" t="s">
        <v>1726</v>
      </c>
      <c r="O934" s="88" t="s">
        <v>587</v>
      </c>
      <c r="P934" s="88" t="s">
        <v>175</v>
      </c>
      <c r="Q934" s="88" t="s">
        <v>2374</v>
      </c>
      <c r="R934" s="89" t="s">
        <v>3624</v>
      </c>
      <c r="S934" s="90">
        <v>0.22</v>
      </c>
      <c r="T934" s="88" t="s">
        <v>1346</v>
      </c>
      <c r="U934" s="88"/>
      <c r="V934" s="88"/>
      <c r="W934" s="88"/>
      <c r="X934" s="89"/>
      <c r="Y934" s="89"/>
      <c r="Z934" s="88"/>
      <c r="AA934" s="88">
        <v>28</v>
      </c>
      <c r="AB934" s="88"/>
      <c r="AC934" s="88"/>
      <c r="AD934" s="88">
        <v>24</v>
      </c>
      <c r="AE934" s="91">
        <v>12.45</v>
      </c>
      <c r="AF934" s="88" t="s">
        <v>2992</v>
      </c>
      <c r="AG934" s="88" t="s">
        <v>2999</v>
      </c>
      <c r="AH934" s="88" t="s">
        <v>2998</v>
      </c>
      <c r="AI934" s="89">
        <v>1</v>
      </c>
      <c r="AJ934" s="89"/>
      <c r="AK934" s="89"/>
      <c r="AL934" s="88"/>
      <c r="AM934" s="88"/>
      <c r="AN934" s="88"/>
      <c r="AO934" s="88"/>
      <c r="AP934" s="88" t="s">
        <v>61</v>
      </c>
      <c r="AQ934" s="88" t="s">
        <v>44</v>
      </c>
      <c r="AR934" s="88" t="s">
        <v>45</v>
      </c>
      <c r="AS934" s="88" t="s">
        <v>44</v>
      </c>
      <c r="AT934" s="88" t="s">
        <v>61</v>
      </c>
      <c r="AU934" s="88"/>
      <c r="AV934" s="88"/>
      <c r="AW934" s="88"/>
      <c r="AX934" s="88" t="s">
        <v>3923</v>
      </c>
      <c r="AY934" s="88">
        <v>39.903654000000003</v>
      </c>
      <c r="AZ934" s="89">
        <v>150</v>
      </c>
      <c r="BA934" s="92">
        <v>8.2901554404145081E-2</v>
      </c>
      <c r="BB934" s="93">
        <v>72</v>
      </c>
      <c r="BC934" s="94">
        <v>0.2</v>
      </c>
      <c r="BD934" s="89">
        <v>370</v>
      </c>
      <c r="BE934" s="89">
        <v>270</v>
      </c>
      <c r="BF934" s="98" t="s">
        <v>2631</v>
      </c>
      <c r="BG934" s="88" t="s">
        <v>68</v>
      </c>
      <c r="BH934" s="88" t="s">
        <v>97</v>
      </c>
    </row>
    <row r="935" spans="1:60" s="87" customFormat="1" ht="30.75" customHeight="1" x14ac:dyDescent="0.2">
      <c r="A935" s="87" t="s">
        <v>3925</v>
      </c>
      <c r="B935" s="88" t="s">
        <v>1891</v>
      </c>
      <c r="C935" s="88" t="s">
        <v>3925</v>
      </c>
      <c r="D935" s="88" t="s">
        <v>31</v>
      </c>
      <c r="E935" s="88" t="s">
        <v>32</v>
      </c>
      <c r="F935" s="88" t="s">
        <v>32</v>
      </c>
      <c r="G935" s="88" t="s">
        <v>61</v>
      </c>
      <c r="H935" s="88" t="s">
        <v>66</v>
      </c>
      <c r="I935" s="88" t="s">
        <v>2918</v>
      </c>
      <c r="J935" s="88" t="s">
        <v>1369</v>
      </c>
      <c r="K935" s="88" t="s">
        <v>1368</v>
      </c>
      <c r="L935" s="88" t="s">
        <v>97</v>
      </c>
      <c r="M935" s="88" t="s">
        <v>97</v>
      </c>
      <c r="N935" s="88" t="s">
        <v>1726</v>
      </c>
      <c r="O935" s="88" t="s">
        <v>587</v>
      </c>
      <c r="P935" s="88" t="s">
        <v>176</v>
      </c>
      <c r="Q935" s="88" t="s">
        <v>2374</v>
      </c>
      <c r="R935" s="89" t="s">
        <v>3624</v>
      </c>
      <c r="S935" s="90">
        <v>0.21</v>
      </c>
      <c r="T935" s="88" t="s">
        <v>1347</v>
      </c>
      <c r="U935" s="88"/>
      <c r="V935" s="88"/>
      <c r="W935" s="88"/>
      <c r="X935" s="89"/>
      <c r="Y935" s="89"/>
      <c r="Z935" s="88"/>
      <c r="AA935" s="88">
        <v>28</v>
      </c>
      <c r="AB935" s="88"/>
      <c r="AC935" s="88"/>
      <c r="AD935" s="88">
        <v>24</v>
      </c>
      <c r="AE935" s="91">
        <v>12.45</v>
      </c>
      <c r="AF935" s="88" t="s">
        <v>2992</v>
      </c>
      <c r="AG935" s="88" t="s">
        <v>2999</v>
      </c>
      <c r="AH935" s="88" t="s">
        <v>2998</v>
      </c>
      <c r="AI935" s="89">
        <v>1</v>
      </c>
      <c r="AJ935" s="89"/>
      <c r="AK935" s="89"/>
      <c r="AL935" s="88"/>
      <c r="AM935" s="88"/>
      <c r="AN935" s="88"/>
      <c r="AO935" s="88"/>
      <c r="AP935" s="88" t="s">
        <v>61</v>
      </c>
      <c r="AQ935" s="88" t="s">
        <v>44</v>
      </c>
      <c r="AR935" s="88" t="s">
        <v>45</v>
      </c>
      <c r="AS935" s="88" t="s">
        <v>44</v>
      </c>
      <c r="AT935" s="88" t="s">
        <v>61</v>
      </c>
      <c r="AU935" s="88"/>
      <c r="AV935" s="88"/>
      <c r="AW935" s="88"/>
      <c r="AX935" s="88" t="s">
        <v>3923</v>
      </c>
      <c r="AY935" s="88">
        <v>39.903654000000003</v>
      </c>
      <c r="AZ935" s="89">
        <v>150</v>
      </c>
      <c r="BA935" s="92">
        <v>9.8445595854922283E-2</v>
      </c>
      <c r="BB935" s="93">
        <v>72</v>
      </c>
      <c r="BC935" s="94">
        <v>0.2</v>
      </c>
      <c r="BD935" s="89">
        <v>370</v>
      </c>
      <c r="BE935" s="89">
        <v>270</v>
      </c>
      <c r="BF935" s="98" t="s">
        <v>2631</v>
      </c>
      <c r="BG935" s="88" t="s">
        <v>68</v>
      </c>
      <c r="BH935" s="88" t="s">
        <v>97</v>
      </c>
    </row>
    <row r="936" spans="1:60" s="87" customFormat="1" ht="30.75" customHeight="1" x14ac:dyDescent="0.2">
      <c r="A936" s="87" t="s">
        <v>3926</v>
      </c>
      <c r="B936" s="88" t="s">
        <v>1891</v>
      </c>
      <c r="C936" s="88" t="s">
        <v>3926</v>
      </c>
      <c r="D936" s="88" t="s">
        <v>31</v>
      </c>
      <c r="E936" s="88" t="s">
        <v>32</v>
      </c>
      <c r="F936" s="88" t="s">
        <v>32</v>
      </c>
      <c r="G936" s="88" t="s">
        <v>61</v>
      </c>
      <c r="H936" s="88" t="s">
        <v>66</v>
      </c>
      <c r="I936" s="88" t="s">
        <v>2918</v>
      </c>
      <c r="J936" s="88" t="s">
        <v>1369</v>
      </c>
      <c r="K936" s="88" t="s">
        <v>1368</v>
      </c>
      <c r="L936" s="88" t="s">
        <v>97</v>
      </c>
      <c r="M936" s="88" t="s">
        <v>97</v>
      </c>
      <c r="N936" s="88" t="s">
        <v>1726</v>
      </c>
      <c r="O936" s="88" t="s">
        <v>587</v>
      </c>
      <c r="P936" s="88" t="s">
        <v>98</v>
      </c>
      <c r="Q936" s="88" t="s">
        <v>2374</v>
      </c>
      <c r="R936" s="89" t="s">
        <v>3624</v>
      </c>
      <c r="S936" s="90">
        <v>0.2</v>
      </c>
      <c r="T936" s="88" t="s">
        <v>1348</v>
      </c>
      <c r="U936" s="88"/>
      <c r="V936" s="88"/>
      <c r="W936" s="88"/>
      <c r="X936" s="89"/>
      <c r="Y936" s="89"/>
      <c r="Z936" s="88"/>
      <c r="AA936" s="88">
        <v>28</v>
      </c>
      <c r="AB936" s="88"/>
      <c r="AC936" s="88"/>
      <c r="AD936" s="88">
        <v>24</v>
      </c>
      <c r="AE936" s="91">
        <v>12.45</v>
      </c>
      <c r="AF936" s="88" t="s">
        <v>2992</v>
      </c>
      <c r="AG936" s="88" t="s">
        <v>2999</v>
      </c>
      <c r="AH936" s="88" t="s">
        <v>2998</v>
      </c>
      <c r="AI936" s="89">
        <v>1</v>
      </c>
      <c r="AJ936" s="89"/>
      <c r="AK936" s="89"/>
      <c r="AL936" s="88"/>
      <c r="AM936" s="88"/>
      <c r="AN936" s="88"/>
      <c r="AO936" s="88"/>
      <c r="AP936" s="88" t="s">
        <v>61</v>
      </c>
      <c r="AQ936" s="88" t="s">
        <v>44</v>
      </c>
      <c r="AR936" s="88" t="s">
        <v>45</v>
      </c>
      <c r="AS936" s="88" t="s">
        <v>44</v>
      </c>
      <c r="AT936" s="88" t="s">
        <v>61</v>
      </c>
      <c r="AU936" s="88"/>
      <c r="AV936" s="88"/>
      <c r="AW936" s="88"/>
      <c r="AX936" s="88" t="s">
        <v>3923</v>
      </c>
      <c r="AY936" s="88">
        <v>39.903654000000003</v>
      </c>
      <c r="AZ936" s="89">
        <v>150</v>
      </c>
      <c r="BA936" s="92">
        <v>0.19689119170984457</v>
      </c>
      <c r="BB936" s="93">
        <v>72</v>
      </c>
      <c r="BC936" s="94">
        <v>0.2</v>
      </c>
      <c r="BD936" s="89">
        <v>370</v>
      </c>
      <c r="BE936" s="89">
        <v>270</v>
      </c>
      <c r="BF936" s="98" t="s">
        <v>2631</v>
      </c>
      <c r="BG936" s="88" t="s">
        <v>68</v>
      </c>
      <c r="BH936" s="88" t="s">
        <v>97</v>
      </c>
    </row>
    <row r="937" spans="1:60" s="87" customFormat="1" ht="30.75" customHeight="1" x14ac:dyDescent="0.2">
      <c r="A937" s="87" t="s">
        <v>3927</v>
      </c>
      <c r="B937" s="88" t="s">
        <v>1891</v>
      </c>
      <c r="C937" s="88" t="s">
        <v>3927</v>
      </c>
      <c r="D937" s="88" t="s">
        <v>31</v>
      </c>
      <c r="E937" s="88" t="s">
        <v>32</v>
      </c>
      <c r="F937" s="88" t="s">
        <v>32</v>
      </c>
      <c r="G937" s="88" t="s">
        <v>61</v>
      </c>
      <c r="H937" s="88" t="s">
        <v>66</v>
      </c>
      <c r="I937" s="88" t="s">
        <v>2918</v>
      </c>
      <c r="J937" s="88" t="s">
        <v>1369</v>
      </c>
      <c r="K937" s="88" t="s">
        <v>1368</v>
      </c>
      <c r="L937" s="88" t="s">
        <v>97</v>
      </c>
      <c r="M937" s="88" t="s">
        <v>97</v>
      </c>
      <c r="N937" s="88" t="s">
        <v>1726</v>
      </c>
      <c r="O937" s="88" t="s">
        <v>587</v>
      </c>
      <c r="P937" s="88" t="s">
        <v>100</v>
      </c>
      <c r="Q937" s="88" t="s">
        <v>2374</v>
      </c>
      <c r="R937" s="89" t="s">
        <v>3624</v>
      </c>
      <c r="S937" s="90">
        <v>0.19</v>
      </c>
      <c r="T937" s="88" t="s">
        <v>1349</v>
      </c>
      <c r="U937" s="88"/>
      <c r="V937" s="88"/>
      <c r="W937" s="88"/>
      <c r="X937" s="89"/>
      <c r="Y937" s="89"/>
      <c r="Z937" s="88"/>
      <c r="AA937" s="88">
        <v>28</v>
      </c>
      <c r="AB937" s="88"/>
      <c r="AC937" s="88"/>
      <c r="AD937" s="88">
        <v>24</v>
      </c>
      <c r="AE937" s="91">
        <v>12.45</v>
      </c>
      <c r="AF937" s="88" t="s">
        <v>2992</v>
      </c>
      <c r="AG937" s="88" t="s">
        <v>2999</v>
      </c>
      <c r="AH937" s="88" t="s">
        <v>2998</v>
      </c>
      <c r="AI937" s="89">
        <v>1</v>
      </c>
      <c r="AJ937" s="89"/>
      <c r="AK937" s="89"/>
      <c r="AL937" s="88"/>
      <c r="AM937" s="88"/>
      <c r="AN937" s="88"/>
      <c r="AO937" s="88"/>
      <c r="AP937" s="88" t="s">
        <v>61</v>
      </c>
      <c r="AQ937" s="88" t="s">
        <v>44</v>
      </c>
      <c r="AR937" s="88" t="s">
        <v>45</v>
      </c>
      <c r="AS937" s="88" t="s">
        <v>44</v>
      </c>
      <c r="AT937" s="88" t="s">
        <v>61</v>
      </c>
      <c r="AU937" s="88"/>
      <c r="AV937" s="88"/>
      <c r="AW937" s="88"/>
      <c r="AX937" s="88" t="s">
        <v>3923</v>
      </c>
      <c r="AY937" s="88">
        <v>39.903654000000003</v>
      </c>
      <c r="AZ937" s="89">
        <v>150</v>
      </c>
      <c r="BA937" s="92">
        <v>6.7357512953367879E-2</v>
      </c>
      <c r="BB937" s="93">
        <v>72</v>
      </c>
      <c r="BC937" s="94">
        <v>0.2</v>
      </c>
      <c r="BD937" s="89">
        <v>370</v>
      </c>
      <c r="BE937" s="89">
        <v>270</v>
      </c>
      <c r="BF937" s="98" t="s">
        <v>2631</v>
      </c>
      <c r="BG937" s="88" t="s">
        <v>68</v>
      </c>
      <c r="BH937" s="88" t="s">
        <v>97</v>
      </c>
    </row>
    <row r="938" spans="1:60" s="87" customFormat="1" ht="30.75" customHeight="1" x14ac:dyDescent="0.2">
      <c r="A938" s="87" t="s">
        <v>3928</v>
      </c>
      <c r="B938" s="88" t="s">
        <v>1891</v>
      </c>
      <c r="C938" s="88" t="s">
        <v>3928</v>
      </c>
      <c r="D938" s="88" t="s">
        <v>31</v>
      </c>
      <c r="E938" s="88" t="s">
        <v>32</v>
      </c>
      <c r="F938" s="88" t="s">
        <v>32</v>
      </c>
      <c r="G938" s="88" t="s">
        <v>61</v>
      </c>
      <c r="H938" s="88" t="s">
        <v>66</v>
      </c>
      <c r="I938" s="88" t="s">
        <v>2918</v>
      </c>
      <c r="J938" s="88" t="s">
        <v>1369</v>
      </c>
      <c r="K938" s="88" t="s">
        <v>1368</v>
      </c>
      <c r="L938" s="88" t="s">
        <v>97</v>
      </c>
      <c r="M938" s="88" t="s">
        <v>97</v>
      </c>
      <c r="N938" s="88" t="s">
        <v>1726</v>
      </c>
      <c r="O938" s="88" t="s">
        <v>587</v>
      </c>
      <c r="P938" s="88" t="s">
        <v>104</v>
      </c>
      <c r="Q938" s="88" t="s">
        <v>2374</v>
      </c>
      <c r="R938" s="89" t="s">
        <v>3624</v>
      </c>
      <c r="S938" s="90">
        <v>0.255</v>
      </c>
      <c r="T938" s="88" t="s">
        <v>1350</v>
      </c>
      <c r="U938" s="88"/>
      <c r="V938" s="88"/>
      <c r="W938" s="88"/>
      <c r="X938" s="89"/>
      <c r="Y938" s="89"/>
      <c r="Z938" s="88"/>
      <c r="AA938" s="88">
        <v>28</v>
      </c>
      <c r="AB938" s="88"/>
      <c r="AC938" s="88"/>
      <c r="AD938" s="88">
        <v>24</v>
      </c>
      <c r="AE938" s="91">
        <v>12.45</v>
      </c>
      <c r="AF938" s="88" t="s">
        <v>2992</v>
      </c>
      <c r="AG938" s="88" t="s">
        <v>2999</v>
      </c>
      <c r="AH938" s="88" t="s">
        <v>2998</v>
      </c>
      <c r="AI938" s="89">
        <v>1</v>
      </c>
      <c r="AJ938" s="89"/>
      <c r="AK938" s="89"/>
      <c r="AL938" s="88"/>
      <c r="AM938" s="88"/>
      <c r="AN938" s="88"/>
      <c r="AO938" s="88"/>
      <c r="AP938" s="88" t="s">
        <v>61</v>
      </c>
      <c r="AQ938" s="88" t="s">
        <v>44</v>
      </c>
      <c r="AR938" s="88" t="s">
        <v>45</v>
      </c>
      <c r="AS938" s="88" t="s">
        <v>44</v>
      </c>
      <c r="AT938" s="88" t="s">
        <v>61</v>
      </c>
      <c r="AU938" s="88"/>
      <c r="AV938" s="88"/>
      <c r="AW938" s="88"/>
      <c r="AX938" s="88" t="s">
        <v>3923</v>
      </c>
      <c r="AY938" s="88">
        <v>39.903654000000003</v>
      </c>
      <c r="AZ938" s="89">
        <v>150</v>
      </c>
      <c r="BA938" s="92">
        <v>2.072538860103627E-2</v>
      </c>
      <c r="BB938" s="93">
        <v>72</v>
      </c>
      <c r="BC938" s="94">
        <v>0.2</v>
      </c>
      <c r="BD938" s="89">
        <v>370</v>
      </c>
      <c r="BE938" s="89">
        <v>270</v>
      </c>
      <c r="BF938" s="98" t="s">
        <v>2631</v>
      </c>
      <c r="BG938" s="88" t="s">
        <v>68</v>
      </c>
      <c r="BH938" s="88" t="s">
        <v>97</v>
      </c>
    </row>
    <row r="939" spans="1:60" s="87" customFormat="1" ht="30.75" customHeight="1" x14ac:dyDescent="0.2">
      <c r="A939" s="87" t="s">
        <v>2187</v>
      </c>
      <c r="B939" s="88" t="s">
        <v>1872</v>
      </c>
      <c r="C939" s="88" t="s">
        <v>2187</v>
      </c>
      <c r="D939" s="88" t="s">
        <v>31</v>
      </c>
      <c r="E939" s="88" t="s">
        <v>32</v>
      </c>
      <c r="F939" s="88" t="s">
        <v>32</v>
      </c>
      <c r="G939" s="88" t="s">
        <v>61</v>
      </c>
      <c r="H939" s="88" t="s">
        <v>66</v>
      </c>
      <c r="I939" s="88" t="s">
        <v>2916</v>
      </c>
      <c r="J939" s="88" t="s">
        <v>1369</v>
      </c>
      <c r="K939" s="88" t="s">
        <v>1368</v>
      </c>
      <c r="L939" s="88" t="s">
        <v>97</v>
      </c>
      <c r="M939" s="88" t="s">
        <v>97</v>
      </c>
      <c r="N939" s="88" t="s">
        <v>1728</v>
      </c>
      <c r="O939" s="88" t="s">
        <v>587</v>
      </c>
      <c r="P939" s="88" t="s">
        <v>175</v>
      </c>
      <c r="Q939" s="88" t="s">
        <v>2374</v>
      </c>
      <c r="R939" s="89" t="s">
        <v>3625</v>
      </c>
      <c r="S939" s="90">
        <v>0.22</v>
      </c>
      <c r="T939" s="88" t="s">
        <v>1351</v>
      </c>
      <c r="U939" s="88"/>
      <c r="V939" s="88"/>
      <c r="W939" s="88"/>
      <c r="X939" s="89"/>
      <c r="Y939" s="89"/>
      <c r="Z939" s="88"/>
      <c r="AA939" s="88">
        <v>28</v>
      </c>
      <c r="AB939" s="88"/>
      <c r="AC939" s="88"/>
      <c r="AD939" s="88">
        <v>24</v>
      </c>
      <c r="AE939" s="91">
        <v>12.45</v>
      </c>
      <c r="AF939" s="88"/>
      <c r="AG939" s="88"/>
      <c r="AH939" s="88" t="s">
        <v>2998</v>
      </c>
      <c r="AI939" s="89">
        <v>1</v>
      </c>
      <c r="AJ939" s="89"/>
      <c r="AK939" s="89"/>
      <c r="AL939" s="88"/>
      <c r="AM939" s="88"/>
      <c r="AN939" s="88"/>
      <c r="AO939" s="88"/>
      <c r="AP939" s="88" t="s">
        <v>61</v>
      </c>
      <c r="AQ939" s="88" t="s">
        <v>44</v>
      </c>
      <c r="AR939" s="88" t="s">
        <v>45</v>
      </c>
      <c r="AS939" s="88" t="s">
        <v>44</v>
      </c>
      <c r="AT939" s="88" t="s">
        <v>61</v>
      </c>
      <c r="AU939" s="88"/>
      <c r="AV939" s="88"/>
      <c r="AW939" s="88"/>
      <c r="AX939" s="88" t="s">
        <v>3923</v>
      </c>
      <c r="AY939" s="88">
        <v>70.279400999999993</v>
      </c>
      <c r="AZ939" s="89">
        <v>150</v>
      </c>
      <c r="BA939" s="92">
        <v>0.21761658031088082</v>
      </c>
      <c r="BB939" s="93">
        <v>72</v>
      </c>
      <c r="BC939" s="94">
        <v>0.2</v>
      </c>
      <c r="BD939" s="89">
        <v>370</v>
      </c>
      <c r="BE939" s="89">
        <v>270</v>
      </c>
      <c r="BF939" s="96" t="s">
        <v>61</v>
      </c>
      <c r="BG939" s="88" t="s">
        <v>68</v>
      </c>
      <c r="BH939" s="88" t="s">
        <v>97</v>
      </c>
    </row>
    <row r="940" spans="1:60" s="87" customFormat="1" ht="30.75" customHeight="1" x14ac:dyDescent="0.2">
      <c r="A940" s="87" t="s">
        <v>2188</v>
      </c>
      <c r="B940" s="88" t="s">
        <v>1872</v>
      </c>
      <c r="C940" s="88" t="s">
        <v>2188</v>
      </c>
      <c r="D940" s="88" t="s">
        <v>31</v>
      </c>
      <c r="E940" s="88" t="s">
        <v>32</v>
      </c>
      <c r="F940" s="88" t="s">
        <v>32</v>
      </c>
      <c r="G940" s="88" t="s">
        <v>61</v>
      </c>
      <c r="H940" s="88" t="s">
        <v>66</v>
      </c>
      <c r="I940" s="88" t="s">
        <v>2916</v>
      </c>
      <c r="J940" s="88" t="s">
        <v>1369</v>
      </c>
      <c r="K940" s="88" t="s">
        <v>1368</v>
      </c>
      <c r="L940" s="88" t="s">
        <v>97</v>
      </c>
      <c r="M940" s="88" t="s">
        <v>97</v>
      </c>
      <c r="N940" s="88" t="s">
        <v>1728</v>
      </c>
      <c r="O940" s="88" t="s">
        <v>587</v>
      </c>
      <c r="P940" s="88" t="s">
        <v>176</v>
      </c>
      <c r="Q940" s="88" t="s">
        <v>2374</v>
      </c>
      <c r="R940" s="89" t="s">
        <v>3625</v>
      </c>
      <c r="S940" s="90">
        <v>0.21</v>
      </c>
      <c r="T940" s="88" t="s">
        <v>1352</v>
      </c>
      <c r="U940" s="88"/>
      <c r="V940" s="88"/>
      <c r="W940" s="88"/>
      <c r="X940" s="89"/>
      <c r="Y940" s="89"/>
      <c r="Z940" s="88"/>
      <c r="AA940" s="88">
        <v>28</v>
      </c>
      <c r="AB940" s="88"/>
      <c r="AC940" s="88"/>
      <c r="AD940" s="88">
        <v>24</v>
      </c>
      <c r="AE940" s="91">
        <v>12.45</v>
      </c>
      <c r="AF940" s="88"/>
      <c r="AG940" s="88"/>
      <c r="AH940" s="88" t="s">
        <v>2998</v>
      </c>
      <c r="AI940" s="89">
        <v>1</v>
      </c>
      <c r="AJ940" s="89"/>
      <c r="AK940" s="89"/>
      <c r="AL940" s="88"/>
      <c r="AM940" s="88"/>
      <c r="AN940" s="88"/>
      <c r="AO940" s="88"/>
      <c r="AP940" s="88" t="s">
        <v>61</v>
      </c>
      <c r="AQ940" s="88" t="s">
        <v>44</v>
      </c>
      <c r="AR940" s="88" t="s">
        <v>45</v>
      </c>
      <c r="AS940" s="88" t="s">
        <v>44</v>
      </c>
      <c r="AT940" s="88" t="s">
        <v>61</v>
      </c>
      <c r="AU940" s="88"/>
      <c r="AV940" s="88"/>
      <c r="AW940" s="88"/>
      <c r="AX940" s="88" t="s">
        <v>3923</v>
      </c>
      <c r="AY940" s="88">
        <v>71.371459999999999</v>
      </c>
      <c r="AZ940" s="89">
        <v>150</v>
      </c>
      <c r="BA940" s="92">
        <v>5.1813471502590676E-3</v>
      </c>
      <c r="BB940" s="93">
        <v>72</v>
      </c>
      <c r="BC940" s="94">
        <v>0.2</v>
      </c>
      <c r="BD940" s="89">
        <v>370</v>
      </c>
      <c r="BE940" s="89">
        <v>270</v>
      </c>
      <c r="BF940" s="96" t="s">
        <v>61</v>
      </c>
      <c r="BG940" s="88" t="s">
        <v>68</v>
      </c>
      <c r="BH940" s="88" t="s">
        <v>97</v>
      </c>
    </row>
    <row r="941" spans="1:60" s="87" customFormat="1" ht="30.75" customHeight="1" x14ac:dyDescent="0.2">
      <c r="A941" s="87" t="s">
        <v>1377</v>
      </c>
      <c r="B941" s="88" t="s">
        <v>1872</v>
      </c>
      <c r="C941" s="88" t="s">
        <v>1377</v>
      </c>
      <c r="D941" s="88" t="s">
        <v>31</v>
      </c>
      <c r="E941" s="88" t="s">
        <v>32</v>
      </c>
      <c r="F941" s="88" t="s">
        <v>32</v>
      </c>
      <c r="G941" s="88" t="s">
        <v>61</v>
      </c>
      <c r="H941" s="88" t="s">
        <v>66</v>
      </c>
      <c r="I941" s="88" t="s">
        <v>2916</v>
      </c>
      <c r="J941" s="88" t="s">
        <v>1369</v>
      </c>
      <c r="K941" s="88" t="s">
        <v>1368</v>
      </c>
      <c r="L941" s="88" t="s">
        <v>97</v>
      </c>
      <c r="M941" s="88" t="s">
        <v>97</v>
      </c>
      <c r="N941" s="88" t="s">
        <v>1728</v>
      </c>
      <c r="O941" s="88" t="s">
        <v>587</v>
      </c>
      <c r="P941" s="88" t="s">
        <v>98</v>
      </c>
      <c r="Q941" s="88" t="s">
        <v>2374</v>
      </c>
      <c r="R941" s="89" t="s">
        <v>3625</v>
      </c>
      <c r="S941" s="90">
        <v>0.2</v>
      </c>
      <c r="T941" s="88" t="s">
        <v>1353</v>
      </c>
      <c r="U941" s="88"/>
      <c r="V941" s="88"/>
      <c r="W941" s="88"/>
      <c r="X941" s="89"/>
      <c r="Y941" s="89"/>
      <c r="Z941" s="88"/>
      <c r="AA941" s="88">
        <v>28</v>
      </c>
      <c r="AB941" s="88"/>
      <c r="AC941" s="88"/>
      <c r="AD941" s="88">
        <v>24</v>
      </c>
      <c r="AE941" s="91">
        <v>12.45</v>
      </c>
      <c r="AF941" s="88"/>
      <c r="AG941" s="88"/>
      <c r="AH941" s="88" t="s">
        <v>2998</v>
      </c>
      <c r="AI941" s="89">
        <v>1</v>
      </c>
      <c r="AJ941" s="89"/>
      <c r="AK941" s="89"/>
      <c r="AL941" s="88"/>
      <c r="AM941" s="88"/>
      <c r="AN941" s="88"/>
      <c r="AO941" s="88"/>
      <c r="AP941" s="88" t="s">
        <v>61</v>
      </c>
      <c r="AQ941" s="88" t="s">
        <v>44</v>
      </c>
      <c r="AR941" s="88" t="s">
        <v>45</v>
      </c>
      <c r="AS941" s="88" t="s">
        <v>44</v>
      </c>
      <c r="AT941" s="88" t="s">
        <v>61</v>
      </c>
      <c r="AU941" s="88"/>
      <c r="AV941" s="88"/>
      <c r="AW941" s="88"/>
      <c r="AX941" s="88" t="s">
        <v>3923</v>
      </c>
      <c r="AY941" s="88">
        <v>71.371459999999999</v>
      </c>
      <c r="AZ941" s="89">
        <v>150</v>
      </c>
      <c r="BA941" s="92">
        <v>5.1813471502590676E-3</v>
      </c>
      <c r="BB941" s="93">
        <v>72</v>
      </c>
      <c r="BC941" s="94">
        <v>0.2</v>
      </c>
      <c r="BD941" s="89">
        <v>370</v>
      </c>
      <c r="BE941" s="89">
        <v>270</v>
      </c>
      <c r="BF941" s="96" t="s">
        <v>61</v>
      </c>
      <c r="BG941" s="88" t="s">
        <v>68</v>
      </c>
      <c r="BH941" s="88" t="s">
        <v>97</v>
      </c>
    </row>
    <row r="942" spans="1:60" s="87" customFormat="1" ht="30.75" customHeight="1" x14ac:dyDescent="0.2">
      <c r="A942" s="87" t="s">
        <v>1378</v>
      </c>
      <c r="B942" s="88" t="s">
        <v>1872</v>
      </c>
      <c r="C942" s="88" t="s">
        <v>1378</v>
      </c>
      <c r="D942" s="88" t="s">
        <v>31</v>
      </c>
      <c r="E942" s="88" t="s">
        <v>32</v>
      </c>
      <c r="F942" s="88" t="s">
        <v>32</v>
      </c>
      <c r="G942" s="88" t="s">
        <v>61</v>
      </c>
      <c r="H942" s="88" t="s">
        <v>66</v>
      </c>
      <c r="I942" s="88" t="s">
        <v>2916</v>
      </c>
      <c r="J942" s="88" t="s">
        <v>1369</v>
      </c>
      <c r="K942" s="88" t="s">
        <v>1368</v>
      </c>
      <c r="L942" s="88" t="s">
        <v>97</v>
      </c>
      <c r="M942" s="88" t="s">
        <v>97</v>
      </c>
      <c r="N942" s="88" t="s">
        <v>1728</v>
      </c>
      <c r="O942" s="88" t="s">
        <v>587</v>
      </c>
      <c r="P942" s="88" t="s">
        <v>100</v>
      </c>
      <c r="Q942" s="88" t="s">
        <v>2374</v>
      </c>
      <c r="R942" s="89" t="s">
        <v>3625</v>
      </c>
      <c r="S942" s="90">
        <v>0.19</v>
      </c>
      <c r="T942" s="88" t="s">
        <v>1354</v>
      </c>
      <c r="U942" s="88"/>
      <c r="V942" s="88"/>
      <c r="W942" s="88"/>
      <c r="X942" s="89"/>
      <c r="Y942" s="89"/>
      <c r="Z942" s="88"/>
      <c r="AA942" s="88">
        <v>28</v>
      </c>
      <c r="AB942" s="88"/>
      <c r="AC942" s="88"/>
      <c r="AD942" s="88">
        <v>24</v>
      </c>
      <c r="AE942" s="91">
        <v>12.45</v>
      </c>
      <c r="AF942" s="88"/>
      <c r="AG942" s="88"/>
      <c r="AH942" s="88" t="s">
        <v>2998</v>
      </c>
      <c r="AI942" s="89">
        <v>1</v>
      </c>
      <c r="AJ942" s="89"/>
      <c r="AK942" s="89"/>
      <c r="AL942" s="88"/>
      <c r="AM942" s="88"/>
      <c r="AN942" s="88"/>
      <c r="AO942" s="88"/>
      <c r="AP942" s="88" t="s">
        <v>61</v>
      </c>
      <c r="AQ942" s="88" t="s">
        <v>44</v>
      </c>
      <c r="AR942" s="88" t="s">
        <v>45</v>
      </c>
      <c r="AS942" s="88" t="s">
        <v>44</v>
      </c>
      <c r="AT942" s="88" t="s">
        <v>61</v>
      </c>
      <c r="AU942" s="88"/>
      <c r="AV942" s="88"/>
      <c r="AW942" s="88"/>
      <c r="AX942" s="88" t="s">
        <v>3923</v>
      </c>
      <c r="AY942" s="88">
        <v>71.371459999999999</v>
      </c>
      <c r="AZ942" s="89">
        <v>150</v>
      </c>
      <c r="BA942" s="92">
        <v>0.11917098445595854</v>
      </c>
      <c r="BB942" s="93">
        <v>72</v>
      </c>
      <c r="BC942" s="94">
        <v>0.2</v>
      </c>
      <c r="BD942" s="89">
        <v>370</v>
      </c>
      <c r="BE942" s="89">
        <v>270</v>
      </c>
      <c r="BF942" s="96" t="s">
        <v>61</v>
      </c>
      <c r="BG942" s="88" t="s">
        <v>68</v>
      </c>
      <c r="BH942" s="88" t="s">
        <v>97</v>
      </c>
    </row>
    <row r="943" spans="1:60" s="87" customFormat="1" ht="30.75" customHeight="1" x14ac:dyDescent="0.2">
      <c r="A943" s="87" t="s">
        <v>1379</v>
      </c>
      <c r="B943" s="88" t="s">
        <v>1872</v>
      </c>
      <c r="C943" s="88" t="s">
        <v>1379</v>
      </c>
      <c r="D943" s="88" t="s">
        <v>31</v>
      </c>
      <c r="E943" s="88" t="s">
        <v>32</v>
      </c>
      <c r="F943" s="88" t="s">
        <v>32</v>
      </c>
      <c r="G943" s="88" t="s">
        <v>61</v>
      </c>
      <c r="H943" s="88" t="s">
        <v>66</v>
      </c>
      <c r="I943" s="88" t="s">
        <v>2916</v>
      </c>
      <c r="J943" s="88" t="s">
        <v>1369</v>
      </c>
      <c r="K943" s="88" t="s">
        <v>1368</v>
      </c>
      <c r="L943" s="88" t="s">
        <v>97</v>
      </c>
      <c r="M943" s="88" t="s">
        <v>97</v>
      </c>
      <c r="N943" s="88" t="s">
        <v>1728</v>
      </c>
      <c r="O943" s="88" t="s">
        <v>587</v>
      </c>
      <c r="P943" s="88" t="s">
        <v>104</v>
      </c>
      <c r="Q943" s="88" t="s">
        <v>2374</v>
      </c>
      <c r="R943" s="89" t="s">
        <v>3625</v>
      </c>
      <c r="S943" s="90">
        <v>0.255</v>
      </c>
      <c r="T943" s="88" t="s">
        <v>1355</v>
      </c>
      <c r="U943" s="88"/>
      <c r="V943" s="88"/>
      <c r="W943" s="88"/>
      <c r="X943" s="89"/>
      <c r="Y943" s="89"/>
      <c r="Z943" s="88"/>
      <c r="AA943" s="88">
        <v>28</v>
      </c>
      <c r="AB943" s="88"/>
      <c r="AC943" s="88"/>
      <c r="AD943" s="88">
        <v>24</v>
      </c>
      <c r="AE943" s="91">
        <v>12.45</v>
      </c>
      <c r="AF943" s="88"/>
      <c r="AG943" s="88"/>
      <c r="AH943" s="88" t="s">
        <v>2998</v>
      </c>
      <c r="AI943" s="89">
        <v>1</v>
      </c>
      <c r="AJ943" s="89"/>
      <c r="AK943" s="89"/>
      <c r="AL943" s="88"/>
      <c r="AM943" s="88"/>
      <c r="AN943" s="88"/>
      <c r="AO943" s="88"/>
      <c r="AP943" s="88" t="s">
        <v>61</v>
      </c>
      <c r="AQ943" s="88" t="s">
        <v>44</v>
      </c>
      <c r="AR943" s="88" t="s">
        <v>45</v>
      </c>
      <c r="AS943" s="88" t="s">
        <v>44</v>
      </c>
      <c r="AT943" s="88" t="s">
        <v>61</v>
      </c>
      <c r="AU943" s="88"/>
      <c r="AV943" s="88"/>
      <c r="AW943" s="88"/>
      <c r="AX943" s="88" t="s">
        <v>3923</v>
      </c>
      <c r="AY943" s="88">
        <v>71.371459999999999</v>
      </c>
      <c r="AZ943" s="89">
        <v>150</v>
      </c>
      <c r="BA943" s="92">
        <v>4.6632124352331605E-2</v>
      </c>
      <c r="BB943" s="93">
        <v>72</v>
      </c>
      <c r="BC943" s="94">
        <v>0.2</v>
      </c>
      <c r="BD943" s="89">
        <v>370</v>
      </c>
      <c r="BE943" s="89">
        <v>270</v>
      </c>
      <c r="BF943" s="96" t="s">
        <v>61</v>
      </c>
      <c r="BG943" s="88" t="s">
        <v>68</v>
      </c>
      <c r="BH943" s="88" t="s">
        <v>97</v>
      </c>
    </row>
    <row r="944" spans="1:60" s="87" customFormat="1" ht="30.75" customHeight="1" x14ac:dyDescent="0.2">
      <c r="A944" s="87" t="s">
        <v>1380</v>
      </c>
      <c r="B944" s="88" t="s">
        <v>1872</v>
      </c>
      <c r="C944" s="88" t="s">
        <v>1380</v>
      </c>
      <c r="D944" s="88" t="s">
        <v>31</v>
      </c>
      <c r="E944" s="88" t="s">
        <v>32</v>
      </c>
      <c r="F944" s="88" t="s">
        <v>32</v>
      </c>
      <c r="G944" s="88" t="s">
        <v>61</v>
      </c>
      <c r="H944" s="88" t="s">
        <v>66</v>
      </c>
      <c r="I944" s="88" t="s">
        <v>2916</v>
      </c>
      <c r="J944" s="88" t="s">
        <v>1369</v>
      </c>
      <c r="K944" s="88" t="s">
        <v>1368</v>
      </c>
      <c r="L944" s="88" t="s">
        <v>97</v>
      </c>
      <c r="M944" s="88" t="s">
        <v>97</v>
      </c>
      <c r="N944" s="88" t="s">
        <v>1728</v>
      </c>
      <c r="O944" s="88" t="s">
        <v>587</v>
      </c>
      <c r="P944" s="88" t="s">
        <v>107</v>
      </c>
      <c r="Q944" s="88" t="s">
        <v>2374</v>
      </c>
      <c r="R944" s="89" t="s">
        <v>3625</v>
      </c>
      <c r="S944" s="90">
        <v>0.26500000000000001</v>
      </c>
      <c r="T944" s="88" t="s">
        <v>1356</v>
      </c>
      <c r="U944" s="88"/>
      <c r="V944" s="88"/>
      <c r="W944" s="88"/>
      <c r="X944" s="89"/>
      <c r="Y944" s="89"/>
      <c r="Z944" s="88"/>
      <c r="AA944" s="88">
        <v>28</v>
      </c>
      <c r="AB944" s="88"/>
      <c r="AC944" s="88"/>
      <c r="AD944" s="88">
        <v>24</v>
      </c>
      <c r="AE944" s="91">
        <v>12.45</v>
      </c>
      <c r="AF944" s="88"/>
      <c r="AG944" s="88"/>
      <c r="AH944" s="88" t="s">
        <v>2998</v>
      </c>
      <c r="AI944" s="89">
        <v>1</v>
      </c>
      <c r="AJ944" s="89"/>
      <c r="AK944" s="89"/>
      <c r="AL944" s="88"/>
      <c r="AM944" s="88"/>
      <c r="AN944" s="88"/>
      <c r="AO944" s="88"/>
      <c r="AP944" s="88" t="s">
        <v>61</v>
      </c>
      <c r="AQ944" s="88" t="s">
        <v>44</v>
      </c>
      <c r="AR944" s="88" t="s">
        <v>45</v>
      </c>
      <c r="AS944" s="88" t="s">
        <v>44</v>
      </c>
      <c r="AT944" s="88" t="s">
        <v>61</v>
      </c>
      <c r="AU944" s="88"/>
      <c r="AV944" s="88"/>
      <c r="AW944" s="88"/>
      <c r="AX944" s="88" t="s">
        <v>3923</v>
      </c>
      <c r="AY944" s="88">
        <v>71.371459999999999</v>
      </c>
      <c r="AZ944" s="89">
        <v>150</v>
      </c>
      <c r="BA944" s="92">
        <v>5.1813471502590676E-3</v>
      </c>
      <c r="BB944" s="93">
        <v>72</v>
      </c>
      <c r="BC944" s="94">
        <v>0.2</v>
      </c>
      <c r="BD944" s="89">
        <v>370</v>
      </c>
      <c r="BE944" s="89">
        <v>270</v>
      </c>
      <c r="BF944" s="96" t="s">
        <v>61</v>
      </c>
      <c r="BG944" s="88" t="s">
        <v>68</v>
      </c>
      <c r="BH944" s="88" t="s">
        <v>97</v>
      </c>
    </row>
    <row r="945" spans="1:60" s="87" customFormat="1" ht="30.75" customHeight="1" x14ac:dyDescent="0.2">
      <c r="A945" s="87" t="s">
        <v>2355</v>
      </c>
      <c r="B945" s="88" t="s">
        <v>1873</v>
      </c>
      <c r="C945" s="88" t="s">
        <v>2355</v>
      </c>
      <c r="D945" s="88" t="s">
        <v>31</v>
      </c>
      <c r="E945" s="88" t="s">
        <v>32</v>
      </c>
      <c r="F945" s="88" t="s">
        <v>32</v>
      </c>
      <c r="G945" s="88" t="s">
        <v>61</v>
      </c>
      <c r="H945" s="88" t="s">
        <v>66</v>
      </c>
      <c r="I945" s="88" t="s">
        <v>2917</v>
      </c>
      <c r="J945" s="88" t="s">
        <v>1369</v>
      </c>
      <c r="K945" s="88" t="s">
        <v>1368</v>
      </c>
      <c r="L945" s="88" t="s">
        <v>97</v>
      </c>
      <c r="M945" s="88" t="s">
        <v>97</v>
      </c>
      <c r="N945" s="88" t="s">
        <v>1740</v>
      </c>
      <c r="O945" s="88" t="s">
        <v>587</v>
      </c>
      <c r="P945" s="88" t="s">
        <v>175</v>
      </c>
      <c r="Q945" s="88" t="s">
        <v>2374</v>
      </c>
      <c r="R945" s="89" t="s">
        <v>3626</v>
      </c>
      <c r="S945" s="90">
        <v>0.22</v>
      </c>
      <c r="T945" s="88" t="s">
        <v>1357</v>
      </c>
      <c r="U945" s="88"/>
      <c r="V945" s="88"/>
      <c r="W945" s="88"/>
      <c r="X945" s="89"/>
      <c r="Y945" s="89"/>
      <c r="Z945" s="88"/>
      <c r="AA945" s="88">
        <v>28</v>
      </c>
      <c r="AB945" s="88"/>
      <c r="AC945" s="88"/>
      <c r="AD945" s="88">
        <v>24</v>
      </c>
      <c r="AE945" s="91">
        <v>12.45</v>
      </c>
      <c r="AF945" s="88" t="s">
        <v>2993</v>
      </c>
      <c r="AG945" s="88" t="s">
        <v>2999</v>
      </c>
      <c r="AH945" s="88" t="s">
        <v>2998</v>
      </c>
      <c r="AI945" s="89">
        <v>1</v>
      </c>
      <c r="AJ945" s="89"/>
      <c r="AK945" s="89"/>
      <c r="AL945" s="88"/>
      <c r="AM945" s="88"/>
      <c r="AN945" s="88"/>
      <c r="AO945" s="88"/>
      <c r="AP945" s="88" t="s">
        <v>61</v>
      </c>
      <c r="AQ945" s="88" t="s">
        <v>44</v>
      </c>
      <c r="AR945" s="88" t="s">
        <v>45</v>
      </c>
      <c r="AS945" s="88" t="s">
        <v>44</v>
      </c>
      <c r="AT945" s="88" t="s">
        <v>61</v>
      </c>
      <c r="AU945" s="88"/>
      <c r="AV945" s="88"/>
      <c r="AW945" s="88" t="s">
        <v>3921</v>
      </c>
      <c r="AX945" s="88"/>
      <c r="AY945" s="88">
        <v>35.504185999999997</v>
      </c>
      <c r="AZ945" s="89">
        <v>150</v>
      </c>
      <c r="BA945" s="92">
        <v>0.44041450777202074</v>
      </c>
      <c r="BB945" s="93">
        <v>144</v>
      </c>
      <c r="BC945" s="94">
        <v>0.2</v>
      </c>
      <c r="BD945" s="89">
        <v>370</v>
      </c>
      <c r="BE945" s="89">
        <v>270</v>
      </c>
      <c r="BF945" s="98" t="s">
        <v>2632</v>
      </c>
      <c r="BG945" s="88" t="s">
        <v>68</v>
      </c>
      <c r="BH945" s="88" t="s">
        <v>97</v>
      </c>
    </row>
    <row r="946" spans="1:60" s="87" customFormat="1" ht="30.75" customHeight="1" x14ac:dyDescent="0.2">
      <c r="A946" s="87" t="s">
        <v>2356</v>
      </c>
      <c r="B946" s="88" t="s">
        <v>1873</v>
      </c>
      <c r="C946" s="88" t="s">
        <v>2356</v>
      </c>
      <c r="D946" s="88" t="s">
        <v>31</v>
      </c>
      <c r="E946" s="88" t="s">
        <v>32</v>
      </c>
      <c r="F946" s="88" t="s">
        <v>32</v>
      </c>
      <c r="G946" s="88" t="s">
        <v>61</v>
      </c>
      <c r="H946" s="88" t="s">
        <v>66</v>
      </c>
      <c r="I946" s="88" t="s">
        <v>2917</v>
      </c>
      <c r="J946" s="88" t="s">
        <v>1369</v>
      </c>
      <c r="K946" s="88" t="s">
        <v>1368</v>
      </c>
      <c r="L946" s="88" t="s">
        <v>97</v>
      </c>
      <c r="M946" s="88" t="s">
        <v>97</v>
      </c>
      <c r="N946" s="88" t="s">
        <v>1740</v>
      </c>
      <c r="O946" s="88" t="s">
        <v>587</v>
      </c>
      <c r="P946" s="88" t="s">
        <v>176</v>
      </c>
      <c r="Q946" s="88" t="s">
        <v>2374</v>
      </c>
      <c r="R946" s="89" t="s">
        <v>3626</v>
      </c>
      <c r="S946" s="90">
        <v>0.21</v>
      </c>
      <c r="T946" s="88" t="s">
        <v>1358</v>
      </c>
      <c r="U946" s="88"/>
      <c r="V946" s="88"/>
      <c r="W946" s="88"/>
      <c r="X946" s="89"/>
      <c r="Y946" s="89"/>
      <c r="Z946" s="88"/>
      <c r="AA946" s="88">
        <v>28</v>
      </c>
      <c r="AB946" s="88"/>
      <c r="AC946" s="88"/>
      <c r="AD946" s="88">
        <v>24</v>
      </c>
      <c r="AE946" s="91">
        <v>12.45</v>
      </c>
      <c r="AF946" s="88" t="s">
        <v>2993</v>
      </c>
      <c r="AG946" s="88" t="s">
        <v>2999</v>
      </c>
      <c r="AH946" s="88" t="s">
        <v>2998</v>
      </c>
      <c r="AI946" s="89">
        <v>1</v>
      </c>
      <c r="AJ946" s="89"/>
      <c r="AK946" s="89"/>
      <c r="AL946" s="88"/>
      <c r="AM946" s="88"/>
      <c r="AN946" s="88"/>
      <c r="AO946" s="88"/>
      <c r="AP946" s="88" t="s">
        <v>61</v>
      </c>
      <c r="AQ946" s="88" t="s">
        <v>44</v>
      </c>
      <c r="AR946" s="88" t="s">
        <v>45</v>
      </c>
      <c r="AS946" s="88" t="s">
        <v>44</v>
      </c>
      <c r="AT946" s="88" t="s">
        <v>61</v>
      </c>
      <c r="AU946" s="88"/>
      <c r="AV946" s="88"/>
      <c r="AW946" s="88" t="s">
        <v>3921</v>
      </c>
      <c r="AX946" s="88"/>
      <c r="AY946" s="88">
        <v>34.735970000000002</v>
      </c>
      <c r="AZ946" s="89">
        <v>150</v>
      </c>
      <c r="BA946" s="92">
        <v>0.59067357512953367</v>
      </c>
      <c r="BB946" s="93">
        <v>144</v>
      </c>
      <c r="BC946" s="94">
        <v>0.2</v>
      </c>
      <c r="BD946" s="89">
        <v>370</v>
      </c>
      <c r="BE946" s="89">
        <v>270</v>
      </c>
      <c r="BF946" s="98" t="s">
        <v>2632</v>
      </c>
      <c r="BG946" s="88" t="s">
        <v>68</v>
      </c>
      <c r="BH946" s="88" t="s">
        <v>97</v>
      </c>
    </row>
    <row r="947" spans="1:60" s="87" customFormat="1" ht="30.75" customHeight="1" x14ac:dyDescent="0.2">
      <c r="A947" s="87" t="s">
        <v>2357</v>
      </c>
      <c r="B947" s="88" t="s">
        <v>1873</v>
      </c>
      <c r="C947" s="88" t="s">
        <v>2357</v>
      </c>
      <c r="D947" s="88" t="s">
        <v>31</v>
      </c>
      <c r="E947" s="88" t="s">
        <v>32</v>
      </c>
      <c r="F947" s="88" t="s">
        <v>32</v>
      </c>
      <c r="G947" s="88" t="s">
        <v>61</v>
      </c>
      <c r="H947" s="88" t="s">
        <v>66</v>
      </c>
      <c r="I947" s="88" t="s">
        <v>2917</v>
      </c>
      <c r="J947" s="88" t="s">
        <v>1369</v>
      </c>
      <c r="K947" s="88" t="s">
        <v>1368</v>
      </c>
      <c r="L947" s="88" t="s">
        <v>97</v>
      </c>
      <c r="M947" s="88" t="s">
        <v>97</v>
      </c>
      <c r="N947" s="88" t="s">
        <v>1740</v>
      </c>
      <c r="O947" s="88" t="s">
        <v>587</v>
      </c>
      <c r="P947" s="88" t="s">
        <v>98</v>
      </c>
      <c r="Q947" s="88" t="s">
        <v>2374</v>
      </c>
      <c r="R947" s="89" t="s">
        <v>3626</v>
      </c>
      <c r="S947" s="90">
        <v>0.2</v>
      </c>
      <c r="T947" s="88" t="s">
        <v>1359</v>
      </c>
      <c r="U947" s="88"/>
      <c r="V947" s="88"/>
      <c r="W947" s="88"/>
      <c r="X947" s="89"/>
      <c r="Y947" s="89"/>
      <c r="Z947" s="88"/>
      <c r="AA947" s="88">
        <v>28</v>
      </c>
      <c r="AB947" s="88"/>
      <c r="AC947" s="88"/>
      <c r="AD947" s="88">
        <v>24</v>
      </c>
      <c r="AE947" s="91">
        <v>12.45</v>
      </c>
      <c r="AF947" s="88" t="s">
        <v>2993</v>
      </c>
      <c r="AG947" s="88" t="s">
        <v>2999</v>
      </c>
      <c r="AH947" s="88" t="s">
        <v>2998</v>
      </c>
      <c r="AI947" s="89">
        <v>1</v>
      </c>
      <c r="AJ947" s="89"/>
      <c r="AK947" s="89"/>
      <c r="AL947" s="88"/>
      <c r="AM947" s="88"/>
      <c r="AN947" s="88"/>
      <c r="AO947" s="88"/>
      <c r="AP947" s="88" t="s">
        <v>61</v>
      </c>
      <c r="AQ947" s="88" t="s">
        <v>44</v>
      </c>
      <c r="AR947" s="88" t="s">
        <v>45</v>
      </c>
      <c r="AS947" s="88" t="s">
        <v>44</v>
      </c>
      <c r="AT947" s="88" t="s">
        <v>61</v>
      </c>
      <c r="AU947" s="88"/>
      <c r="AV947" s="88"/>
      <c r="AW947" s="88" t="s">
        <v>3921</v>
      </c>
      <c r="AX947" s="88"/>
      <c r="AY947" s="88">
        <v>37.102589000000002</v>
      </c>
      <c r="AZ947" s="89">
        <v>150</v>
      </c>
      <c r="BA947" s="92">
        <v>0.54922279792746109</v>
      </c>
      <c r="BB947" s="93">
        <v>144</v>
      </c>
      <c r="BC947" s="94">
        <v>0.2</v>
      </c>
      <c r="BD947" s="89">
        <v>370</v>
      </c>
      <c r="BE947" s="89">
        <v>270</v>
      </c>
      <c r="BF947" s="98" t="s">
        <v>2632</v>
      </c>
      <c r="BG947" s="88" t="s">
        <v>68</v>
      </c>
      <c r="BH947" s="88" t="s">
        <v>97</v>
      </c>
    </row>
    <row r="948" spans="1:60" s="87" customFormat="1" ht="30.75" customHeight="1" x14ac:dyDescent="0.2">
      <c r="A948" s="87" t="s">
        <v>2358</v>
      </c>
      <c r="B948" s="88" t="s">
        <v>1873</v>
      </c>
      <c r="C948" s="88" t="s">
        <v>2358</v>
      </c>
      <c r="D948" s="88" t="s">
        <v>31</v>
      </c>
      <c r="E948" s="88" t="s">
        <v>32</v>
      </c>
      <c r="F948" s="88" t="s">
        <v>32</v>
      </c>
      <c r="G948" s="88" t="s">
        <v>61</v>
      </c>
      <c r="H948" s="88" t="s">
        <v>66</v>
      </c>
      <c r="I948" s="88" t="s">
        <v>2917</v>
      </c>
      <c r="J948" s="88" t="s">
        <v>1369</v>
      </c>
      <c r="K948" s="88" t="s">
        <v>1368</v>
      </c>
      <c r="L948" s="88" t="s">
        <v>97</v>
      </c>
      <c r="M948" s="88" t="s">
        <v>97</v>
      </c>
      <c r="N948" s="88" t="s">
        <v>1740</v>
      </c>
      <c r="O948" s="88" t="s">
        <v>587</v>
      </c>
      <c r="P948" s="88" t="s">
        <v>100</v>
      </c>
      <c r="Q948" s="88" t="s">
        <v>2374</v>
      </c>
      <c r="R948" s="89" t="s">
        <v>3626</v>
      </c>
      <c r="S948" s="90">
        <v>0.19</v>
      </c>
      <c r="T948" s="88" t="s">
        <v>1360</v>
      </c>
      <c r="U948" s="88"/>
      <c r="V948" s="88"/>
      <c r="W948" s="88"/>
      <c r="X948" s="89"/>
      <c r="Y948" s="89"/>
      <c r="Z948" s="88"/>
      <c r="AA948" s="88">
        <v>28</v>
      </c>
      <c r="AB948" s="88"/>
      <c r="AC948" s="88"/>
      <c r="AD948" s="88">
        <v>24</v>
      </c>
      <c r="AE948" s="91">
        <v>12.45</v>
      </c>
      <c r="AF948" s="88" t="s">
        <v>2993</v>
      </c>
      <c r="AG948" s="88" t="s">
        <v>2999</v>
      </c>
      <c r="AH948" s="88" t="s">
        <v>2998</v>
      </c>
      <c r="AI948" s="89">
        <v>1</v>
      </c>
      <c r="AJ948" s="89"/>
      <c r="AK948" s="89"/>
      <c r="AL948" s="88"/>
      <c r="AM948" s="88"/>
      <c r="AN948" s="88"/>
      <c r="AO948" s="88"/>
      <c r="AP948" s="88" t="s">
        <v>61</v>
      </c>
      <c r="AQ948" s="88" t="s">
        <v>44</v>
      </c>
      <c r="AR948" s="88" t="s">
        <v>45</v>
      </c>
      <c r="AS948" s="88" t="s">
        <v>44</v>
      </c>
      <c r="AT948" s="88" t="s">
        <v>61</v>
      </c>
      <c r="AU948" s="88"/>
      <c r="AV948" s="88"/>
      <c r="AW948" s="88" t="s">
        <v>3921</v>
      </c>
      <c r="AX948" s="88"/>
      <c r="AY948" s="88">
        <v>32.910423999999999</v>
      </c>
      <c r="AZ948" s="89">
        <v>150</v>
      </c>
      <c r="BA948" s="92">
        <v>0.55958549222797926</v>
      </c>
      <c r="BB948" s="93">
        <v>144</v>
      </c>
      <c r="BC948" s="94">
        <v>0.2</v>
      </c>
      <c r="BD948" s="89">
        <v>370</v>
      </c>
      <c r="BE948" s="89">
        <v>270</v>
      </c>
      <c r="BF948" s="98" t="s">
        <v>2632</v>
      </c>
      <c r="BG948" s="88" t="s">
        <v>68</v>
      </c>
      <c r="BH948" s="88" t="s">
        <v>97</v>
      </c>
    </row>
    <row r="949" spans="1:60" s="87" customFormat="1" ht="30.75" customHeight="1" x14ac:dyDescent="0.2">
      <c r="A949" s="87" t="s">
        <v>2359</v>
      </c>
      <c r="B949" s="88" t="s">
        <v>1873</v>
      </c>
      <c r="C949" s="88" t="s">
        <v>2359</v>
      </c>
      <c r="D949" s="88" t="s">
        <v>31</v>
      </c>
      <c r="E949" s="88" t="s">
        <v>32</v>
      </c>
      <c r="F949" s="88" t="s">
        <v>32</v>
      </c>
      <c r="G949" s="88" t="s">
        <v>61</v>
      </c>
      <c r="H949" s="88" t="s">
        <v>66</v>
      </c>
      <c r="I949" s="88" t="s">
        <v>2917</v>
      </c>
      <c r="J949" s="88" t="s">
        <v>1369</v>
      </c>
      <c r="K949" s="88" t="s">
        <v>1368</v>
      </c>
      <c r="L949" s="88" t="s">
        <v>97</v>
      </c>
      <c r="M949" s="88" t="s">
        <v>97</v>
      </c>
      <c r="N949" s="88" t="s">
        <v>1740</v>
      </c>
      <c r="O949" s="88" t="s">
        <v>587</v>
      </c>
      <c r="P949" s="88" t="s">
        <v>104</v>
      </c>
      <c r="Q949" s="88" t="s">
        <v>2374</v>
      </c>
      <c r="R949" s="89" t="s">
        <v>3626</v>
      </c>
      <c r="S949" s="90">
        <v>0.255</v>
      </c>
      <c r="T949" s="88" t="s">
        <v>1361</v>
      </c>
      <c r="U949" s="88"/>
      <c r="V949" s="88"/>
      <c r="W949" s="88"/>
      <c r="X949" s="89"/>
      <c r="Y949" s="89"/>
      <c r="Z949" s="88"/>
      <c r="AA949" s="88">
        <v>28</v>
      </c>
      <c r="AB949" s="88"/>
      <c r="AC949" s="88"/>
      <c r="AD949" s="88">
        <v>24</v>
      </c>
      <c r="AE949" s="91">
        <v>12.45</v>
      </c>
      <c r="AF949" s="88" t="s">
        <v>2993</v>
      </c>
      <c r="AG949" s="88" t="s">
        <v>2999</v>
      </c>
      <c r="AH949" s="88" t="s">
        <v>2998</v>
      </c>
      <c r="AI949" s="89">
        <v>1</v>
      </c>
      <c r="AJ949" s="89"/>
      <c r="AK949" s="89"/>
      <c r="AL949" s="88"/>
      <c r="AM949" s="88"/>
      <c r="AN949" s="88"/>
      <c r="AO949" s="88"/>
      <c r="AP949" s="88" t="s">
        <v>61</v>
      </c>
      <c r="AQ949" s="88" t="s">
        <v>44</v>
      </c>
      <c r="AR949" s="88" t="s">
        <v>45</v>
      </c>
      <c r="AS949" s="88" t="s">
        <v>44</v>
      </c>
      <c r="AT949" s="88" t="s">
        <v>61</v>
      </c>
      <c r="AU949" s="88"/>
      <c r="AV949" s="88"/>
      <c r="AW949" s="88" t="s">
        <v>3921</v>
      </c>
      <c r="AX949" s="88"/>
      <c r="AY949" s="88">
        <v>32.977804999999996</v>
      </c>
      <c r="AZ949" s="89">
        <v>150</v>
      </c>
      <c r="BA949" s="92">
        <v>0.13471502590673576</v>
      </c>
      <c r="BB949" s="93">
        <v>144</v>
      </c>
      <c r="BC949" s="94">
        <v>0.2</v>
      </c>
      <c r="BD949" s="89">
        <v>370</v>
      </c>
      <c r="BE949" s="89">
        <v>270</v>
      </c>
      <c r="BF949" s="98" t="s">
        <v>2632</v>
      </c>
      <c r="BG949" s="88" t="s">
        <v>68</v>
      </c>
      <c r="BH949" s="88" t="s">
        <v>97</v>
      </c>
    </row>
    <row r="950" spans="1:60" s="87" customFormat="1" ht="30.75" customHeight="1" x14ac:dyDescent="0.2">
      <c r="A950" s="87" t="s">
        <v>2360</v>
      </c>
      <c r="B950" s="88" t="s">
        <v>1873</v>
      </c>
      <c r="C950" s="88" t="s">
        <v>2360</v>
      </c>
      <c r="D950" s="88" t="s">
        <v>31</v>
      </c>
      <c r="E950" s="88" t="s">
        <v>32</v>
      </c>
      <c r="F950" s="88" t="s">
        <v>32</v>
      </c>
      <c r="G950" s="88" t="s">
        <v>61</v>
      </c>
      <c r="H950" s="88" t="s">
        <v>66</v>
      </c>
      <c r="I950" s="88" t="s">
        <v>2917</v>
      </c>
      <c r="J950" s="88" t="s">
        <v>1369</v>
      </c>
      <c r="K950" s="88" t="s">
        <v>1368</v>
      </c>
      <c r="L950" s="88" t="s">
        <v>97</v>
      </c>
      <c r="M950" s="88" t="s">
        <v>97</v>
      </c>
      <c r="N950" s="88" t="s">
        <v>1740</v>
      </c>
      <c r="O950" s="88" t="s">
        <v>587</v>
      </c>
      <c r="P950" s="88" t="s">
        <v>107</v>
      </c>
      <c r="Q950" s="88" t="s">
        <v>2374</v>
      </c>
      <c r="R950" s="89" t="s">
        <v>3626</v>
      </c>
      <c r="S950" s="90">
        <v>0.26500000000000001</v>
      </c>
      <c r="T950" s="88" t="s">
        <v>1362</v>
      </c>
      <c r="U950" s="88"/>
      <c r="V950" s="88"/>
      <c r="W950" s="88"/>
      <c r="X950" s="89"/>
      <c r="Y950" s="89"/>
      <c r="Z950" s="88"/>
      <c r="AA950" s="88">
        <v>28</v>
      </c>
      <c r="AB950" s="88"/>
      <c r="AC950" s="88"/>
      <c r="AD950" s="88">
        <v>24</v>
      </c>
      <c r="AE950" s="91">
        <v>12.45</v>
      </c>
      <c r="AF950" s="88" t="s">
        <v>2993</v>
      </c>
      <c r="AG950" s="88" t="s">
        <v>2999</v>
      </c>
      <c r="AH950" s="88" t="s">
        <v>2998</v>
      </c>
      <c r="AI950" s="89">
        <v>1</v>
      </c>
      <c r="AJ950" s="89"/>
      <c r="AK950" s="89"/>
      <c r="AL950" s="88"/>
      <c r="AM950" s="88"/>
      <c r="AN950" s="88"/>
      <c r="AO950" s="88"/>
      <c r="AP950" s="88" t="s">
        <v>61</v>
      </c>
      <c r="AQ950" s="88" t="s">
        <v>44</v>
      </c>
      <c r="AR950" s="88" t="s">
        <v>45</v>
      </c>
      <c r="AS950" s="88" t="s">
        <v>44</v>
      </c>
      <c r="AT950" s="88" t="s">
        <v>61</v>
      </c>
      <c r="AU950" s="88"/>
      <c r="AV950" s="88"/>
      <c r="AW950" s="88" t="s">
        <v>3921</v>
      </c>
      <c r="AX950" s="88"/>
      <c r="AY950" s="88">
        <v>35.750214999999997</v>
      </c>
      <c r="AZ950" s="89">
        <v>150</v>
      </c>
      <c r="BA950" s="92">
        <v>8.8082901554404139E-2</v>
      </c>
      <c r="BB950" s="93">
        <v>144</v>
      </c>
      <c r="BC950" s="94">
        <v>0.2</v>
      </c>
      <c r="BD950" s="89">
        <v>370</v>
      </c>
      <c r="BE950" s="89">
        <v>270</v>
      </c>
      <c r="BF950" s="98" t="s">
        <v>2632</v>
      </c>
      <c r="BG950" s="88" t="s">
        <v>68</v>
      </c>
      <c r="BH950" s="88" t="s">
        <v>97</v>
      </c>
    </row>
    <row r="951" spans="1:60" s="87" customFormat="1" ht="30.75" customHeight="1" x14ac:dyDescent="0.2">
      <c r="A951" s="87" t="s">
        <v>2361</v>
      </c>
      <c r="B951" s="88" t="s">
        <v>1892</v>
      </c>
      <c r="C951" s="88" t="s">
        <v>2361</v>
      </c>
      <c r="D951" s="88" t="s">
        <v>31</v>
      </c>
      <c r="E951" s="88" t="s">
        <v>32</v>
      </c>
      <c r="F951" s="88" t="s">
        <v>32</v>
      </c>
      <c r="G951" s="88" t="s">
        <v>61</v>
      </c>
      <c r="H951" s="88" t="s">
        <v>66</v>
      </c>
      <c r="I951" s="88" t="s">
        <v>2918</v>
      </c>
      <c r="J951" s="88" t="s">
        <v>1369</v>
      </c>
      <c r="K951" s="88" t="s">
        <v>1368</v>
      </c>
      <c r="L951" s="88" t="s">
        <v>97</v>
      </c>
      <c r="M951" s="88" t="s">
        <v>97</v>
      </c>
      <c r="N951" s="88" t="s">
        <v>1743</v>
      </c>
      <c r="O951" s="88" t="s">
        <v>587</v>
      </c>
      <c r="P951" s="88" t="s">
        <v>175</v>
      </c>
      <c r="Q951" s="88" t="s">
        <v>2374</v>
      </c>
      <c r="R951" s="89" t="s">
        <v>3633</v>
      </c>
      <c r="S951" s="90">
        <v>0.22</v>
      </c>
      <c r="T951" s="88" t="s">
        <v>1363</v>
      </c>
      <c r="U951" s="88"/>
      <c r="V951" s="88"/>
      <c r="W951" s="88"/>
      <c r="X951" s="89"/>
      <c r="Y951" s="89"/>
      <c r="Z951" s="88"/>
      <c r="AA951" s="88">
        <v>28</v>
      </c>
      <c r="AB951" s="88"/>
      <c r="AC951" s="88"/>
      <c r="AD951" s="88">
        <v>24</v>
      </c>
      <c r="AE951" s="91">
        <v>12.45</v>
      </c>
      <c r="AF951" s="88" t="s">
        <v>2992</v>
      </c>
      <c r="AG951" s="88" t="s">
        <v>2999</v>
      </c>
      <c r="AH951" s="88" t="s">
        <v>2998</v>
      </c>
      <c r="AI951" s="89">
        <v>1</v>
      </c>
      <c r="AJ951" s="89"/>
      <c r="AK951" s="89"/>
      <c r="AL951" s="88"/>
      <c r="AM951" s="88"/>
      <c r="AN951" s="88"/>
      <c r="AO951" s="88"/>
      <c r="AP951" s="88" t="s">
        <v>61</v>
      </c>
      <c r="AQ951" s="88" t="s">
        <v>44</v>
      </c>
      <c r="AR951" s="88" t="s">
        <v>45</v>
      </c>
      <c r="AS951" s="88" t="s">
        <v>44</v>
      </c>
      <c r="AT951" s="88" t="s">
        <v>61</v>
      </c>
      <c r="AU951" s="88"/>
      <c r="AV951" s="88"/>
      <c r="AW951" s="88"/>
      <c r="AX951" s="88" t="s">
        <v>3923</v>
      </c>
      <c r="AY951" s="88">
        <v>36.823489000000002</v>
      </c>
      <c r="AZ951" s="89">
        <v>150</v>
      </c>
      <c r="BA951" s="92">
        <v>0.18652849740932642</v>
      </c>
      <c r="BB951" s="93">
        <v>144</v>
      </c>
      <c r="BC951" s="94">
        <v>0.2</v>
      </c>
      <c r="BD951" s="89">
        <v>370</v>
      </c>
      <c r="BE951" s="89">
        <v>270</v>
      </c>
      <c r="BF951" s="98" t="s">
        <v>2630</v>
      </c>
      <c r="BG951" s="88" t="s">
        <v>68</v>
      </c>
      <c r="BH951" s="88" t="s">
        <v>97</v>
      </c>
    </row>
    <row r="952" spans="1:60" s="87" customFormat="1" ht="30.75" customHeight="1" x14ac:dyDescent="0.2">
      <c r="A952" s="87" t="s">
        <v>2362</v>
      </c>
      <c r="B952" s="88" t="s">
        <v>1892</v>
      </c>
      <c r="C952" s="88" t="s">
        <v>2362</v>
      </c>
      <c r="D952" s="88" t="s">
        <v>31</v>
      </c>
      <c r="E952" s="88" t="s">
        <v>32</v>
      </c>
      <c r="F952" s="88" t="s">
        <v>32</v>
      </c>
      <c r="G952" s="88" t="s">
        <v>61</v>
      </c>
      <c r="H952" s="88" t="s">
        <v>66</v>
      </c>
      <c r="I952" s="88" t="s">
        <v>2918</v>
      </c>
      <c r="J952" s="88" t="s">
        <v>1369</v>
      </c>
      <c r="K952" s="88" t="s">
        <v>1368</v>
      </c>
      <c r="L952" s="88" t="s">
        <v>97</v>
      </c>
      <c r="M952" s="88" t="s">
        <v>97</v>
      </c>
      <c r="N952" s="88" t="s">
        <v>1743</v>
      </c>
      <c r="O952" s="88" t="s">
        <v>587</v>
      </c>
      <c r="P952" s="88" t="s">
        <v>176</v>
      </c>
      <c r="Q952" s="88" t="s">
        <v>2374</v>
      </c>
      <c r="R952" s="89" t="s">
        <v>3633</v>
      </c>
      <c r="S952" s="90">
        <v>0.21</v>
      </c>
      <c r="T952" s="88" t="s">
        <v>1364</v>
      </c>
      <c r="U952" s="88"/>
      <c r="V952" s="88"/>
      <c r="W952" s="88"/>
      <c r="X952" s="89"/>
      <c r="Y952" s="89"/>
      <c r="Z952" s="88"/>
      <c r="AA952" s="88">
        <v>28</v>
      </c>
      <c r="AB952" s="88"/>
      <c r="AC952" s="88"/>
      <c r="AD952" s="88">
        <v>24</v>
      </c>
      <c r="AE952" s="91">
        <v>12.45</v>
      </c>
      <c r="AF952" s="88" t="s">
        <v>2992</v>
      </c>
      <c r="AG952" s="88" t="s">
        <v>2999</v>
      </c>
      <c r="AH952" s="88" t="s">
        <v>2998</v>
      </c>
      <c r="AI952" s="89">
        <v>1</v>
      </c>
      <c r="AJ952" s="89"/>
      <c r="AK952" s="89"/>
      <c r="AL952" s="88"/>
      <c r="AM952" s="88"/>
      <c r="AN952" s="88"/>
      <c r="AO952" s="88"/>
      <c r="AP952" s="88" t="s">
        <v>61</v>
      </c>
      <c r="AQ952" s="88" t="s">
        <v>44</v>
      </c>
      <c r="AR952" s="88" t="s">
        <v>45</v>
      </c>
      <c r="AS952" s="88" t="s">
        <v>44</v>
      </c>
      <c r="AT952" s="88" t="s">
        <v>61</v>
      </c>
      <c r="AU952" s="88"/>
      <c r="AV952" s="88"/>
      <c r="AW952" s="88"/>
      <c r="AX952" s="88" t="s">
        <v>3923</v>
      </c>
      <c r="AY952" s="88">
        <v>39.877451000000001</v>
      </c>
      <c r="AZ952" s="89">
        <v>150</v>
      </c>
      <c r="BA952" s="92">
        <v>0.25906735751295334</v>
      </c>
      <c r="BB952" s="93">
        <v>144</v>
      </c>
      <c r="BC952" s="94">
        <v>0.2</v>
      </c>
      <c r="BD952" s="89">
        <v>370</v>
      </c>
      <c r="BE952" s="89">
        <v>270</v>
      </c>
      <c r="BF952" s="98" t="s">
        <v>2630</v>
      </c>
      <c r="BG952" s="88" t="s">
        <v>68</v>
      </c>
      <c r="BH952" s="88" t="s">
        <v>97</v>
      </c>
    </row>
    <row r="953" spans="1:60" s="87" customFormat="1" ht="30.75" customHeight="1" x14ac:dyDescent="0.2">
      <c r="A953" s="87" t="s">
        <v>2363</v>
      </c>
      <c r="B953" s="88" t="s">
        <v>1892</v>
      </c>
      <c r="C953" s="88" t="s">
        <v>2363</v>
      </c>
      <c r="D953" s="88" t="s">
        <v>31</v>
      </c>
      <c r="E953" s="88" t="s">
        <v>32</v>
      </c>
      <c r="F953" s="88" t="s">
        <v>32</v>
      </c>
      <c r="G953" s="88" t="s">
        <v>61</v>
      </c>
      <c r="H953" s="88" t="s">
        <v>66</v>
      </c>
      <c r="I953" s="88" t="s">
        <v>2918</v>
      </c>
      <c r="J953" s="88" t="s">
        <v>1369</v>
      </c>
      <c r="K953" s="88" t="s">
        <v>1368</v>
      </c>
      <c r="L953" s="88" t="s">
        <v>97</v>
      </c>
      <c r="M953" s="88" t="s">
        <v>97</v>
      </c>
      <c r="N953" s="88" t="s">
        <v>1743</v>
      </c>
      <c r="O953" s="88" t="s">
        <v>587</v>
      </c>
      <c r="P953" s="88" t="s">
        <v>98</v>
      </c>
      <c r="Q953" s="88" t="s">
        <v>2374</v>
      </c>
      <c r="R953" s="89" t="s">
        <v>3633</v>
      </c>
      <c r="S953" s="90">
        <v>0.2</v>
      </c>
      <c r="T953" s="88" t="s">
        <v>1365</v>
      </c>
      <c r="U953" s="88"/>
      <c r="V953" s="88"/>
      <c r="W953" s="88"/>
      <c r="X953" s="89"/>
      <c r="Y953" s="89"/>
      <c r="Z953" s="88"/>
      <c r="AA953" s="88">
        <v>28</v>
      </c>
      <c r="AB953" s="88"/>
      <c r="AC953" s="88"/>
      <c r="AD953" s="88">
        <v>24</v>
      </c>
      <c r="AE953" s="91">
        <v>12.45</v>
      </c>
      <c r="AF953" s="88" t="s">
        <v>2992</v>
      </c>
      <c r="AG953" s="88" t="s">
        <v>2999</v>
      </c>
      <c r="AH953" s="88" t="s">
        <v>2998</v>
      </c>
      <c r="AI953" s="89">
        <v>1</v>
      </c>
      <c r="AJ953" s="89"/>
      <c r="AK953" s="89"/>
      <c r="AL953" s="88"/>
      <c r="AM953" s="88"/>
      <c r="AN953" s="88"/>
      <c r="AO953" s="88"/>
      <c r="AP953" s="88" t="s">
        <v>61</v>
      </c>
      <c r="AQ953" s="88" t="s">
        <v>44</v>
      </c>
      <c r="AR953" s="88" t="s">
        <v>45</v>
      </c>
      <c r="AS953" s="88" t="s">
        <v>44</v>
      </c>
      <c r="AT953" s="88" t="s">
        <v>61</v>
      </c>
      <c r="AU953" s="88"/>
      <c r="AV953" s="88"/>
      <c r="AW953" s="88"/>
      <c r="AX953" s="88" t="s">
        <v>3923</v>
      </c>
      <c r="AY953" s="88">
        <v>39.950488999999997</v>
      </c>
      <c r="AZ953" s="89">
        <v>150</v>
      </c>
      <c r="BA953" s="92">
        <v>0.33160621761658032</v>
      </c>
      <c r="BB953" s="93">
        <v>144</v>
      </c>
      <c r="BC953" s="94">
        <v>0.2</v>
      </c>
      <c r="BD953" s="89">
        <v>370</v>
      </c>
      <c r="BE953" s="89">
        <v>270</v>
      </c>
      <c r="BF953" s="98" t="s">
        <v>2630</v>
      </c>
      <c r="BG953" s="88" t="s">
        <v>68</v>
      </c>
      <c r="BH953" s="88" t="s">
        <v>97</v>
      </c>
    </row>
    <row r="954" spans="1:60" s="87" customFormat="1" ht="30.75" customHeight="1" x14ac:dyDescent="0.2">
      <c r="A954" s="87" t="s">
        <v>2364</v>
      </c>
      <c r="B954" s="88" t="s">
        <v>1892</v>
      </c>
      <c r="C954" s="88" t="s">
        <v>2364</v>
      </c>
      <c r="D954" s="88" t="s">
        <v>31</v>
      </c>
      <c r="E954" s="88" t="s">
        <v>32</v>
      </c>
      <c r="F954" s="88" t="s">
        <v>32</v>
      </c>
      <c r="G954" s="88" t="s">
        <v>61</v>
      </c>
      <c r="H954" s="88" t="s">
        <v>66</v>
      </c>
      <c r="I954" s="88" t="s">
        <v>2918</v>
      </c>
      <c r="J954" s="88" t="s">
        <v>1369</v>
      </c>
      <c r="K954" s="88" t="s">
        <v>1368</v>
      </c>
      <c r="L954" s="88" t="s">
        <v>97</v>
      </c>
      <c r="M954" s="88" t="s">
        <v>97</v>
      </c>
      <c r="N954" s="88" t="s">
        <v>1743</v>
      </c>
      <c r="O954" s="88" t="s">
        <v>587</v>
      </c>
      <c r="P954" s="88" t="s">
        <v>100</v>
      </c>
      <c r="Q954" s="88" t="s">
        <v>2374</v>
      </c>
      <c r="R954" s="89" t="s">
        <v>3633</v>
      </c>
      <c r="S954" s="90">
        <v>0.19</v>
      </c>
      <c r="T954" s="88" t="s">
        <v>1366</v>
      </c>
      <c r="U954" s="88"/>
      <c r="V954" s="88"/>
      <c r="W954" s="88"/>
      <c r="X954" s="89"/>
      <c r="Y954" s="89"/>
      <c r="Z954" s="88"/>
      <c r="AA954" s="88">
        <v>28</v>
      </c>
      <c r="AB954" s="88"/>
      <c r="AC954" s="88"/>
      <c r="AD954" s="88">
        <v>24</v>
      </c>
      <c r="AE954" s="91">
        <v>12.45</v>
      </c>
      <c r="AF954" s="88" t="s">
        <v>2992</v>
      </c>
      <c r="AG954" s="88" t="s">
        <v>2999</v>
      </c>
      <c r="AH954" s="88" t="s">
        <v>2998</v>
      </c>
      <c r="AI954" s="89">
        <v>1</v>
      </c>
      <c r="AJ954" s="89"/>
      <c r="AK954" s="89"/>
      <c r="AL954" s="88"/>
      <c r="AM954" s="88"/>
      <c r="AN954" s="88"/>
      <c r="AO954" s="88"/>
      <c r="AP954" s="88" t="s">
        <v>61</v>
      </c>
      <c r="AQ954" s="88" t="s">
        <v>44</v>
      </c>
      <c r="AR954" s="88" t="s">
        <v>45</v>
      </c>
      <c r="AS954" s="88" t="s">
        <v>44</v>
      </c>
      <c r="AT954" s="88" t="s">
        <v>61</v>
      </c>
      <c r="AU954" s="88"/>
      <c r="AV954" s="88"/>
      <c r="AW954" s="88"/>
      <c r="AX954" s="88" t="s">
        <v>3923</v>
      </c>
      <c r="AY954" s="88">
        <v>39.684401999999999</v>
      </c>
      <c r="AZ954" s="89">
        <v>150</v>
      </c>
      <c r="BA954" s="92">
        <v>0.32124352331606215</v>
      </c>
      <c r="BB954" s="93">
        <v>144</v>
      </c>
      <c r="BC954" s="94">
        <v>0.2</v>
      </c>
      <c r="BD954" s="89">
        <v>370</v>
      </c>
      <c r="BE954" s="89">
        <v>270</v>
      </c>
      <c r="BF954" s="98" t="s">
        <v>2630</v>
      </c>
      <c r="BG954" s="88" t="s">
        <v>68</v>
      </c>
      <c r="BH954" s="88" t="s">
        <v>97</v>
      </c>
    </row>
    <row r="955" spans="1:60" s="87" customFormat="1" ht="30.75" customHeight="1" x14ac:dyDescent="0.2">
      <c r="A955" s="87" t="s">
        <v>2365</v>
      </c>
      <c r="B955" s="88" t="s">
        <v>1892</v>
      </c>
      <c r="C955" s="88" t="s">
        <v>2365</v>
      </c>
      <c r="D955" s="88" t="s">
        <v>31</v>
      </c>
      <c r="E955" s="88" t="s">
        <v>32</v>
      </c>
      <c r="F955" s="88" t="s">
        <v>32</v>
      </c>
      <c r="G955" s="88" t="s">
        <v>61</v>
      </c>
      <c r="H955" s="88" t="s">
        <v>66</v>
      </c>
      <c r="I955" s="88" t="s">
        <v>2918</v>
      </c>
      <c r="J955" s="88" t="s">
        <v>1369</v>
      </c>
      <c r="K955" s="88" t="s">
        <v>1368</v>
      </c>
      <c r="L955" s="88" t="s">
        <v>97</v>
      </c>
      <c r="M955" s="88" t="s">
        <v>97</v>
      </c>
      <c r="N955" s="88" t="s">
        <v>1743</v>
      </c>
      <c r="O955" s="88" t="s">
        <v>587</v>
      </c>
      <c r="P955" s="88" t="s">
        <v>104</v>
      </c>
      <c r="Q955" s="88" t="s">
        <v>2374</v>
      </c>
      <c r="R955" s="89" t="s">
        <v>3633</v>
      </c>
      <c r="S955" s="90">
        <v>0.255</v>
      </c>
      <c r="T955" s="88" t="s">
        <v>1367</v>
      </c>
      <c r="U955" s="88"/>
      <c r="V955" s="88"/>
      <c r="W955" s="88"/>
      <c r="X955" s="89"/>
      <c r="Y955" s="89"/>
      <c r="Z955" s="88"/>
      <c r="AA955" s="88">
        <v>28</v>
      </c>
      <c r="AB955" s="88"/>
      <c r="AC955" s="88"/>
      <c r="AD955" s="88">
        <v>24</v>
      </c>
      <c r="AE955" s="91">
        <v>12.45</v>
      </c>
      <c r="AF955" s="88" t="s">
        <v>2992</v>
      </c>
      <c r="AG955" s="88" t="s">
        <v>2999</v>
      </c>
      <c r="AH955" s="88" t="s">
        <v>2998</v>
      </c>
      <c r="AI955" s="89">
        <v>1</v>
      </c>
      <c r="AJ955" s="89"/>
      <c r="AK955" s="89"/>
      <c r="AL955" s="88"/>
      <c r="AM955" s="88"/>
      <c r="AN955" s="88"/>
      <c r="AO955" s="88"/>
      <c r="AP955" s="88" t="s">
        <v>61</v>
      </c>
      <c r="AQ955" s="88" t="s">
        <v>44</v>
      </c>
      <c r="AR955" s="88" t="s">
        <v>45</v>
      </c>
      <c r="AS955" s="88" t="s">
        <v>44</v>
      </c>
      <c r="AT955" s="88" t="s">
        <v>61</v>
      </c>
      <c r="AU955" s="88"/>
      <c r="AV955" s="88"/>
      <c r="AW955" s="88"/>
      <c r="AX955" s="88" t="s">
        <v>3923</v>
      </c>
      <c r="AY955" s="88">
        <v>39.686647000000001</v>
      </c>
      <c r="AZ955" s="89">
        <v>150</v>
      </c>
      <c r="BA955" s="92">
        <v>8.8082901554404139E-2</v>
      </c>
      <c r="BB955" s="93">
        <v>144</v>
      </c>
      <c r="BC955" s="94">
        <v>0.2</v>
      </c>
      <c r="BD955" s="89">
        <v>370</v>
      </c>
      <c r="BE955" s="89">
        <v>270</v>
      </c>
      <c r="BF955" s="98" t="s">
        <v>2630</v>
      </c>
      <c r="BG955" s="88" t="s">
        <v>68</v>
      </c>
      <c r="BH955" s="88" t="s">
        <v>97</v>
      </c>
    </row>
    <row r="956" spans="1:60" s="87" customFormat="1" ht="30.75" customHeight="1" x14ac:dyDescent="0.2">
      <c r="A956" s="87" t="s">
        <v>2366</v>
      </c>
      <c r="B956" s="88" t="s">
        <v>1874</v>
      </c>
      <c r="C956" s="88" t="s">
        <v>2366</v>
      </c>
      <c r="D956" s="88" t="s">
        <v>31</v>
      </c>
      <c r="E956" s="88" t="s">
        <v>32</v>
      </c>
      <c r="F956" s="88" t="s">
        <v>32</v>
      </c>
      <c r="G956" s="88" t="s">
        <v>61</v>
      </c>
      <c r="H956" s="88" t="s">
        <v>66</v>
      </c>
      <c r="I956" s="88" t="s">
        <v>2918</v>
      </c>
      <c r="J956" s="88" t="s">
        <v>1369</v>
      </c>
      <c r="K956" s="88" t="s">
        <v>1403</v>
      </c>
      <c r="L956" s="88" t="s">
        <v>97</v>
      </c>
      <c r="M956" s="88" t="s">
        <v>97</v>
      </c>
      <c r="N956" s="88" t="s">
        <v>1739</v>
      </c>
      <c r="O956" s="88" t="s">
        <v>587</v>
      </c>
      <c r="P956" s="88" t="s">
        <v>175</v>
      </c>
      <c r="Q956" s="88" t="s">
        <v>2374</v>
      </c>
      <c r="R956" s="89" t="s">
        <v>3622</v>
      </c>
      <c r="S956" s="90">
        <v>0.23499999999999999</v>
      </c>
      <c r="T956" s="88" t="s">
        <v>1381</v>
      </c>
      <c r="U956" s="88"/>
      <c r="V956" s="88"/>
      <c r="W956" s="88"/>
      <c r="X956" s="89"/>
      <c r="Y956" s="89"/>
      <c r="Z956" s="88"/>
      <c r="AA956" s="88">
        <v>21</v>
      </c>
      <c r="AB956" s="88"/>
      <c r="AC956" s="88"/>
      <c r="AD956" s="88">
        <v>24</v>
      </c>
      <c r="AE956" s="91">
        <v>9.6</v>
      </c>
      <c r="AF956" s="88" t="s">
        <v>2992</v>
      </c>
      <c r="AG956" s="88" t="s">
        <v>2999</v>
      </c>
      <c r="AH956" s="88" t="s">
        <v>2998</v>
      </c>
      <c r="AI956" s="89">
        <v>1</v>
      </c>
      <c r="AJ956" s="89"/>
      <c r="AK956" s="89"/>
      <c r="AL956" s="88"/>
      <c r="AM956" s="88"/>
      <c r="AN956" s="88"/>
      <c r="AO956" s="88"/>
      <c r="AP956" s="88" t="s">
        <v>61</v>
      </c>
      <c r="AQ956" s="88" t="s">
        <v>44</v>
      </c>
      <c r="AR956" s="88" t="s">
        <v>45</v>
      </c>
      <c r="AS956" s="88" t="s">
        <v>44</v>
      </c>
      <c r="AT956" s="88" t="s">
        <v>61</v>
      </c>
      <c r="AU956" s="88"/>
      <c r="AV956" s="88"/>
      <c r="AW956" s="88"/>
      <c r="AX956" s="88" t="s">
        <v>3923</v>
      </c>
      <c r="AY956" s="88">
        <v>35.234664000000002</v>
      </c>
      <c r="AZ956" s="89">
        <v>150</v>
      </c>
      <c r="BA956" s="92">
        <v>0.10880829015544041</v>
      </c>
      <c r="BB956" s="93">
        <v>72</v>
      </c>
      <c r="BC956" s="94">
        <v>0.2</v>
      </c>
      <c r="BD956" s="89">
        <v>370</v>
      </c>
      <c r="BE956" s="89">
        <v>270</v>
      </c>
      <c r="BF956" s="98" t="s">
        <v>2633</v>
      </c>
      <c r="BG956" s="88" t="s">
        <v>68</v>
      </c>
      <c r="BH956" s="88" t="s">
        <v>97</v>
      </c>
    </row>
    <row r="957" spans="1:60" s="87" customFormat="1" ht="30.75" customHeight="1" x14ac:dyDescent="0.2">
      <c r="A957" s="87" t="s">
        <v>2368</v>
      </c>
      <c r="B957" s="88" t="s">
        <v>1874</v>
      </c>
      <c r="C957" s="88" t="s">
        <v>2368</v>
      </c>
      <c r="D957" s="88" t="s">
        <v>31</v>
      </c>
      <c r="E957" s="88" t="s">
        <v>32</v>
      </c>
      <c r="F957" s="88" t="s">
        <v>32</v>
      </c>
      <c r="G957" s="88" t="s">
        <v>61</v>
      </c>
      <c r="H957" s="88" t="s">
        <v>66</v>
      </c>
      <c r="I957" s="88" t="s">
        <v>2918</v>
      </c>
      <c r="J957" s="88" t="s">
        <v>1369</v>
      </c>
      <c r="K957" s="88" t="s">
        <v>1403</v>
      </c>
      <c r="L957" s="88" t="s">
        <v>97</v>
      </c>
      <c r="M957" s="88" t="s">
        <v>97</v>
      </c>
      <c r="N957" s="88" t="s">
        <v>1739</v>
      </c>
      <c r="O957" s="88" t="s">
        <v>587</v>
      </c>
      <c r="P957" s="88" t="s">
        <v>176</v>
      </c>
      <c r="Q957" s="88" t="s">
        <v>2374</v>
      </c>
      <c r="R957" s="89" t="s">
        <v>3622</v>
      </c>
      <c r="S957" s="90">
        <v>0.19500000000000001</v>
      </c>
      <c r="T957" s="88" t="s">
        <v>1382</v>
      </c>
      <c r="U957" s="88"/>
      <c r="V957" s="88"/>
      <c r="W957" s="88"/>
      <c r="X957" s="89"/>
      <c r="Y957" s="89"/>
      <c r="Z957" s="88"/>
      <c r="AA957" s="88">
        <v>21</v>
      </c>
      <c r="AB957" s="88"/>
      <c r="AC957" s="88"/>
      <c r="AD957" s="88">
        <v>24</v>
      </c>
      <c r="AE957" s="91">
        <v>9.6</v>
      </c>
      <c r="AF957" s="88" t="s">
        <v>2992</v>
      </c>
      <c r="AG957" s="88" t="s">
        <v>2999</v>
      </c>
      <c r="AH957" s="88" t="s">
        <v>2998</v>
      </c>
      <c r="AI957" s="89">
        <v>1</v>
      </c>
      <c r="AJ957" s="89"/>
      <c r="AK957" s="89"/>
      <c r="AL957" s="88"/>
      <c r="AM957" s="88"/>
      <c r="AN957" s="88"/>
      <c r="AO957" s="88"/>
      <c r="AP957" s="88" t="s">
        <v>61</v>
      </c>
      <c r="AQ957" s="88" t="s">
        <v>44</v>
      </c>
      <c r="AR957" s="88" t="s">
        <v>45</v>
      </c>
      <c r="AS957" s="88" t="s">
        <v>44</v>
      </c>
      <c r="AT957" s="88" t="s">
        <v>61</v>
      </c>
      <c r="AU957" s="88"/>
      <c r="AV957" s="88"/>
      <c r="AW957" s="88"/>
      <c r="AX957" s="88" t="s">
        <v>3923</v>
      </c>
      <c r="AY957" s="88">
        <v>35.234664000000002</v>
      </c>
      <c r="AZ957" s="89">
        <v>150</v>
      </c>
      <c r="BA957" s="92">
        <v>0.14507772020725387</v>
      </c>
      <c r="BB957" s="93">
        <v>72</v>
      </c>
      <c r="BC957" s="94">
        <v>0.2</v>
      </c>
      <c r="BD957" s="89">
        <v>370</v>
      </c>
      <c r="BE957" s="89">
        <v>270</v>
      </c>
      <c r="BF957" s="98" t="s">
        <v>2633</v>
      </c>
      <c r="BG957" s="88" t="s">
        <v>68</v>
      </c>
      <c r="BH957" s="88" t="s">
        <v>97</v>
      </c>
    </row>
    <row r="958" spans="1:60" s="87" customFormat="1" ht="30.75" customHeight="1" x14ac:dyDescent="0.2">
      <c r="A958" s="87" t="s">
        <v>2367</v>
      </c>
      <c r="B958" s="88" t="s">
        <v>1874</v>
      </c>
      <c r="C958" s="88" t="s">
        <v>2367</v>
      </c>
      <c r="D958" s="88" t="s">
        <v>31</v>
      </c>
      <c r="E958" s="88" t="s">
        <v>32</v>
      </c>
      <c r="F958" s="88" t="s">
        <v>32</v>
      </c>
      <c r="G958" s="88" t="s">
        <v>61</v>
      </c>
      <c r="H958" s="88" t="s">
        <v>66</v>
      </c>
      <c r="I958" s="88" t="s">
        <v>2918</v>
      </c>
      <c r="J958" s="88" t="s">
        <v>1369</v>
      </c>
      <c r="K958" s="88" t="s">
        <v>1403</v>
      </c>
      <c r="L958" s="88" t="s">
        <v>97</v>
      </c>
      <c r="M958" s="88" t="s">
        <v>97</v>
      </c>
      <c r="N958" s="88" t="s">
        <v>1739</v>
      </c>
      <c r="O958" s="88" t="s">
        <v>587</v>
      </c>
      <c r="P958" s="88" t="s">
        <v>98</v>
      </c>
      <c r="Q958" s="88" t="s">
        <v>2374</v>
      </c>
      <c r="R958" s="89" t="s">
        <v>3622</v>
      </c>
      <c r="S958" s="90">
        <v>0.2</v>
      </c>
      <c r="T958" s="88" t="s">
        <v>1383</v>
      </c>
      <c r="U958" s="88"/>
      <c r="V958" s="88"/>
      <c r="W958" s="88"/>
      <c r="X958" s="89"/>
      <c r="Y958" s="89"/>
      <c r="Z958" s="88"/>
      <c r="AA958" s="88">
        <v>21</v>
      </c>
      <c r="AB958" s="88"/>
      <c r="AC958" s="88"/>
      <c r="AD958" s="88">
        <v>24</v>
      </c>
      <c r="AE958" s="91">
        <v>9.6</v>
      </c>
      <c r="AF958" s="88" t="s">
        <v>2992</v>
      </c>
      <c r="AG958" s="88" t="s">
        <v>2999</v>
      </c>
      <c r="AH958" s="88" t="s">
        <v>2998</v>
      </c>
      <c r="AI958" s="89">
        <v>1</v>
      </c>
      <c r="AJ958" s="89"/>
      <c r="AK958" s="89"/>
      <c r="AL958" s="88"/>
      <c r="AM958" s="88"/>
      <c r="AN958" s="88"/>
      <c r="AO958" s="88"/>
      <c r="AP958" s="88" t="s">
        <v>61</v>
      </c>
      <c r="AQ958" s="88" t="s">
        <v>44</v>
      </c>
      <c r="AR958" s="88" t="s">
        <v>45</v>
      </c>
      <c r="AS958" s="88" t="s">
        <v>44</v>
      </c>
      <c r="AT958" s="88" t="s">
        <v>61</v>
      </c>
      <c r="AU958" s="88"/>
      <c r="AV958" s="88"/>
      <c r="AW958" s="88"/>
      <c r="AX958" s="88" t="s">
        <v>3923</v>
      </c>
      <c r="AY958" s="88">
        <v>35.234664000000002</v>
      </c>
      <c r="AZ958" s="89">
        <v>150</v>
      </c>
      <c r="BA958" s="92">
        <v>0.21243523316062177</v>
      </c>
      <c r="BB958" s="93">
        <v>72</v>
      </c>
      <c r="BC958" s="94">
        <v>0.2</v>
      </c>
      <c r="BD958" s="89">
        <v>370</v>
      </c>
      <c r="BE958" s="89">
        <v>270</v>
      </c>
      <c r="BF958" s="98" t="s">
        <v>2633</v>
      </c>
      <c r="BG958" s="88" t="s">
        <v>68</v>
      </c>
      <c r="BH958" s="88" t="s">
        <v>97</v>
      </c>
    </row>
    <row r="959" spans="1:60" s="87" customFormat="1" ht="30.75" customHeight="1" x14ac:dyDescent="0.2">
      <c r="A959" s="87" t="s">
        <v>2369</v>
      </c>
      <c r="B959" s="88" t="s">
        <v>1874</v>
      </c>
      <c r="C959" s="88" t="s">
        <v>2369</v>
      </c>
      <c r="D959" s="88" t="s">
        <v>31</v>
      </c>
      <c r="E959" s="88" t="s">
        <v>32</v>
      </c>
      <c r="F959" s="88" t="s">
        <v>32</v>
      </c>
      <c r="G959" s="88" t="s">
        <v>61</v>
      </c>
      <c r="H959" s="88" t="s">
        <v>66</v>
      </c>
      <c r="I959" s="88" t="s">
        <v>2918</v>
      </c>
      <c r="J959" s="88" t="s">
        <v>1369</v>
      </c>
      <c r="K959" s="88" t="s">
        <v>1403</v>
      </c>
      <c r="L959" s="88" t="s">
        <v>97</v>
      </c>
      <c r="M959" s="88" t="s">
        <v>97</v>
      </c>
      <c r="N959" s="88" t="s">
        <v>1739</v>
      </c>
      <c r="O959" s="88" t="s">
        <v>587</v>
      </c>
      <c r="P959" s="88" t="s">
        <v>100</v>
      </c>
      <c r="Q959" s="88" t="s">
        <v>2374</v>
      </c>
      <c r="R959" s="89" t="s">
        <v>3622</v>
      </c>
      <c r="S959" s="90">
        <v>0.19</v>
      </c>
      <c r="T959" s="88" t="s">
        <v>1384</v>
      </c>
      <c r="U959" s="88"/>
      <c r="V959" s="88"/>
      <c r="W959" s="88"/>
      <c r="X959" s="89"/>
      <c r="Y959" s="89"/>
      <c r="Z959" s="88"/>
      <c r="AA959" s="88">
        <v>21</v>
      </c>
      <c r="AB959" s="88"/>
      <c r="AC959" s="88"/>
      <c r="AD959" s="88">
        <v>24</v>
      </c>
      <c r="AE959" s="91">
        <v>9.6</v>
      </c>
      <c r="AF959" s="88" t="s">
        <v>2992</v>
      </c>
      <c r="AG959" s="88" t="s">
        <v>2999</v>
      </c>
      <c r="AH959" s="88" t="s">
        <v>2998</v>
      </c>
      <c r="AI959" s="89">
        <v>1</v>
      </c>
      <c r="AJ959" s="89"/>
      <c r="AK959" s="89"/>
      <c r="AL959" s="88"/>
      <c r="AM959" s="88"/>
      <c r="AN959" s="88"/>
      <c r="AO959" s="88"/>
      <c r="AP959" s="88" t="s">
        <v>61</v>
      </c>
      <c r="AQ959" s="88" t="s">
        <v>44</v>
      </c>
      <c r="AR959" s="88" t="s">
        <v>45</v>
      </c>
      <c r="AS959" s="88" t="s">
        <v>44</v>
      </c>
      <c r="AT959" s="88" t="s">
        <v>61</v>
      </c>
      <c r="AU959" s="88"/>
      <c r="AV959" s="88"/>
      <c r="AW959" s="88"/>
      <c r="AX959" s="88" t="s">
        <v>3923</v>
      </c>
      <c r="AY959" s="88">
        <v>35.234664000000002</v>
      </c>
      <c r="AZ959" s="89">
        <v>150</v>
      </c>
      <c r="BA959" s="92">
        <v>0.13989637305699482</v>
      </c>
      <c r="BB959" s="93">
        <v>72</v>
      </c>
      <c r="BC959" s="94">
        <v>0.2</v>
      </c>
      <c r="BD959" s="89">
        <v>370</v>
      </c>
      <c r="BE959" s="89">
        <v>270</v>
      </c>
      <c r="BF959" s="98" t="s">
        <v>2633</v>
      </c>
      <c r="BG959" s="88" t="s">
        <v>68</v>
      </c>
      <c r="BH959" s="88" t="s">
        <v>97</v>
      </c>
    </row>
    <row r="960" spans="1:60" s="87" customFormat="1" ht="30.75" customHeight="1" x14ac:dyDescent="0.2">
      <c r="A960" s="87" t="s">
        <v>2370</v>
      </c>
      <c r="B960" s="88" t="s">
        <v>1874</v>
      </c>
      <c r="C960" s="88" t="s">
        <v>2370</v>
      </c>
      <c r="D960" s="88" t="s">
        <v>31</v>
      </c>
      <c r="E960" s="88" t="s">
        <v>32</v>
      </c>
      <c r="F960" s="88" t="s">
        <v>32</v>
      </c>
      <c r="G960" s="88" t="s">
        <v>61</v>
      </c>
      <c r="H960" s="88" t="s">
        <v>66</v>
      </c>
      <c r="I960" s="88" t="s">
        <v>2918</v>
      </c>
      <c r="J960" s="88" t="s">
        <v>1369</v>
      </c>
      <c r="K960" s="88" t="s">
        <v>1403</v>
      </c>
      <c r="L960" s="88" t="s">
        <v>97</v>
      </c>
      <c r="M960" s="88" t="s">
        <v>97</v>
      </c>
      <c r="N960" s="88" t="s">
        <v>1739</v>
      </c>
      <c r="O960" s="88" t="s">
        <v>587</v>
      </c>
      <c r="P960" s="88" t="s">
        <v>104</v>
      </c>
      <c r="Q960" s="88" t="s">
        <v>2374</v>
      </c>
      <c r="R960" s="89" t="s">
        <v>3622</v>
      </c>
      <c r="S960" s="90">
        <v>0.26</v>
      </c>
      <c r="T960" s="88" t="s">
        <v>1385</v>
      </c>
      <c r="U960" s="88"/>
      <c r="V960" s="88"/>
      <c r="W960" s="88"/>
      <c r="X960" s="89"/>
      <c r="Y960" s="89"/>
      <c r="Z960" s="88"/>
      <c r="AA960" s="88">
        <v>21</v>
      </c>
      <c r="AB960" s="88"/>
      <c r="AC960" s="88"/>
      <c r="AD960" s="88">
        <v>24</v>
      </c>
      <c r="AE960" s="91">
        <v>9.6</v>
      </c>
      <c r="AF960" s="88" t="s">
        <v>2992</v>
      </c>
      <c r="AG960" s="88" t="s">
        <v>2999</v>
      </c>
      <c r="AH960" s="88" t="s">
        <v>2998</v>
      </c>
      <c r="AI960" s="89">
        <v>1</v>
      </c>
      <c r="AJ960" s="89"/>
      <c r="AK960" s="89"/>
      <c r="AL960" s="88"/>
      <c r="AM960" s="88"/>
      <c r="AN960" s="88"/>
      <c r="AO960" s="88"/>
      <c r="AP960" s="88" t="s">
        <v>61</v>
      </c>
      <c r="AQ960" s="88" t="s">
        <v>44</v>
      </c>
      <c r="AR960" s="88" t="s">
        <v>45</v>
      </c>
      <c r="AS960" s="88" t="s">
        <v>44</v>
      </c>
      <c r="AT960" s="88" t="s">
        <v>61</v>
      </c>
      <c r="AU960" s="88"/>
      <c r="AV960" s="88"/>
      <c r="AW960" s="88"/>
      <c r="AX960" s="88" t="s">
        <v>3923</v>
      </c>
      <c r="AY960" s="88">
        <v>35.234664000000002</v>
      </c>
      <c r="AZ960" s="89">
        <v>150</v>
      </c>
      <c r="BA960" s="92">
        <v>2.072538860103627E-2</v>
      </c>
      <c r="BB960" s="93">
        <v>72</v>
      </c>
      <c r="BC960" s="94">
        <v>0.2</v>
      </c>
      <c r="BD960" s="89">
        <v>370</v>
      </c>
      <c r="BE960" s="89">
        <v>270</v>
      </c>
      <c r="BF960" s="98" t="s">
        <v>2633</v>
      </c>
      <c r="BG960" s="88" t="s">
        <v>68</v>
      </c>
      <c r="BH960" s="88" t="s">
        <v>97</v>
      </c>
    </row>
    <row r="961" spans="1:60" s="87" customFormat="1" ht="30.75" customHeight="1" x14ac:dyDescent="0.2">
      <c r="A961" s="87" t="s">
        <v>2189</v>
      </c>
      <c r="B961" s="88" t="s">
        <v>1875</v>
      </c>
      <c r="C961" s="88" t="s">
        <v>2189</v>
      </c>
      <c r="D961" s="88" t="s">
        <v>31</v>
      </c>
      <c r="E961" s="88" t="s">
        <v>32</v>
      </c>
      <c r="F961" s="88" t="s">
        <v>32</v>
      </c>
      <c r="G961" s="88" t="s">
        <v>61</v>
      </c>
      <c r="H961" s="88" t="s">
        <v>66</v>
      </c>
      <c r="I961" s="88" t="s">
        <v>2916</v>
      </c>
      <c r="J961" s="88" t="s">
        <v>1369</v>
      </c>
      <c r="K961" s="88" t="s">
        <v>1403</v>
      </c>
      <c r="L961" s="88" t="s">
        <v>97</v>
      </c>
      <c r="M961" s="88" t="s">
        <v>97</v>
      </c>
      <c r="N961" s="88" t="s">
        <v>1735</v>
      </c>
      <c r="O961" s="88" t="s">
        <v>587</v>
      </c>
      <c r="P961" s="88" t="s">
        <v>175</v>
      </c>
      <c r="Q961" s="88" t="s">
        <v>2374</v>
      </c>
      <c r="R961" s="89" t="s">
        <v>3623</v>
      </c>
      <c r="S961" s="90">
        <v>0.23499999999999999</v>
      </c>
      <c r="T961" s="88" t="s">
        <v>1386</v>
      </c>
      <c r="U961" s="88"/>
      <c r="V961" s="88"/>
      <c r="W961" s="88"/>
      <c r="X961" s="89"/>
      <c r="Y961" s="89"/>
      <c r="Z961" s="88"/>
      <c r="AA961" s="88">
        <v>21</v>
      </c>
      <c r="AB961" s="88"/>
      <c r="AC961" s="88"/>
      <c r="AD961" s="88">
        <v>24</v>
      </c>
      <c r="AE961" s="91">
        <v>9.6</v>
      </c>
      <c r="AF961" s="88"/>
      <c r="AG961" s="88"/>
      <c r="AH961" s="88" t="s">
        <v>2998</v>
      </c>
      <c r="AI961" s="89">
        <v>1</v>
      </c>
      <c r="AJ961" s="89"/>
      <c r="AK961" s="89"/>
      <c r="AL961" s="88"/>
      <c r="AM961" s="88"/>
      <c r="AN961" s="88"/>
      <c r="AO961" s="88"/>
      <c r="AP961" s="88" t="s">
        <v>61</v>
      </c>
      <c r="AQ961" s="88" t="s">
        <v>44</v>
      </c>
      <c r="AR961" s="88" t="s">
        <v>45</v>
      </c>
      <c r="AS961" s="88" t="s">
        <v>44</v>
      </c>
      <c r="AT961" s="88" t="s">
        <v>61</v>
      </c>
      <c r="AU961" s="88"/>
      <c r="AV961" s="88"/>
      <c r="AW961" s="88"/>
      <c r="AX961" s="88" t="s">
        <v>3923</v>
      </c>
      <c r="AY961" s="88">
        <v>46.109178999999997</v>
      </c>
      <c r="AZ961" s="89">
        <v>150</v>
      </c>
      <c r="BA961" s="92">
        <v>7.7720207253886009E-2</v>
      </c>
      <c r="BB961" s="93">
        <v>72</v>
      </c>
      <c r="BC961" s="94">
        <v>0.2</v>
      </c>
      <c r="BD961" s="89">
        <v>370</v>
      </c>
      <c r="BE961" s="89">
        <v>270</v>
      </c>
      <c r="BF961" s="96" t="s">
        <v>61</v>
      </c>
      <c r="BG961" s="88" t="s">
        <v>68</v>
      </c>
      <c r="BH961" s="88" t="s">
        <v>97</v>
      </c>
    </row>
    <row r="962" spans="1:60" s="87" customFormat="1" ht="30.75" customHeight="1" x14ac:dyDescent="0.2">
      <c r="A962" s="87" t="s">
        <v>2190</v>
      </c>
      <c r="B962" s="88" t="s">
        <v>1875</v>
      </c>
      <c r="C962" s="88" t="s">
        <v>2190</v>
      </c>
      <c r="D962" s="88" t="s">
        <v>31</v>
      </c>
      <c r="E962" s="88" t="s">
        <v>32</v>
      </c>
      <c r="F962" s="88" t="s">
        <v>32</v>
      </c>
      <c r="G962" s="88" t="s">
        <v>61</v>
      </c>
      <c r="H962" s="88" t="s">
        <v>66</v>
      </c>
      <c r="I962" s="88" t="s">
        <v>2916</v>
      </c>
      <c r="J962" s="88" t="s">
        <v>1369</v>
      </c>
      <c r="K962" s="88" t="s">
        <v>1403</v>
      </c>
      <c r="L962" s="88" t="s">
        <v>97</v>
      </c>
      <c r="M962" s="88" t="s">
        <v>97</v>
      </c>
      <c r="N962" s="88" t="s">
        <v>1735</v>
      </c>
      <c r="O962" s="88" t="s">
        <v>587</v>
      </c>
      <c r="P962" s="88" t="s">
        <v>176</v>
      </c>
      <c r="Q962" s="88" t="s">
        <v>2374</v>
      </c>
      <c r="R962" s="89" t="s">
        <v>3623</v>
      </c>
      <c r="S962" s="90">
        <v>0.19500000000000001</v>
      </c>
      <c r="T962" s="88" t="s">
        <v>1387</v>
      </c>
      <c r="U962" s="88"/>
      <c r="V962" s="88"/>
      <c r="W962" s="88"/>
      <c r="X962" s="89"/>
      <c r="Y962" s="89"/>
      <c r="Z962" s="88"/>
      <c r="AA962" s="88">
        <v>21</v>
      </c>
      <c r="AB962" s="88"/>
      <c r="AC962" s="88"/>
      <c r="AD962" s="88">
        <v>24</v>
      </c>
      <c r="AE962" s="91">
        <v>9.6</v>
      </c>
      <c r="AF962" s="88"/>
      <c r="AG962" s="88"/>
      <c r="AH962" s="88" t="s">
        <v>2998</v>
      </c>
      <c r="AI962" s="89">
        <v>1</v>
      </c>
      <c r="AJ962" s="89"/>
      <c r="AK962" s="89"/>
      <c r="AL962" s="88"/>
      <c r="AM962" s="88"/>
      <c r="AN962" s="88"/>
      <c r="AO962" s="88"/>
      <c r="AP962" s="88" t="s">
        <v>61</v>
      </c>
      <c r="AQ962" s="88" t="s">
        <v>44</v>
      </c>
      <c r="AR962" s="88" t="s">
        <v>45</v>
      </c>
      <c r="AS962" s="88" t="s">
        <v>44</v>
      </c>
      <c r="AT962" s="88" t="s">
        <v>61</v>
      </c>
      <c r="AU962" s="88"/>
      <c r="AV962" s="88"/>
      <c r="AW962" s="88"/>
      <c r="AX962" s="88" t="s">
        <v>3923</v>
      </c>
      <c r="AY962" s="88">
        <v>49.444737000000003</v>
      </c>
      <c r="AZ962" s="89">
        <v>150</v>
      </c>
      <c r="BA962" s="92">
        <v>5.1813471502590676E-3</v>
      </c>
      <c r="BB962" s="93">
        <v>72</v>
      </c>
      <c r="BC962" s="94">
        <v>0.2</v>
      </c>
      <c r="BD962" s="89">
        <v>370</v>
      </c>
      <c r="BE962" s="89">
        <v>270</v>
      </c>
      <c r="BF962" s="96" t="s">
        <v>61</v>
      </c>
      <c r="BG962" s="88" t="s">
        <v>68</v>
      </c>
      <c r="BH962" s="88" t="s">
        <v>97</v>
      </c>
    </row>
    <row r="963" spans="1:60" s="87" customFormat="1" ht="30.75" customHeight="1" x14ac:dyDescent="0.2">
      <c r="A963" s="87" t="s">
        <v>1404</v>
      </c>
      <c r="B963" s="88" t="s">
        <v>1875</v>
      </c>
      <c r="C963" s="88" t="s">
        <v>1404</v>
      </c>
      <c r="D963" s="88" t="s">
        <v>31</v>
      </c>
      <c r="E963" s="88" t="s">
        <v>32</v>
      </c>
      <c r="F963" s="88" t="s">
        <v>32</v>
      </c>
      <c r="G963" s="88" t="s">
        <v>61</v>
      </c>
      <c r="H963" s="88" t="s">
        <v>66</v>
      </c>
      <c r="I963" s="88" t="s">
        <v>2916</v>
      </c>
      <c r="J963" s="88" t="s">
        <v>1369</v>
      </c>
      <c r="K963" s="88" t="s">
        <v>1403</v>
      </c>
      <c r="L963" s="88" t="s">
        <v>97</v>
      </c>
      <c r="M963" s="88" t="s">
        <v>97</v>
      </c>
      <c r="N963" s="88" t="s">
        <v>1735</v>
      </c>
      <c r="O963" s="88" t="s">
        <v>587</v>
      </c>
      <c r="P963" s="88" t="s">
        <v>98</v>
      </c>
      <c r="Q963" s="88" t="s">
        <v>2374</v>
      </c>
      <c r="R963" s="89" t="s">
        <v>3623</v>
      </c>
      <c r="S963" s="90">
        <v>0.2</v>
      </c>
      <c r="T963" s="88" t="s">
        <v>1388</v>
      </c>
      <c r="U963" s="88"/>
      <c r="V963" s="88"/>
      <c r="W963" s="88"/>
      <c r="X963" s="89"/>
      <c r="Y963" s="89"/>
      <c r="Z963" s="88"/>
      <c r="AA963" s="88">
        <v>21</v>
      </c>
      <c r="AB963" s="88"/>
      <c r="AC963" s="88"/>
      <c r="AD963" s="88">
        <v>24</v>
      </c>
      <c r="AE963" s="91">
        <v>9.6</v>
      </c>
      <c r="AF963" s="88"/>
      <c r="AG963" s="88"/>
      <c r="AH963" s="88" t="s">
        <v>2998</v>
      </c>
      <c r="AI963" s="89">
        <v>1</v>
      </c>
      <c r="AJ963" s="89"/>
      <c r="AK963" s="89"/>
      <c r="AL963" s="88"/>
      <c r="AM963" s="88"/>
      <c r="AN963" s="88"/>
      <c r="AO963" s="88"/>
      <c r="AP963" s="88" t="s">
        <v>61</v>
      </c>
      <c r="AQ963" s="88" t="s">
        <v>44</v>
      </c>
      <c r="AR963" s="88" t="s">
        <v>45</v>
      </c>
      <c r="AS963" s="88" t="s">
        <v>44</v>
      </c>
      <c r="AT963" s="88" t="s">
        <v>61</v>
      </c>
      <c r="AU963" s="88"/>
      <c r="AV963" s="88"/>
      <c r="AW963" s="88"/>
      <c r="AX963" s="88" t="s">
        <v>3923</v>
      </c>
      <c r="AY963" s="88">
        <v>49.444737000000003</v>
      </c>
      <c r="AZ963" s="89">
        <v>150</v>
      </c>
      <c r="BA963" s="92">
        <v>6.7357512953367879E-2</v>
      </c>
      <c r="BB963" s="93">
        <v>72</v>
      </c>
      <c r="BC963" s="94">
        <v>0.2</v>
      </c>
      <c r="BD963" s="89">
        <v>370</v>
      </c>
      <c r="BE963" s="89">
        <v>270</v>
      </c>
      <c r="BF963" s="96" t="s">
        <v>61</v>
      </c>
      <c r="BG963" s="88" t="s">
        <v>68</v>
      </c>
      <c r="BH963" s="88" t="s">
        <v>97</v>
      </c>
    </row>
    <row r="964" spans="1:60" s="87" customFormat="1" ht="30.75" customHeight="1" x14ac:dyDescent="0.2">
      <c r="A964" s="87" t="s">
        <v>1405</v>
      </c>
      <c r="B964" s="88" t="s">
        <v>1875</v>
      </c>
      <c r="C964" s="88" t="s">
        <v>1405</v>
      </c>
      <c r="D964" s="88" t="s">
        <v>31</v>
      </c>
      <c r="E964" s="88" t="s">
        <v>32</v>
      </c>
      <c r="F964" s="88" t="s">
        <v>32</v>
      </c>
      <c r="G964" s="88" t="s">
        <v>61</v>
      </c>
      <c r="H964" s="88" t="s">
        <v>66</v>
      </c>
      <c r="I964" s="88" t="s">
        <v>2916</v>
      </c>
      <c r="J964" s="88" t="s">
        <v>1369</v>
      </c>
      <c r="K964" s="88" t="s">
        <v>1403</v>
      </c>
      <c r="L964" s="88" t="s">
        <v>97</v>
      </c>
      <c r="M964" s="88" t="s">
        <v>97</v>
      </c>
      <c r="N964" s="88" t="s">
        <v>1735</v>
      </c>
      <c r="O964" s="88" t="s">
        <v>587</v>
      </c>
      <c r="P964" s="88" t="s">
        <v>100</v>
      </c>
      <c r="Q964" s="88" t="s">
        <v>2374</v>
      </c>
      <c r="R964" s="89" t="s">
        <v>3623</v>
      </c>
      <c r="S964" s="90">
        <v>0.19</v>
      </c>
      <c r="T964" s="88" t="s">
        <v>1389</v>
      </c>
      <c r="U964" s="88"/>
      <c r="V964" s="88"/>
      <c r="W964" s="88"/>
      <c r="X964" s="89"/>
      <c r="Y964" s="89"/>
      <c r="Z964" s="88"/>
      <c r="AA964" s="88">
        <v>21</v>
      </c>
      <c r="AB964" s="88"/>
      <c r="AC964" s="88"/>
      <c r="AD964" s="88">
        <v>24</v>
      </c>
      <c r="AE964" s="91">
        <v>9.6</v>
      </c>
      <c r="AF964" s="88"/>
      <c r="AG964" s="88"/>
      <c r="AH964" s="88" t="s">
        <v>2998</v>
      </c>
      <c r="AI964" s="89">
        <v>1</v>
      </c>
      <c r="AJ964" s="89"/>
      <c r="AK964" s="89"/>
      <c r="AL964" s="88"/>
      <c r="AM964" s="88"/>
      <c r="AN964" s="88"/>
      <c r="AO964" s="88"/>
      <c r="AP964" s="88" t="s">
        <v>61</v>
      </c>
      <c r="AQ964" s="88" t="s">
        <v>44</v>
      </c>
      <c r="AR964" s="88" t="s">
        <v>45</v>
      </c>
      <c r="AS964" s="88" t="s">
        <v>44</v>
      </c>
      <c r="AT964" s="88" t="s">
        <v>61</v>
      </c>
      <c r="AU964" s="88"/>
      <c r="AV964" s="88"/>
      <c r="AW964" s="88"/>
      <c r="AX964" s="88" t="s">
        <v>3923</v>
      </c>
      <c r="AY964" s="88">
        <v>49.444737000000003</v>
      </c>
      <c r="AZ964" s="89">
        <v>150</v>
      </c>
      <c r="BA964" s="92"/>
      <c r="BB964" s="93">
        <v>72</v>
      </c>
      <c r="BC964" s="94">
        <v>0.2</v>
      </c>
      <c r="BD964" s="89">
        <v>370</v>
      </c>
      <c r="BE964" s="89">
        <v>270</v>
      </c>
      <c r="BF964" s="96" t="s">
        <v>61</v>
      </c>
      <c r="BG964" s="88" t="s">
        <v>68</v>
      </c>
      <c r="BH964" s="88" t="s">
        <v>97</v>
      </c>
    </row>
    <row r="965" spans="1:60" s="87" customFormat="1" ht="30.75" customHeight="1" x14ac:dyDescent="0.2">
      <c r="A965" s="87" t="s">
        <v>1406</v>
      </c>
      <c r="B965" s="88" t="s">
        <v>1875</v>
      </c>
      <c r="C965" s="88" t="s">
        <v>1406</v>
      </c>
      <c r="D965" s="88" t="s">
        <v>31</v>
      </c>
      <c r="E965" s="88" t="s">
        <v>32</v>
      </c>
      <c r="F965" s="88" t="s">
        <v>32</v>
      </c>
      <c r="G965" s="88" t="s">
        <v>61</v>
      </c>
      <c r="H965" s="88" t="s">
        <v>66</v>
      </c>
      <c r="I965" s="88" t="s">
        <v>2916</v>
      </c>
      <c r="J965" s="88" t="s">
        <v>1369</v>
      </c>
      <c r="K965" s="88" t="s">
        <v>1403</v>
      </c>
      <c r="L965" s="88" t="s">
        <v>97</v>
      </c>
      <c r="M965" s="88" t="s">
        <v>97</v>
      </c>
      <c r="N965" s="88" t="s">
        <v>1735</v>
      </c>
      <c r="O965" s="88" t="s">
        <v>587</v>
      </c>
      <c r="P965" s="88" t="s">
        <v>104</v>
      </c>
      <c r="Q965" s="88" t="s">
        <v>2374</v>
      </c>
      <c r="R965" s="89" t="s">
        <v>3623</v>
      </c>
      <c r="S965" s="90">
        <v>0.26</v>
      </c>
      <c r="T965" s="88" t="s">
        <v>1390</v>
      </c>
      <c r="U965" s="88"/>
      <c r="V965" s="88"/>
      <c r="W965" s="88"/>
      <c r="X965" s="89"/>
      <c r="Y965" s="89"/>
      <c r="Z965" s="88"/>
      <c r="AA965" s="88">
        <v>21</v>
      </c>
      <c r="AB965" s="88"/>
      <c r="AC965" s="88"/>
      <c r="AD965" s="88">
        <v>24</v>
      </c>
      <c r="AE965" s="91">
        <v>9.6</v>
      </c>
      <c r="AF965" s="88"/>
      <c r="AG965" s="88"/>
      <c r="AH965" s="88" t="s">
        <v>2998</v>
      </c>
      <c r="AI965" s="89">
        <v>1</v>
      </c>
      <c r="AJ965" s="89"/>
      <c r="AK965" s="89"/>
      <c r="AL965" s="88"/>
      <c r="AM965" s="88"/>
      <c r="AN965" s="88"/>
      <c r="AO965" s="88"/>
      <c r="AP965" s="88" t="s">
        <v>61</v>
      </c>
      <c r="AQ965" s="88" t="s">
        <v>44</v>
      </c>
      <c r="AR965" s="88" t="s">
        <v>45</v>
      </c>
      <c r="AS965" s="88" t="s">
        <v>44</v>
      </c>
      <c r="AT965" s="88" t="s">
        <v>61</v>
      </c>
      <c r="AU965" s="88"/>
      <c r="AV965" s="88"/>
      <c r="AW965" s="88"/>
      <c r="AX965" s="88" t="s">
        <v>3923</v>
      </c>
      <c r="AY965" s="88">
        <v>49.444737000000003</v>
      </c>
      <c r="AZ965" s="89">
        <v>150</v>
      </c>
      <c r="BA965" s="92">
        <v>3.6269430051813469E-2</v>
      </c>
      <c r="BB965" s="93">
        <v>72</v>
      </c>
      <c r="BC965" s="94">
        <v>0.2</v>
      </c>
      <c r="BD965" s="89">
        <v>370</v>
      </c>
      <c r="BE965" s="89">
        <v>270</v>
      </c>
      <c r="BF965" s="96" t="s">
        <v>61</v>
      </c>
      <c r="BG965" s="88" t="s">
        <v>68</v>
      </c>
      <c r="BH965" s="88" t="s">
        <v>97</v>
      </c>
    </row>
    <row r="966" spans="1:60" s="87" customFormat="1" ht="30.75" customHeight="1" x14ac:dyDescent="0.2">
      <c r="A966" s="87" t="s">
        <v>1407</v>
      </c>
      <c r="B966" s="88" t="s">
        <v>1875</v>
      </c>
      <c r="C966" s="88" t="s">
        <v>1407</v>
      </c>
      <c r="D966" s="88" t="s">
        <v>31</v>
      </c>
      <c r="E966" s="88" t="s">
        <v>32</v>
      </c>
      <c r="F966" s="88" t="s">
        <v>32</v>
      </c>
      <c r="G966" s="88" t="s">
        <v>61</v>
      </c>
      <c r="H966" s="88" t="s">
        <v>66</v>
      </c>
      <c r="I966" s="88" t="s">
        <v>2916</v>
      </c>
      <c r="J966" s="88" t="s">
        <v>1369</v>
      </c>
      <c r="K966" s="88" t="s">
        <v>1403</v>
      </c>
      <c r="L966" s="88" t="s">
        <v>97</v>
      </c>
      <c r="M966" s="88" t="s">
        <v>97</v>
      </c>
      <c r="N966" s="88" t="s">
        <v>1735</v>
      </c>
      <c r="O966" s="88" t="s">
        <v>587</v>
      </c>
      <c r="P966" s="88" t="s">
        <v>107</v>
      </c>
      <c r="Q966" s="88" t="s">
        <v>2374</v>
      </c>
      <c r="R966" s="89" t="s">
        <v>3623</v>
      </c>
      <c r="S966" s="90">
        <v>0.27500000000000002</v>
      </c>
      <c r="T966" s="88" t="s">
        <v>1391</v>
      </c>
      <c r="U966" s="88"/>
      <c r="V966" s="88"/>
      <c r="W966" s="88"/>
      <c r="X966" s="89"/>
      <c r="Y966" s="89"/>
      <c r="Z966" s="88"/>
      <c r="AA966" s="88">
        <v>21</v>
      </c>
      <c r="AB966" s="88"/>
      <c r="AC966" s="88"/>
      <c r="AD966" s="88">
        <v>24</v>
      </c>
      <c r="AE966" s="91">
        <v>9.6</v>
      </c>
      <c r="AF966" s="88"/>
      <c r="AG966" s="88"/>
      <c r="AH966" s="88" t="s">
        <v>2998</v>
      </c>
      <c r="AI966" s="89">
        <v>1</v>
      </c>
      <c r="AJ966" s="89"/>
      <c r="AK966" s="89"/>
      <c r="AL966" s="88"/>
      <c r="AM966" s="88"/>
      <c r="AN966" s="88"/>
      <c r="AO966" s="88"/>
      <c r="AP966" s="88" t="s">
        <v>61</v>
      </c>
      <c r="AQ966" s="88" t="s">
        <v>44</v>
      </c>
      <c r="AR966" s="88" t="s">
        <v>45</v>
      </c>
      <c r="AS966" s="88" t="s">
        <v>44</v>
      </c>
      <c r="AT966" s="88" t="s">
        <v>61</v>
      </c>
      <c r="AU966" s="88"/>
      <c r="AV966" s="88"/>
      <c r="AW966" s="88"/>
      <c r="AX966" s="88" t="s">
        <v>3923</v>
      </c>
      <c r="AY966" s="88">
        <v>49.444737000000003</v>
      </c>
      <c r="AZ966" s="89">
        <v>150</v>
      </c>
      <c r="BA966" s="92">
        <v>1.5544041450777202E-2</v>
      </c>
      <c r="BB966" s="93">
        <v>72</v>
      </c>
      <c r="BC966" s="94">
        <v>0.2</v>
      </c>
      <c r="BD966" s="89">
        <v>370</v>
      </c>
      <c r="BE966" s="89">
        <v>270</v>
      </c>
      <c r="BF966" s="96" t="s">
        <v>61</v>
      </c>
      <c r="BG966" s="88" t="s">
        <v>68</v>
      </c>
      <c r="BH966" s="88" t="s">
        <v>97</v>
      </c>
    </row>
    <row r="967" spans="1:60" s="87" customFormat="1" ht="30.75" customHeight="1" x14ac:dyDescent="0.2">
      <c r="A967" s="87" t="s">
        <v>3929</v>
      </c>
      <c r="B967" s="88" t="s">
        <v>1893</v>
      </c>
      <c r="C967" s="88" t="s">
        <v>3929</v>
      </c>
      <c r="D967" s="88" t="s">
        <v>31</v>
      </c>
      <c r="E967" s="88" t="s">
        <v>32</v>
      </c>
      <c r="F967" s="88" t="s">
        <v>32</v>
      </c>
      <c r="G967" s="88" t="s">
        <v>61</v>
      </c>
      <c r="H967" s="88" t="s">
        <v>66</v>
      </c>
      <c r="I967" s="88" t="s">
        <v>2918</v>
      </c>
      <c r="J967" s="88" t="s">
        <v>1369</v>
      </c>
      <c r="K967" s="88" t="s">
        <v>1403</v>
      </c>
      <c r="L967" s="88" t="s">
        <v>97</v>
      </c>
      <c r="M967" s="88" t="s">
        <v>97</v>
      </c>
      <c r="N967" s="88" t="s">
        <v>1726</v>
      </c>
      <c r="O967" s="88" t="s">
        <v>587</v>
      </c>
      <c r="P967" s="88" t="s">
        <v>175</v>
      </c>
      <c r="Q967" s="88" t="s">
        <v>2374</v>
      </c>
      <c r="R967" s="89" t="s">
        <v>3624</v>
      </c>
      <c r="S967" s="90">
        <v>0.23499999999999999</v>
      </c>
      <c r="T967" s="88" t="s">
        <v>1392</v>
      </c>
      <c r="U967" s="88"/>
      <c r="V967" s="88"/>
      <c r="W967" s="88"/>
      <c r="X967" s="89"/>
      <c r="Y967" s="89"/>
      <c r="Z967" s="88"/>
      <c r="AA967" s="88">
        <v>21</v>
      </c>
      <c r="AB967" s="88"/>
      <c r="AC967" s="88"/>
      <c r="AD967" s="88">
        <v>24</v>
      </c>
      <c r="AE967" s="91">
        <v>9.6</v>
      </c>
      <c r="AF967" s="88" t="s">
        <v>2992</v>
      </c>
      <c r="AG967" s="88" t="s">
        <v>2999</v>
      </c>
      <c r="AH967" s="88" t="s">
        <v>2998</v>
      </c>
      <c r="AI967" s="89">
        <v>1</v>
      </c>
      <c r="AJ967" s="89"/>
      <c r="AK967" s="89"/>
      <c r="AL967" s="88"/>
      <c r="AM967" s="88"/>
      <c r="AN967" s="88"/>
      <c r="AO967" s="88"/>
      <c r="AP967" s="88" t="s">
        <v>61</v>
      </c>
      <c r="AQ967" s="88" t="s">
        <v>44</v>
      </c>
      <c r="AR967" s="88" t="s">
        <v>45</v>
      </c>
      <c r="AS967" s="88" t="s">
        <v>44</v>
      </c>
      <c r="AT967" s="88" t="s">
        <v>61</v>
      </c>
      <c r="AU967" s="88"/>
      <c r="AV967" s="88"/>
      <c r="AW967" s="88"/>
      <c r="AX967" s="88" t="s">
        <v>3923</v>
      </c>
      <c r="AY967" s="88">
        <v>39.517767999999997</v>
      </c>
      <c r="AZ967" s="89">
        <v>150</v>
      </c>
      <c r="BA967" s="92"/>
      <c r="BB967" s="93">
        <v>72</v>
      </c>
      <c r="BC967" s="94">
        <v>0.2</v>
      </c>
      <c r="BD967" s="89">
        <v>370</v>
      </c>
      <c r="BE967" s="89">
        <v>270</v>
      </c>
      <c r="BF967" s="98" t="s">
        <v>2633</v>
      </c>
      <c r="BG967" s="88" t="s">
        <v>68</v>
      </c>
      <c r="BH967" s="88" t="s">
        <v>97</v>
      </c>
    </row>
    <row r="968" spans="1:60" s="87" customFormat="1" ht="30.75" customHeight="1" x14ac:dyDescent="0.2">
      <c r="A968" s="87" t="s">
        <v>3930</v>
      </c>
      <c r="B968" s="88" t="s">
        <v>1893</v>
      </c>
      <c r="C968" s="88" t="s">
        <v>3930</v>
      </c>
      <c r="D968" s="88" t="s">
        <v>31</v>
      </c>
      <c r="E968" s="88" t="s">
        <v>32</v>
      </c>
      <c r="F968" s="88" t="s">
        <v>32</v>
      </c>
      <c r="G968" s="88" t="s">
        <v>61</v>
      </c>
      <c r="H968" s="88" t="s">
        <v>66</v>
      </c>
      <c r="I968" s="88" t="s">
        <v>2918</v>
      </c>
      <c r="J968" s="88" t="s">
        <v>1369</v>
      </c>
      <c r="K968" s="88" t="s">
        <v>1403</v>
      </c>
      <c r="L968" s="88" t="s">
        <v>97</v>
      </c>
      <c r="M968" s="88" t="s">
        <v>97</v>
      </c>
      <c r="N968" s="88" t="s">
        <v>1726</v>
      </c>
      <c r="O968" s="88" t="s">
        <v>587</v>
      </c>
      <c r="P968" s="88" t="s">
        <v>176</v>
      </c>
      <c r="Q968" s="88" t="s">
        <v>2374</v>
      </c>
      <c r="R968" s="89" t="s">
        <v>3624</v>
      </c>
      <c r="S968" s="90">
        <v>0.19500000000000001</v>
      </c>
      <c r="T968" s="88" t="s">
        <v>1393</v>
      </c>
      <c r="U968" s="88"/>
      <c r="V968" s="88"/>
      <c r="W968" s="88"/>
      <c r="X968" s="89"/>
      <c r="Y968" s="89"/>
      <c r="Z968" s="88"/>
      <c r="AA968" s="88">
        <v>21</v>
      </c>
      <c r="AB968" s="88"/>
      <c r="AC968" s="88"/>
      <c r="AD968" s="88">
        <v>24</v>
      </c>
      <c r="AE968" s="91">
        <v>9.6</v>
      </c>
      <c r="AF968" s="88" t="s">
        <v>2992</v>
      </c>
      <c r="AG968" s="88" t="s">
        <v>2999</v>
      </c>
      <c r="AH968" s="88" t="s">
        <v>2998</v>
      </c>
      <c r="AI968" s="89">
        <v>1</v>
      </c>
      <c r="AJ968" s="89"/>
      <c r="AK968" s="89"/>
      <c r="AL968" s="88"/>
      <c r="AM968" s="88"/>
      <c r="AN968" s="88"/>
      <c r="AO968" s="88"/>
      <c r="AP968" s="88" t="s">
        <v>61</v>
      </c>
      <c r="AQ968" s="88" t="s">
        <v>44</v>
      </c>
      <c r="AR968" s="88" t="s">
        <v>45</v>
      </c>
      <c r="AS968" s="88" t="s">
        <v>44</v>
      </c>
      <c r="AT968" s="88" t="s">
        <v>61</v>
      </c>
      <c r="AU968" s="88"/>
      <c r="AV968" s="88"/>
      <c r="AW968" s="88"/>
      <c r="AX968" s="88" t="s">
        <v>3923</v>
      </c>
      <c r="AY968" s="88">
        <v>39.517767999999997</v>
      </c>
      <c r="AZ968" s="89">
        <v>150</v>
      </c>
      <c r="BA968" s="92">
        <v>1.0362694300518135E-2</v>
      </c>
      <c r="BB968" s="93">
        <v>72</v>
      </c>
      <c r="BC968" s="94">
        <v>0.2</v>
      </c>
      <c r="BD968" s="89">
        <v>370</v>
      </c>
      <c r="BE968" s="89">
        <v>270</v>
      </c>
      <c r="BF968" s="98" t="s">
        <v>2633</v>
      </c>
      <c r="BG968" s="88" t="s">
        <v>68</v>
      </c>
      <c r="BH968" s="88" t="s">
        <v>97</v>
      </c>
    </row>
    <row r="969" spans="1:60" s="87" customFormat="1" ht="30.75" customHeight="1" x14ac:dyDescent="0.2">
      <c r="A969" s="87" t="s">
        <v>3931</v>
      </c>
      <c r="B969" s="88" t="s">
        <v>1893</v>
      </c>
      <c r="C969" s="88" t="s">
        <v>3931</v>
      </c>
      <c r="D969" s="88" t="s">
        <v>31</v>
      </c>
      <c r="E969" s="88" t="s">
        <v>32</v>
      </c>
      <c r="F969" s="88" t="s">
        <v>32</v>
      </c>
      <c r="G969" s="88" t="s">
        <v>61</v>
      </c>
      <c r="H969" s="88" t="s">
        <v>66</v>
      </c>
      <c r="I969" s="88" t="s">
        <v>2918</v>
      </c>
      <c r="J969" s="88" t="s">
        <v>1369</v>
      </c>
      <c r="K969" s="88" t="s">
        <v>1403</v>
      </c>
      <c r="L969" s="88" t="s">
        <v>97</v>
      </c>
      <c r="M969" s="88" t="s">
        <v>97</v>
      </c>
      <c r="N969" s="88" t="s">
        <v>1726</v>
      </c>
      <c r="O969" s="88" t="s">
        <v>587</v>
      </c>
      <c r="P969" s="88" t="s">
        <v>98</v>
      </c>
      <c r="Q969" s="88" t="s">
        <v>2374</v>
      </c>
      <c r="R969" s="89" t="s">
        <v>3624</v>
      </c>
      <c r="S969" s="90">
        <v>0.2</v>
      </c>
      <c r="T969" s="88" t="s">
        <v>1394</v>
      </c>
      <c r="U969" s="88"/>
      <c r="V969" s="88"/>
      <c r="W969" s="88"/>
      <c r="X969" s="89"/>
      <c r="Y969" s="89"/>
      <c r="Z969" s="88"/>
      <c r="AA969" s="88">
        <v>21</v>
      </c>
      <c r="AB969" s="88"/>
      <c r="AC969" s="88"/>
      <c r="AD969" s="88">
        <v>24</v>
      </c>
      <c r="AE969" s="91">
        <v>9.6</v>
      </c>
      <c r="AF969" s="88" t="s">
        <v>2992</v>
      </c>
      <c r="AG969" s="88" t="s">
        <v>2999</v>
      </c>
      <c r="AH969" s="88" t="s">
        <v>2998</v>
      </c>
      <c r="AI969" s="89">
        <v>1</v>
      </c>
      <c r="AJ969" s="89"/>
      <c r="AK969" s="89"/>
      <c r="AL969" s="88"/>
      <c r="AM969" s="88"/>
      <c r="AN969" s="88"/>
      <c r="AO969" s="88"/>
      <c r="AP969" s="88" t="s">
        <v>61</v>
      </c>
      <c r="AQ969" s="88" t="s">
        <v>44</v>
      </c>
      <c r="AR969" s="88" t="s">
        <v>45</v>
      </c>
      <c r="AS969" s="88" t="s">
        <v>44</v>
      </c>
      <c r="AT969" s="88" t="s">
        <v>61</v>
      </c>
      <c r="AU969" s="88"/>
      <c r="AV969" s="88"/>
      <c r="AW969" s="88"/>
      <c r="AX969" s="88" t="s">
        <v>3923</v>
      </c>
      <c r="AY969" s="88">
        <v>39.517767999999997</v>
      </c>
      <c r="AZ969" s="89">
        <v>150</v>
      </c>
      <c r="BA969" s="92">
        <v>2.5906735751295335E-2</v>
      </c>
      <c r="BB969" s="93">
        <v>72</v>
      </c>
      <c r="BC969" s="94">
        <v>0.2</v>
      </c>
      <c r="BD969" s="89">
        <v>370</v>
      </c>
      <c r="BE969" s="89">
        <v>270</v>
      </c>
      <c r="BF969" s="98" t="s">
        <v>2633</v>
      </c>
      <c r="BG969" s="88" t="s">
        <v>68</v>
      </c>
      <c r="BH969" s="88" t="s">
        <v>97</v>
      </c>
    </row>
    <row r="970" spans="1:60" s="87" customFormat="1" ht="30.75" customHeight="1" x14ac:dyDescent="0.2">
      <c r="A970" s="87" t="s">
        <v>3932</v>
      </c>
      <c r="B970" s="88" t="s">
        <v>1893</v>
      </c>
      <c r="C970" s="88" t="s">
        <v>3932</v>
      </c>
      <c r="D970" s="88" t="s">
        <v>31</v>
      </c>
      <c r="E970" s="88" t="s">
        <v>32</v>
      </c>
      <c r="F970" s="88" t="s">
        <v>32</v>
      </c>
      <c r="G970" s="88" t="s">
        <v>61</v>
      </c>
      <c r="H970" s="88" t="s">
        <v>66</v>
      </c>
      <c r="I970" s="88" t="s">
        <v>2918</v>
      </c>
      <c r="J970" s="88" t="s">
        <v>1369</v>
      </c>
      <c r="K970" s="88" t="s">
        <v>1403</v>
      </c>
      <c r="L970" s="88" t="s">
        <v>97</v>
      </c>
      <c r="M970" s="88" t="s">
        <v>97</v>
      </c>
      <c r="N970" s="88" t="s">
        <v>1726</v>
      </c>
      <c r="O970" s="88" t="s">
        <v>587</v>
      </c>
      <c r="P970" s="88" t="s">
        <v>100</v>
      </c>
      <c r="Q970" s="88" t="s">
        <v>2374</v>
      </c>
      <c r="R970" s="89" t="s">
        <v>3624</v>
      </c>
      <c r="S970" s="90">
        <v>0.19</v>
      </c>
      <c r="T970" s="88" t="s">
        <v>1395</v>
      </c>
      <c r="U970" s="88"/>
      <c r="V970" s="88"/>
      <c r="W970" s="88"/>
      <c r="X970" s="89"/>
      <c r="Y970" s="89"/>
      <c r="Z970" s="88"/>
      <c r="AA970" s="88">
        <v>21</v>
      </c>
      <c r="AB970" s="88"/>
      <c r="AC970" s="88"/>
      <c r="AD970" s="88">
        <v>24</v>
      </c>
      <c r="AE970" s="91">
        <v>9.6</v>
      </c>
      <c r="AF970" s="88" t="s">
        <v>2992</v>
      </c>
      <c r="AG970" s="88" t="s">
        <v>2999</v>
      </c>
      <c r="AH970" s="88" t="s">
        <v>2998</v>
      </c>
      <c r="AI970" s="89">
        <v>1</v>
      </c>
      <c r="AJ970" s="89"/>
      <c r="AK970" s="89"/>
      <c r="AL970" s="88"/>
      <c r="AM970" s="88"/>
      <c r="AN970" s="88"/>
      <c r="AO970" s="88"/>
      <c r="AP970" s="88" t="s">
        <v>61</v>
      </c>
      <c r="AQ970" s="88" t="s">
        <v>44</v>
      </c>
      <c r="AR970" s="88" t="s">
        <v>45</v>
      </c>
      <c r="AS970" s="88" t="s">
        <v>44</v>
      </c>
      <c r="AT970" s="88" t="s">
        <v>61</v>
      </c>
      <c r="AU970" s="88"/>
      <c r="AV970" s="88"/>
      <c r="AW970" s="88"/>
      <c r="AX970" s="88" t="s">
        <v>3923</v>
      </c>
      <c r="AY970" s="88">
        <v>39.517767999999997</v>
      </c>
      <c r="AZ970" s="89">
        <v>150</v>
      </c>
      <c r="BA970" s="92">
        <v>5.1813471502590676E-3</v>
      </c>
      <c r="BB970" s="93">
        <v>72</v>
      </c>
      <c r="BC970" s="94">
        <v>0.2</v>
      </c>
      <c r="BD970" s="89">
        <v>370</v>
      </c>
      <c r="BE970" s="89">
        <v>270</v>
      </c>
      <c r="BF970" s="98" t="s">
        <v>2633</v>
      </c>
      <c r="BG970" s="88" t="s">
        <v>68</v>
      </c>
      <c r="BH970" s="88" t="s">
        <v>97</v>
      </c>
    </row>
    <row r="971" spans="1:60" s="87" customFormat="1" ht="30.75" customHeight="1" x14ac:dyDescent="0.2">
      <c r="A971" s="87" t="s">
        <v>3933</v>
      </c>
      <c r="B971" s="88" t="s">
        <v>1893</v>
      </c>
      <c r="C971" s="88" t="s">
        <v>3933</v>
      </c>
      <c r="D971" s="88" t="s">
        <v>31</v>
      </c>
      <c r="E971" s="88" t="s">
        <v>32</v>
      </c>
      <c r="F971" s="88" t="s">
        <v>32</v>
      </c>
      <c r="G971" s="88" t="s">
        <v>61</v>
      </c>
      <c r="H971" s="88" t="s">
        <v>66</v>
      </c>
      <c r="I971" s="88" t="s">
        <v>2918</v>
      </c>
      <c r="J971" s="88" t="s">
        <v>1369</v>
      </c>
      <c r="K971" s="88" t="s">
        <v>1403</v>
      </c>
      <c r="L971" s="88" t="s">
        <v>97</v>
      </c>
      <c r="M971" s="88" t="s">
        <v>97</v>
      </c>
      <c r="N971" s="88" t="s">
        <v>1726</v>
      </c>
      <c r="O971" s="88" t="s">
        <v>587</v>
      </c>
      <c r="P971" s="88" t="s">
        <v>104</v>
      </c>
      <c r="Q971" s="88" t="s">
        <v>2374</v>
      </c>
      <c r="R971" s="89" t="s">
        <v>3624</v>
      </c>
      <c r="S971" s="90">
        <v>0.26</v>
      </c>
      <c r="T971" s="88" t="s">
        <v>1396</v>
      </c>
      <c r="U971" s="88"/>
      <c r="V971" s="88"/>
      <c r="W971" s="88"/>
      <c r="X971" s="89"/>
      <c r="Y971" s="89"/>
      <c r="Z971" s="88"/>
      <c r="AA971" s="88">
        <v>21</v>
      </c>
      <c r="AB971" s="88"/>
      <c r="AC971" s="88"/>
      <c r="AD971" s="88">
        <v>24</v>
      </c>
      <c r="AE971" s="91">
        <v>9.6</v>
      </c>
      <c r="AF971" s="88" t="s">
        <v>2992</v>
      </c>
      <c r="AG971" s="88" t="s">
        <v>2999</v>
      </c>
      <c r="AH971" s="88" t="s">
        <v>2998</v>
      </c>
      <c r="AI971" s="89">
        <v>1</v>
      </c>
      <c r="AJ971" s="89"/>
      <c r="AK971" s="89"/>
      <c r="AL971" s="88"/>
      <c r="AM971" s="88"/>
      <c r="AN971" s="88"/>
      <c r="AO971" s="88"/>
      <c r="AP971" s="88" t="s">
        <v>61</v>
      </c>
      <c r="AQ971" s="88" t="s">
        <v>44</v>
      </c>
      <c r="AR971" s="88" t="s">
        <v>45</v>
      </c>
      <c r="AS971" s="88" t="s">
        <v>44</v>
      </c>
      <c r="AT971" s="88" t="s">
        <v>61</v>
      </c>
      <c r="AU971" s="88"/>
      <c r="AV971" s="88"/>
      <c r="AW971" s="88"/>
      <c r="AX971" s="88" t="s">
        <v>3923</v>
      </c>
      <c r="AY971" s="88">
        <v>39.517767999999997</v>
      </c>
      <c r="AZ971" s="89">
        <v>150</v>
      </c>
      <c r="BA971" s="92"/>
      <c r="BB971" s="93">
        <v>72</v>
      </c>
      <c r="BC971" s="94">
        <v>0.2</v>
      </c>
      <c r="BD971" s="89">
        <v>370</v>
      </c>
      <c r="BE971" s="89">
        <v>270</v>
      </c>
      <c r="BF971" s="98" t="s">
        <v>2633</v>
      </c>
      <c r="BG971" s="88" t="s">
        <v>68</v>
      </c>
      <c r="BH971" s="88" t="s">
        <v>97</v>
      </c>
    </row>
    <row r="972" spans="1:60" s="87" customFormat="1" ht="30.75" customHeight="1" x14ac:dyDescent="0.2">
      <c r="A972" s="87" t="s">
        <v>2192</v>
      </c>
      <c r="B972" s="88" t="s">
        <v>1876</v>
      </c>
      <c r="C972" s="88" t="s">
        <v>2192</v>
      </c>
      <c r="D972" s="88" t="s">
        <v>31</v>
      </c>
      <c r="E972" s="88" t="s">
        <v>32</v>
      </c>
      <c r="F972" s="88" t="s">
        <v>32</v>
      </c>
      <c r="G972" s="88" t="s">
        <v>61</v>
      </c>
      <c r="H972" s="88" t="s">
        <v>66</v>
      </c>
      <c r="I972" s="88" t="s">
        <v>2916</v>
      </c>
      <c r="J972" s="88" t="s">
        <v>1369</v>
      </c>
      <c r="K972" s="88" t="s">
        <v>1403</v>
      </c>
      <c r="L972" s="88" t="s">
        <v>97</v>
      </c>
      <c r="M972" s="88" t="s">
        <v>97</v>
      </c>
      <c r="N972" s="88" t="s">
        <v>1728</v>
      </c>
      <c r="O972" s="88" t="s">
        <v>587</v>
      </c>
      <c r="P972" s="88" t="s">
        <v>175</v>
      </c>
      <c r="Q972" s="88" t="s">
        <v>2374</v>
      </c>
      <c r="R972" s="89" t="s">
        <v>3625</v>
      </c>
      <c r="S972" s="90">
        <v>0.23499999999999999</v>
      </c>
      <c r="T972" s="88" t="s">
        <v>1397</v>
      </c>
      <c r="U972" s="88"/>
      <c r="V972" s="88"/>
      <c r="W972" s="88"/>
      <c r="X972" s="89"/>
      <c r="Y972" s="89"/>
      <c r="Z972" s="88"/>
      <c r="AA972" s="88">
        <v>21</v>
      </c>
      <c r="AB972" s="88"/>
      <c r="AC972" s="88"/>
      <c r="AD972" s="88">
        <v>24</v>
      </c>
      <c r="AE972" s="91">
        <v>9.6</v>
      </c>
      <c r="AF972" s="88"/>
      <c r="AG972" s="88"/>
      <c r="AH972" s="88" t="s">
        <v>2998</v>
      </c>
      <c r="AI972" s="89">
        <v>1</v>
      </c>
      <c r="AJ972" s="89"/>
      <c r="AK972" s="89"/>
      <c r="AL972" s="88"/>
      <c r="AM972" s="88"/>
      <c r="AN972" s="88"/>
      <c r="AO972" s="88"/>
      <c r="AP972" s="88" t="s">
        <v>61</v>
      </c>
      <c r="AQ972" s="88" t="s">
        <v>44</v>
      </c>
      <c r="AR972" s="88" t="s">
        <v>45</v>
      </c>
      <c r="AS972" s="88" t="s">
        <v>44</v>
      </c>
      <c r="AT972" s="88" t="s">
        <v>61</v>
      </c>
      <c r="AU972" s="88"/>
      <c r="AV972" s="88"/>
      <c r="AW972" s="88"/>
      <c r="AX972" s="88" t="s">
        <v>3923</v>
      </c>
      <c r="AY972" s="88">
        <v>49.345619999999997</v>
      </c>
      <c r="AZ972" s="89">
        <v>150</v>
      </c>
      <c r="BA972" s="92">
        <v>6.2176165803108807E-2</v>
      </c>
      <c r="BB972" s="93">
        <v>144</v>
      </c>
      <c r="BC972" s="94">
        <v>0.2</v>
      </c>
      <c r="BD972" s="89">
        <v>370</v>
      </c>
      <c r="BE972" s="89">
        <v>270</v>
      </c>
      <c r="BF972" s="98" t="s">
        <v>2634</v>
      </c>
      <c r="BG972" s="88" t="s">
        <v>68</v>
      </c>
      <c r="BH972" s="88" t="s">
        <v>97</v>
      </c>
    </row>
    <row r="973" spans="1:60" s="87" customFormat="1" ht="30.75" customHeight="1" x14ac:dyDescent="0.2">
      <c r="A973" s="87" t="s">
        <v>2193</v>
      </c>
      <c r="B973" s="88" t="s">
        <v>1876</v>
      </c>
      <c r="C973" s="88" t="s">
        <v>2193</v>
      </c>
      <c r="D973" s="88" t="s">
        <v>31</v>
      </c>
      <c r="E973" s="88" t="s">
        <v>32</v>
      </c>
      <c r="F973" s="88" t="s">
        <v>32</v>
      </c>
      <c r="G973" s="88" t="s">
        <v>61</v>
      </c>
      <c r="H973" s="88" t="s">
        <v>66</v>
      </c>
      <c r="I973" s="88" t="s">
        <v>2916</v>
      </c>
      <c r="J973" s="88" t="s">
        <v>1369</v>
      </c>
      <c r="K973" s="88" t="s">
        <v>1403</v>
      </c>
      <c r="L973" s="88" t="s">
        <v>97</v>
      </c>
      <c r="M973" s="88" t="s">
        <v>97</v>
      </c>
      <c r="N973" s="88" t="s">
        <v>1728</v>
      </c>
      <c r="O973" s="88" t="s">
        <v>587</v>
      </c>
      <c r="P973" s="88" t="s">
        <v>176</v>
      </c>
      <c r="Q973" s="88" t="s">
        <v>2374</v>
      </c>
      <c r="R973" s="89" t="s">
        <v>3625</v>
      </c>
      <c r="S973" s="90">
        <v>0.19500000000000001</v>
      </c>
      <c r="T973" s="88" t="s">
        <v>1398</v>
      </c>
      <c r="U973" s="88"/>
      <c r="V973" s="88"/>
      <c r="W973" s="88"/>
      <c r="X973" s="89"/>
      <c r="Y973" s="89"/>
      <c r="Z973" s="88"/>
      <c r="AA973" s="88">
        <v>21</v>
      </c>
      <c r="AB973" s="88"/>
      <c r="AC973" s="88"/>
      <c r="AD973" s="88">
        <v>24</v>
      </c>
      <c r="AE973" s="91">
        <v>9.6</v>
      </c>
      <c r="AF973" s="88"/>
      <c r="AG973" s="88"/>
      <c r="AH973" s="88" t="s">
        <v>2998</v>
      </c>
      <c r="AI973" s="89">
        <v>1</v>
      </c>
      <c r="AJ973" s="89"/>
      <c r="AK973" s="89"/>
      <c r="AL973" s="88"/>
      <c r="AM973" s="88"/>
      <c r="AN973" s="88"/>
      <c r="AO973" s="88"/>
      <c r="AP973" s="88" t="s">
        <v>61</v>
      </c>
      <c r="AQ973" s="88" t="s">
        <v>44</v>
      </c>
      <c r="AR973" s="88" t="s">
        <v>45</v>
      </c>
      <c r="AS973" s="88" t="s">
        <v>44</v>
      </c>
      <c r="AT973" s="88" t="s">
        <v>61</v>
      </c>
      <c r="AU973" s="88"/>
      <c r="AV973" s="88"/>
      <c r="AW973" s="88"/>
      <c r="AX973" s="88" t="s">
        <v>3923</v>
      </c>
      <c r="AY973" s="88">
        <v>32.807381999999997</v>
      </c>
      <c r="AZ973" s="89">
        <v>150</v>
      </c>
      <c r="BA973" s="92">
        <v>1.5544041450777202E-2</v>
      </c>
      <c r="BB973" s="93">
        <v>144</v>
      </c>
      <c r="BC973" s="94">
        <v>0.2</v>
      </c>
      <c r="BD973" s="89">
        <v>370</v>
      </c>
      <c r="BE973" s="89">
        <v>270</v>
      </c>
      <c r="BF973" s="98" t="s">
        <v>2634</v>
      </c>
      <c r="BG973" s="88" t="s">
        <v>68</v>
      </c>
      <c r="BH973" s="88" t="s">
        <v>97</v>
      </c>
    </row>
    <row r="974" spans="1:60" s="87" customFormat="1" ht="30.75" customHeight="1" x14ac:dyDescent="0.2">
      <c r="A974" s="87" t="s">
        <v>1410</v>
      </c>
      <c r="B974" s="88" t="s">
        <v>1876</v>
      </c>
      <c r="C974" s="88" t="s">
        <v>1410</v>
      </c>
      <c r="D974" s="88" t="s">
        <v>31</v>
      </c>
      <c r="E974" s="88" t="s">
        <v>32</v>
      </c>
      <c r="F974" s="88" t="s">
        <v>32</v>
      </c>
      <c r="G974" s="88" t="s">
        <v>61</v>
      </c>
      <c r="H974" s="88" t="s">
        <v>66</v>
      </c>
      <c r="I974" s="88" t="s">
        <v>2916</v>
      </c>
      <c r="J974" s="88" t="s">
        <v>1369</v>
      </c>
      <c r="K974" s="88" t="s">
        <v>1403</v>
      </c>
      <c r="L974" s="88" t="s">
        <v>97</v>
      </c>
      <c r="M974" s="88" t="s">
        <v>97</v>
      </c>
      <c r="N974" s="88" t="s">
        <v>1728</v>
      </c>
      <c r="O974" s="88" t="s">
        <v>587</v>
      </c>
      <c r="P974" s="88" t="s">
        <v>98</v>
      </c>
      <c r="Q974" s="88" t="s">
        <v>2374</v>
      </c>
      <c r="R974" s="89" t="s">
        <v>3625</v>
      </c>
      <c r="S974" s="90">
        <v>0.2</v>
      </c>
      <c r="T974" s="88" t="s">
        <v>1399</v>
      </c>
      <c r="U974" s="88"/>
      <c r="V974" s="88"/>
      <c r="W974" s="88"/>
      <c r="X974" s="89"/>
      <c r="Y974" s="89"/>
      <c r="Z974" s="88"/>
      <c r="AA974" s="88">
        <v>21</v>
      </c>
      <c r="AB974" s="88"/>
      <c r="AC974" s="88"/>
      <c r="AD974" s="88">
        <v>24</v>
      </c>
      <c r="AE974" s="91">
        <v>9.6</v>
      </c>
      <c r="AF974" s="88"/>
      <c r="AG974" s="88"/>
      <c r="AH974" s="88" t="s">
        <v>2998</v>
      </c>
      <c r="AI974" s="89">
        <v>1</v>
      </c>
      <c r="AJ974" s="89"/>
      <c r="AK974" s="89"/>
      <c r="AL974" s="88"/>
      <c r="AM974" s="88"/>
      <c r="AN974" s="88"/>
      <c r="AO974" s="88"/>
      <c r="AP974" s="88" t="s">
        <v>61</v>
      </c>
      <c r="AQ974" s="88" t="s">
        <v>44</v>
      </c>
      <c r="AR974" s="88" t="s">
        <v>45</v>
      </c>
      <c r="AS974" s="88" t="s">
        <v>44</v>
      </c>
      <c r="AT974" s="88" t="s">
        <v>61</v>
      </c>
      <c r="AU974" s="88"/>
      <c r="AV974" s="88"/>
      <c r="AW974" s="88"/>
      <c r="AX974" s="88" t="s">
        <v>3923</v>
      </c>
      <c r="AY974" s="88">
        <v>32.807381999999997</v>
      </c>
      <c r="AZ974" s="89">
        <v>150</v>
      </c>
      <c r="BA974" s="92">
        <v>2.5906735751295335E-2</v>
      </c>
      <c r="BB974" s="93">
        <v>144</v>
      </c>
      <c r="BC974" s="94">
        <v>0.2</v>
      </c>
      <c r="BD974" s="89">
        <v>370</v>
      </c>
      <c r="BE974" s="89">
        <v>270</v>
      </c>
      <c r="BF974" s="98" t="s">
        <v>2634</v>
      </c>
      <c r="BG974" s="88" t="s">
        <v>68</v>
      </c>
      <c r="BH974" s="88" t="s">
        <v>97</v>
      </c>
    </row>
    <row r="975" spans="1:60" s="87" customFormat="1" ht="30.75" customHeight="1" x14ac:dyDescent="0.2">
      <c r="A975" s="87" t="s">
        <v>1411</v>
      </c>
      <c r="B975" s="88" t="s">
        <v>1876</v>
      </c>
      <c r="C975" s="88" t="s">
        <v>1411</v>
      </c>
      <c r="D975" s="88" t="s">
        <v>31</v>
      </c>
      <c r="E975" s="88" t="s">
        <v>32</v>
      </c>
      <c r="F975" s="88" t="s">
        <v>32</v>
      </c>
      <c r="G975" s="88" t="s">
        <v>61</v>
      </c>
      <c r="H975" s="88" t="s">
        <v>66</v>
      </c>
      <c r="I975" s="88" t="s">
        <v>2916</v>
      </c>
      <c r="J975" s="88" t="s">
        <v>1369</v>
      </c>
      <c r="K975" s="88" t="s">
        <v>1403</v>
      </c>
      <c r="L975" s="88" t="s">
        <v>97</v>
      </c>
      <c r="M975" s="88" t="s">
        <v>97</v>
      </c>
      <c r="N975" s="88" t="s">
        <v>1728</v>
      </c>
      <c r="O975" s="88" t="s">
        <v>587</v>
      </c>
      <c r="P975" s="88" t="s">
        <v>100</v>
      </c>
      <c r="Q975" s="88" t="s">
        <v>2374</v>
      </c>
      <c r="R975" s="89" t="s">
        <v>3625</v>
      </c>
      <c r="S975" s="90">
        <v>0.19</v>
      </c>
      <c r="T975" s="88" t="s">
        <v>1400</v>
      </c>
      <c r="U975" s="88"/>
      <c r="V975" s="88"/>
      <c r="W975" s="88"/>
      <c r="X975" s="89"/>
      <c r="Y975" s="89"/>
      <c r="Z975" s="88"/>
      <c r="AA975" s="88">
        <v>21</v>
      </c>
      <c r="AB975" s="88"/>
      <c r="AC975" s="88"/>
      <c r="AD975" s="88">
        <v>24</v>
      </c>
      <c r="AE975" s="91">
        <v>9.6</v>
      </c>
      <c r="AF975" s="88"/>
      <c r="AG975" s="88"/>
      <c r="AH975" s="88" t="s">
        <v>2998</v>
      </c>
      <c r="AI975" s="89">
        <v>1</v>
      </c>
      <c r="AJ975" s="89"/>
      <c r="AK975" s="89"/>
      <c r="AL975" s="88"/>
      <c r="AM975" s="88"/>
      <c r="AN975" s="88"/>
      <c r="AO975" s="88"/>
      <c r="AP975" s="88" t="s">
        <v>61</v>
      </c>
      <c r="AQ975" s="88" t="s">
        <v>44</v>
      </c>
      <c r="AR975" s="88" t="s">
        <v>45</v>
      </c>
      <c r="AS975" s="88" t="s">
        <v>44</v>
      </c>
      <c r="AT975" s="88" t="s">
        <v>61</v>
      </c>
      <c r="AU975" s="88"/>
      <c r="AV975" s="88"/>
      <c r="AW975" s="88"/>
      <c r="AX975" s="88" t="s">
        <v>3923</v>
      </c>
      <c r="AY975" s="88">
        <v>32.807381999999997</v>
      </c>
      <c r="AZ975" s="89">
        <v>150</v>
      </c>
      <c r="BA975" s="92">
        <v>6.2176165803108807E-2</v>
      </c>
      <c r="BB975" s="93">
        <v>144</v>
      </c>
      <c r="BC975" s="94">
        <v>0.2</v>
      </c>
      <c r="BD975" s="89">
        <v>370</v>
      </c>
      <c r="BE975" s="89">
        <v>270</v>
      </c>
      <c r="BF975" s="98" t="s">
        <v>2634</v>
      </c>
      <c r="BG975" s="88" t="s">
        <v>68</v>
      </c>
      <c r="BH975" s="88" t="s">
        <v>97</v>
      </c>
    </row>
    <row r="976" spans="1:60" s="87" customFormat="1" ht="30.75" customHeight="1" x14ac:dyDescent="0.2">
      <c r="A976" s="87" t="s">
        <v>1412</v>
      </c>
      <c r="B976" s="88" t="s">
        <v>1876</v>
      </c>
      <c r="C976" s="88" t="s">
        <v>1412</v>
      </c>
      <c r="D976" s="88" t="s">
        <v>31</v>
      </c>
      <c r="E976" s="88" t="s">
        <v>32</v>
      </c>
      <c r="F976" s="88" t="s">
        <v>32</v>
      </c>
      <c r="G976" s="88" t="s">
        <v>61</v>
      </c>
      <c r="H976" s="88" t="s">
        <v>66</v>
      </c>
      <c r="I976" s="88" t="s">
        <v>2916</v>
      </c>
      <c r="J976" s="88" t="s">
        <v>1369</v>
      </c>
      <c r="K976" s="88" t="s">
        <v>1403</v>
      </c>
      <c r="L976" s="88" t="s">
        <v>97</v>
      </c>
      <c r="M976" s="88" t="s">
        <v>97</v>
      </c>
      <c r="N976" s="88" t="s">
        <v>1728</v>
      </c>
      <c r="O976" s="88" t="s">
        <v>587</v>
      </c>
      <c r="P976" s="88" t="s">
        <v>104</v>
      </c>
      <c r="Q976" s="88" t="s">
        <v>2374</v>
      </c>
      <c r="R976" s="89" t="s">
        <v>3625</v>
      </c>
      <c r="S976" s="90">
        <v>0.26</v>
      </c>
      <c r="T976" s="88" t="s">
        <v>1401</v>
      </c>
      <c r="U976" s="88"/>
      <c r="V976" s="88"/>
      <c r="W976" s="88"/>
      <c r="X976" s="89"/>
      <c r="Y976" s="89"/>
      <c r="Z976" s="88"/>
      <c r="AA976" s="88">
        <v>21</v>
      </c>
      <c r="AB976" s="88"/>
      <c r="AC976" s="88"/>
      <c r="AD976" s="88">
        <v>24</v>
      </c>
      <c r="AE976" s="91">
        <v>9.6</v>
      </c>
      <c r="AF976" s="88"/>
      <c r="AG976" s="88"/>
      <c r="AH976" s="88" t="s">
        <v>2998</v>
      </c>
      <c r="AI976" s="89">
        <v>1</v>
      </c>
      <c r="AJ976" s="89"/>
      <c r="AK976" s="89"/>
      <c r="AL976" s="88"/>
      <c r="AM976" s="88"/>
      <c r="AN976" s="88"/>
      <c r="AO976" s="88"/>
      <c r="AP976" s="88" t="s">
        <v>61</v>
      </c>
      <c r="AQ976" s="88" t="s">
        <v>44</v>
      </c>
      <c r="AR976" s="88" t="s">
        <v>45</v>
      </c>
      <c r="AS976" s="88" t="s">
        <v>44</v>
      </c>
      <c r="AT976" s="88" t="s">
        <v>61</v>
      </c>
      <c r="AU976" s="88"/>
      <c r="AV976" s="88"/>
      <c r="AW976" s="88"/>
      <c r="AX976" s="88" t="s">
        <v>3923</v>
      </c>
      <c r="AY976" s="88">
        <v>32.807381999999997</v>
      </c>
      <c r="AZ976" s="89">
        <v>150</v>
      </c>
      <c r="BA976" s="92">
        <v>0.11917098445595854</v>
      </c>
      <c r="BB976" s="93">
        <v>144</v>
      </c>
      <c r="BC976" s="94">
        <v>0.2</v>
      </c>
      <c r="BD976" s="89">
        <v>370</v>
      </c>
      <c r="BE976" s="89">
        <v>270</v>
      </c>
      <c r="BF976" s="98" t="s">
        <v>2634</v>
      </c>
      <c r="BG976" s="88" t="s">
        <v>68</v>
      </c>
      <c r="BH976" s="88" t="s">
        <v>97</v>
      </c>
    </row>
    <row r="977" spans="1:60" s="87" customFormat="1" ht="30.75" customHeight="1" x14ac:dyDescent="0.2">
      <c r="A977" s="87" t="s">
        <v>1413</v>
      </c>
      <c r="B977" s="88" t="s">
        <v>1876</v>
      </c>
      <c r="C977" s="88" t="s">
        <v>1413</v>
      </c>
      <c r="D977" s="88" t="s">
        <v>31</v>
      </c>
      <c r="E977" s="88" t="s">
        <v>32</v>
      </c>
      <c r="F977" s="88" t="s">
        <v>32</v>
      </c>
      <c r="G977" s="88" t="s">
        <v>61</v>
      </c>
      <c r="H977" s="88" t="s">
        <v>66</v>
      </c>
      <c r="I977" s="88" t="s">
        <v>2916</v>
      </c>
      <c r="J977" s="88" t="s">
        <v>1369</v>
      </c>
      <c r="K977" s="88" t="s">
        <v>1403</v>
      </c>
      <c r="L977" s="88" t="s">
        <v>97</v>
      </c>
      <c r="M977" s="88" t="s">
        <v>97</v>
      </c>
      <c r="N977" s="88" t="s">
        <v>1728</v>
      </c>
      <c r="O977" s="88" t="s">
        <v>587</v>
      </c>
      <c r="P977" s="88" t="s">
        <v>107</v>
      </c>
      <c r="Q977" s="88" t="s">
        <v>2374</v>
      </c>
      <c r="R977" s="89" t="s">
        <v>3625</v>
      </c>
      <c r="S977" s="90">
        <v>0.27500000000000002</v>
      </c>
      <c r="T977" s="88" t="s">
        <v>1402</v>
      </c>
      <c r="U977" s="88"/>
      <c r="V977" s="88"/>
      <c r="W977" s="88"/>
      <c r="X977" s="89"/>
      <c r="Y977" s="89"/>
      <c r="Z977" s="88"/>
      <c r="AA977" s="88">
        <v>21</v>
      </c>
      <c r="AB977" s="88"/>
      <c r="AC977" s="88"/>
      <c r="AD977" s="88">
        <v>24</v>
      </c>
      <c r="AE977" s="91">
        <v>9.6</v>
      </c>
      <c r="AF977" s="88"/>
      <c r="AG977" s="88"/>
      <c r="AH977" s="88" t="s">
        <v>2998</v>
      </c>
      <c r="AI977" s="89">
        <v>1</v>
      </c>
      <c r="AJ977" s="89"/>
      <c r="AK977" s="89"/>
      <c r="AL977" s="88"/>
      <c r="AM977" s="88"/>
      <c r="AN977" s="88"/>
      <c r="AO977" s="88"/>
      <c r="AP977" s="88" t="s">
        <v>61</v>
      </c>
      <c r="AQ977" s="88" t="s">
        <v>44</v>
      </c>
      <c r="AR977" s="88" t="s">
        <v>45</v>
      </c>
      <c r="AS977" s="88" t="s">
        <v>44</v>
      </c>
      <c r="AT977" s="88" t="s">
        <v>61</v>
      </c>
      <c r="AU977" s="88"/>
      <c r="AV977" s="88"/>
      <c r="AW977" s="88"/>
      <c r="AX977" s="88" t="s">
        <v>3923</v>
      </c>
      <c r="AY977" s="88">
        <v>32.807381999999997</v>
      </c>
      <c r="AZ977" s="89">
        <v>150</v>
      </c>
      <c r="BA977" s="92">
        <v>7.2538860103626937E-2</v>
      </c>
      <c r="BB977" s="93">
        <v>144</v>
      </c>
      <c r="BC977" s="94">
        <v>0.2</v>
      </c>
      <c r="BD977" s="89">
        <v>370</v>
      </c>
      <c r="BE977" s="89">
        <v>270</v>
      </c>
      <c r="BF977" s="98" t="s">
        <v>2634</v>
      </c>
      <c r="BG977" s="88" t="s">
        <v>68</v>
      </c>
      <c r="BH977" s="88" t="s">
        <v>97</v>
      </c>
    </row>
    <row r="978" spans="1:60" s="87" customFormat="1" ht="30.75" customHeight="1" x14ac:dyDescent="0.2">
      <c r="A978" s="87" t="s">
        <v>2194</v>
      </c>
      <c r="B978" s="88" t="s">
        <v>1877</v>
      </c>
      <c r="C978" s="88" t="s">
        <v>2194</v>
      </c>
      <c r="D978" s="88" t="s">
        <v>31</v>
      </c>
      <c r="E978" s="88" t="s">
        <v>32</v>
      </c>
      <c r="F978" s="88" t="s">
        <v>32</v>
      </c>
      <c r="G978" s="88" t="s">
        <v>61</v>
      </c>
      <c r="H978" s="88" t="s">
        <v>66</v>
      </c>
      <c r="I978" s="88" t="s">
        <v>2916</v>
      </c>
      <c r="J978" s="88" t="s">
        <v>1369</v>
      </c>
      <c r="K978" s="88" t="s">
        <v>1435</v>
      </c>
      <c r="L978" s="88" t="s">
        <v>97</v>
      </c>
      <c r="M978" s="88" t="s">
        <v>97</v>
      </c>
      <c r="N978" s="88" t="s">
        <v>1735</v>
      </c>
      <c r="O978" s="88" t="s">
        <v>587</v>
      </c>
      <c r="P978" s="88" t="s">
        <v>175</v>
      </c>
      <c r="Q978" s="88" t="s">
        <v>2374</v>
      </c>
      <c r="R978" s="89" t="s">
        <v>3623</v>
      </c>
      <c r="S978" s="90">
        <v>0.21</v>
      </c>
      <c r="T978" s="88" t="s">
        <v>1414</v>
      </c>
      <c r="U978" s="88"/>
      <c r="V978" s="88"/>
      <c r="W978" s="88"/>
      <c r="X978" s="89"/>
      <c r="Y978" s="89"/>
      <c r="Z978" s="88"/>
      <c r="AA978" s="88">
        <v>33</v>
      </c>
      <c r="AB978" s="88"/>
      <c r="AC978" s="88"/>
      <c r="AD978" s="88">
        <v>24</v>
      </c>
      <c r="AE978" s="91">
        <v>12.9</v>
      </c>
      <c r="AF978" s="88"/>
      <c r="AG978" s="88"/>
      <c r="AH978" s="88" t="s">
        <v>2998</v>
      </c>
      <c r="AI978" s="89">
        <v>1</v>
      </c>
      <c r="AJ978" s="89"/>
      <c r="AK978" s="89"/>
      <c r="AL978" s="88"/>
      <c r="AM978" s="88"/>
      <c r="AN978" s="88"/>
      <c r="AO978" s="88"/>
      <c r="AP978" s="88" t="s">
        <v>61</v>
      </c>
      <c r="AQ978" s="88" t="s">
        <v>44</v>
      </c>
      <c r="AR978" s="88" t="s">
        <v>45</v>
      </c>
      <c r="AS978" s="88" t="s">
        <v>44</v>
      </c>
      <c r="AT978" s="88" t="s">
        <v>61</v>
      </c>
      <c r="AU978" s="88"/>
      <c r="AV978" s="88"/>
      <c r="AW978" s="88"/>
      <c r="AX978" s="88" t="s">
        <v>3923</v>
      </c>
      <c r="AY978" s="88">
        <v>33.900998999999999</v>
      </c>
      <c r="AZ978" s="89">
        <v>150</v>
      </c>
      <c r="BA978" s="92">
        <v>5.1813471502590676E-3</v>
      </c>
      <c r="BB978" s="93">
        <v>72</v>
      </c>
      <c r="BC978" s="94">
        <v>0.2</v>
      </c>
      <c r="BD978" s="89">
        <v>370</v>
      </c>
      <c r="BE978" s="89">
        <v>285</v>
      </c>
      <c r="BF978" s="96" t="s">
        <v>61</v>
      </c>
      <c r="BG978" s="88" t="s">
        <v>68</v>
      </c>
      <c r="BH978" s="88" t="s">
        <v>97</v>
      </c>
    </row>
    <row r="979" spans="1:60" s="87" customFormat="1" ht="30.75" customHeight="1" x14ac:dyDescent="0.2">
      <c r="A979" s="87" t="s">
        <v>2195</v>
      </c>
      <c r="B979" s="88" t="s">
        <v>1877</v>
      </c>
      <c r="C979" s="88" t="s">
        <v>2195</v>
      </c>
      <c r="D979" s="88" t="s">
        <v>31</v>
      </c>
      <c r="E979" s="88" t="s">
        <v>32</v>
      </c>
      <c r="F979" s="88" t="s">
        <v>32</v>
      </c>
      <c r="G979" s="88" t="s">
        <v>61</v>
      </c>
      <c r="H979" s="88" t="s">
        <v>66</v>
      </c>
      <c r="I979" s="88" t="s">
        <v>2916</v>
      </c>
      <c r="J979" s="88" t="s">
        <v>1369</v>
      </c>
      <c r="K979" s="88" t="s">
        <v>1435</v>
      </c>
      <c r="L979" s="88" t="s">
        <v>97</v>
      </c>
      <c r="M979" s="88" t="s">
        <v>97</v>
      </c>
      <c r="N979" s="88" t="s">
        <v>1735</v>
      </c>
      <c r="O979" s="88" t="s">
        <v>587</v>
      </c>
      <c r="P979" s="88" t="s">
        <v>176</v>
      </c>
      <c r="Q979" s="88" t="s">
        <v>2374</v>
      </c>
      <c r="R979" s="89" t="s">
        <v>3623</v>
      </c>
      <c r="S979" s="90">
        <v>0.22</v>
      </c>
      <c r="T979" s="88" t="s">
        <v>1415</v>
      </c>
      <c r="U979" s="88"/>
      <c r="V979" s="88"/>
      <c r="W979" s="88"/>
      <c r="X979" s="89"/>
      <c r="Y979" s="89"/>
      <c r="Z979" s="88"/>
      <c r="AA979" s="88">
        <v>33</v>
      </c>
      <c r="AB979" s="88"/>
      <c r="AC979" s="88"/>
      <c r="AD979" s="88">
        <v>24</v>
      </c>
      <c r="AE979" s="91">
        <v>12.9</v>
      </c>
      <c r="AF979" s="88"/>
      <c r="AG979" s="88"/>
      <c r="AH979" s="88" t="s">
        <v>2998</v>
      </c>
      <c r="AI979" s="89">
        <v>1</v>
      </c>
      <c r="AJ979" s="89"/>
      <c r="AK979" s="89"/>
      <c r="AL979" s="88"/>
      <c r="AM979" s="88"/>
      <c r="AN979" s="88"/>
      <c r="AO979" s="88"/>
      <c r="AP979" s="88" t="s">
        <v>61</v>
      </c>
      <c r="AQ979" s="88" t="s">
        <v>44</v>
      </c>
      <c r="AR979" s="88" t="s">
        <v>45</v>
      </c>
      <c r="AS979" s="88" t="s">
        <v>44</v>
      </c>
      <c r="AT979" s="88" t="s">
        <v>61</v>
      </c>
      <c r="AU979" s="88"/>
      <c r="AV979" s="88"/>
      <c r="AW979" s="88"/>
      <c r="AX979" s="88" t="s">
        <v>3923</v>
      </c>
      <c r="AY979" s="88">
        <v>33.900998999999999</v>
      </c>
      <c r="AZ979" s="89">
        <v>150</v>
      </c>
      <c r="BA979" s="92"/>
      <c r="BB979" s="93">
        <v>72</v>
      </c>
      <c r="BC979" s="94">
        <v>0.2</v>
      </c>
      <c r="BD979" s="89">
        <v>370</v>
      </c>
      <c r="BE979" s="89">
        <v>285</v>
      </c>
      <c r="BF979" s="96" t="s">
        <v>61</v>
      </c>
      <c r="BG979" s="88" t="s">
        <v>68</v>
      </c>
      <c r="BH979" s="88" t="s">
        <v>97</v>
      </c>
    </row>
    <row r="980" spans="1:60" s="87" customFormat="1" ht="30.75" customHeight="1" x14ac:dyDescent="0.2">
      <c r="A980" s="87" t="s">
        <v>1436</v>
      </c>
      <c r="B980" s="88" t="s">
        <v>1877</v>
      </c>
      <c r="C980" s="88" t="s">
        <v>1436</v>
      </c>
      <c r="D980" s="88" t="s">
        <v>31</v>
      </c>
      <c r="E980" s="88" t="s">
        <v>32</v>
      </c>
      <c r="F980" s="88" t="s">
        <v>32</v>
      </c>
      <c r="G980" s="88" t="s">
        <v>61</v>
      </c>
      <c r="H980" s="88" t="s">
        <v>66</v>
      </c>
      <c r="I980" s="88" t="s">
        <v>2916</v>
      </c>
      <c r="J980" s="88" t="s">
        <v>1369</v>
      </c>
      <c r="K980" s="88" t="s">
        <v>1435</v>
      </c>
      <c r="L980" s="88" t="s">
        <v>97</v>
      </c>
      <c r="M980" s="88" t="s">
        <v>97</v>
      </c>
      <c r="N980" s="88" t="s">
        <v>1735</v>
      </c>
      <c r="O980" s="88" t="s">
        <v>587</v>
      </c>
      <c r="P980" s="88" t="s">
        <v>98</v>
      </c>
      <c r="Q980" s="88" t="s">
        <v>2374</v>
      </c>
      <c r="R980" s="89" t="s">
        <v>3623</v>
      </c>
      <c r="S980" s="90">
        <v>0.185</v>
      </c>
      <c r="T980" s="88" t="s">
        <v>1416</v>
      </c>
      <c r="U980" s="88"/>
      <c r="V980" s="88"/>
      <c r="W980" s="88"/>
      <c r="X980" s="89"/>
      <c r="Y980" s="89"/>
      <c r="Z980" s="88"/>
      <c r="AA980" s="88">
        <v>33</v>
      </c>
      <c r="AB980" s="88"/>
      <c r="AC980" s="88"/>
      <c r="AD980" s="88">
        <v>24</v>
      </c>
      <c r="AE980" s="91">
        <v>12.9</v>
      </c>
      <c r="AF980" s="88"/>
      <c r="AG980" s="88"/>
      <c r="AH980" s="88" t="s">
        <v>2998</v>
      </c>
      <c r="AI980" s="89">
        <v>1</v>
      </c>
      <c r="AJ980" s="89"/>
      <c r="AK980" s="89"/>
      <c r="AL980" s="88"/>
      <c r="AM980" s="88"/>
      <c r="AN980" s="88"/>
      <c r="AO980" s="88"/>
      <c r="AP980" s="88" t="s">
        <v>61</v>
      </c>
      <c r="AQ980" s="88" t="s">
        <v>44</v>
      </c>
      <c r="AR980" s="88" t="s">
        <v>45</v>
      </c>
      <c r="AS980" s="88" t="s">
        <v>44</v>
      </c>
      <c r="AT980" s="88" t="s">
        <v>61</v>
      </c>
      <c r="AU980" s="88"/>
      <c r="AV980" s="88"/>
      <c r="AW980" s="88"/>
      <c r="AX980" s="88" t="s">
        <v>3923</v>
      </c>
      <c r="AY980" s="88">
        <v>33.900998999999999</v>
      </c>
      <c r="AZ980" s="89">
        <v>150</v>
      </c>
      <c r="BA980" s="92"/>
      <c r="BB980" s="93">
        <v>72</v>
      </c>
      <c r="BC980" s="94">
        <v>0.2</v>
      </c>
      <c r="BD980" s="89">
        <v>370</v>
      </c>
      <c r="BE980" s="89">
        <v>285</v>
      </c>
      <c r="BF980" s="96" t="s">
        <v>61</v>
      </c>
      <c r="BG980" s="88" t="s">
        <v>68</v>
      </c>
      <c r="BH980" s="88" t="s">
        <v>97</v>
      </c>
    </row>
    <row r="981" spans="1:60" s="87" customFormat="1" ht="30.75" customHeight="1" x14ac:dyDescent="0.2">
      <c r="A981" s="87" t="s">
        <v>1437</v>
      </c>
      <c r="B981" s="88" t="s">
        <v>1877</v>
      </c>
      <c r="C981" s="88" t="s">
        <v>1437</v>
      </c>
      <c r="D981" s="88" t="s">
        <v>31</v>
      </c>
      <c r="E981" s="88" t="s">
        <v>32</v>
      </c>
      <c r="F981" s="88" t="s">
        <v>32</v>
      </c>
      <c r="G981" s="88" t="s">
        <v>61</v>
      </c>
      <c r="H981" s="88" t="s">
        <v>66</v>
      </c>
      <c r="I981" s="88" t="s">
        <v>2916</v>
      </c>
      <c r="J981" s="88" t="s">
        <v>1369</v>
      </c>
      <c r="K981" s="88" t="s">
        <v>1435</v>
      </c>
      <c r="L981" s="88" t="s">
        <v>97</v>
      </c>
      <c r="M981" s="88" t="s">
        <v>97</v>
      </c>
      <c r="N981" s="88" t="s">
        <v>1735</v>
      </c>
      <c r="O981" s="88" t="s">
        <v>587</v>
      </c>
      <c r="P981" s="88" t="s">
        <v>100</v>
      </c>
      <c r="Q981" s="88" t="s">
        <v>2374</v>
      </c>
      <c r="R981" s="89" t="s">
        <v>3623</v>
      </c>
      <c r="S981" s="90">
        <v>0.17499999999999999</v>
      </c>
      <c r="T981" s="88" t="s">
        <v>1417</v>
      </c>
      <c r="U981" s="88"/>
      <c r="V981" s="88"/>
      <c r="W981" s="88"/>
      <c r="X981" s="89"/>
      <c r="Y981" s="89"/>
      <c r="Z981" s="88"/>
      <c r="AA981" s="88">
        <v>33</v>
      </c>
      <c r="AB981" s="88"/>
      <c r="AC981" s="88"/>
      <c r="AD981" s="88">
        <v>24</v>
      </c>
      <c r="AE981" s="91">
        <v>12.9</v>
      </c>
      <c r="AF981" s="88"/>
      <c r="AG981" s="88"/>
      <c r="AH981" s="88" t="s">
        <v>2998</v>
      </c>
      <c r="AI981" s="89">
        <v>1</v>
      </c>
      <c r="AJ981" s="89"/>
      <c r="AK981" s="89"/>
      <c r="AL981" s="88"/>
      <c r="AM981" s="88"/>
      <c r="AN981" s="88"/>
      <c r="AO981" s="88"/>
      <c r="AP981" s="88" t="s">
        <v>61</v>
      </c>
      <c r="AQ981" s="88" t="s">
        <v>44</v>
      </c>
      <c r="AR981" s="88" t="s">
        <v>45</v>
      </c>
      <c r="AS981" s="88" t="s">
        <v>44</v>
      </c>
      <c r="AT981" s="88" t="s">
        <v>61</v>
      </c>
      <c r="AU981" s="88"/>
      <c r="AV981" s="88"/>
      <c r="AW981" s="88"/>
      <c r="AX981" s="88" t="s">
        <v>3923</v>
      </c>
      <c r="AY981" s="88">
        <v>33.90099</v>
      </c>
      <c r="AZ981" s="89">
        <v>150</v>
      </c>
      <c r="BA981" s="92">
        <v>2.5906735751295335E-2</v>
      </c>
      <c r="BB981" s="93">
        <v>72</v>
      </c>
      <c r="BC981" s="94">
        <v>0.2</v>
      </c>
      <c r="BD981" s="89">
        <v>370</v>
      </c>
      <c r="BE981" s="89">
        <v>285</v>
      </c>
      <c r="BF981" s="96" t="s">
        <v>61</v>
      </c>
      <c r="BG981" s="88" t="s">
        <v>68</v>
      </c>
      <c r="BH981" s="88" t="s">
        <v>97</v>
      </c>
    </row>
    <row r="982" spans="1:60" s="87" customFormat="1" ht="30.75" customHeight="1" x14ac:dyDescent="0.2">
      <c r="A982" s="87" t="s">
        <v>1438</v>
      </c>
      <c r="B982" s="88" t="s">
        <v>1877</v>
      </c>
      <c r="C982" s="88" t="s">
        <v>1438</v>
      </c>
      <c r="D982" s="88" t="s">
        <v>31</v>
      </c>
      <c r="E982" s="88" t="s">
        <v>32</v>
      </c>
      <c r="F982" s="88" t="s">
        <v>32</v>
      </c>
      <c r="G982" s="88" t="s">
        <v>61</v>
      </c>
      <c r="H982" s="88" t="s">
        <v>66</v>
      </c>
      <c r="I982" s="88" t="s">
        <v>2916</v>
      </c>
      <c r="J982" s="88" t="s">
        <v>1369</v>
      </c>
      <c r="K982" s="88" t="s">
        <v>1435</v>
      </c>
      <c r="L982" s="88" t="s">
        <v>97</v>
      </c>
      <c r="M982" s="88" t="s">
        <v>97</v>
      </c>
      <c r="N982" s="88" t="s">
        <v>1735</v>
      </c>
      <c r="O982" s="88" t="s">
        <v>587</v>
      </c>
      <c r="P982" s="88" t="s">
        <v>104</v>
      </c>
      <c r="Q982" s="88" t="s">
        <v>2374</v>
      </c>
      <c r="R982" s="89" t="s">
        <v>3623</v>
      </c>
      <c r="S982" s="90">
        <v>0.23</v>
      </c>
      <c r="T982" s="88" t="s">
        <v>1418</v>
      </c>
      <c r="U982" s="88"/>
      <c r="V982" s="88"/>
      <c r="W982" s="88"/>
      <c r="X982" s="89"/>
      <c r="Y982" s="89"/>
      <c r="Z982" s="88"/>
      <c r="AA982" s="88">
        <v>33</v>
      </c>
      <c r="AB982" s="88"/>
      <c r="AC982" s="88"/>
      <c r="AD982" s="88">
        <v>24</v>
      </c>
      <c r="AE982" s="91">
        <v>12.9</v>
      </c>
      <c r="AF982" s="88"/>
      <c r="AG982" s="88"/>
      <c r="AH982" s="88" t="s">
        <v>2998</v>
      </c>
      <c r="AI982" s="89">
        <v>1</v>
      </c>
      <c r="AJ982" s="89"/>
      <c r="AK982" s="89"/>
      <c r="AL982" s="88"/>
      <c r="AM982" s="88"/>
      <c r="AN982" s="88"/>
      <c r="AO982" s="88"/>
      <c r="AP982" s="88" t="s">
        <v>61</v>
      </c>
      <c r="AQ982" s="88" t="s">
        <v>44</v>
      </c>
      <c r="AR982" s="88" t="s">
        <v>45</v>
      </c>
      <c r="AS982" s="88" t="s">
        <v>44</v>
      </c>
      <c r="AT982" s="88" t="s">
        <v>61</v>
      </c>
      <c r="AU982" s="88"/>
      <c r="AV982" s="88"/>
      <c r="AW982" s="88"/>
      <c r="AX982" s="88" t="s">
        <v>3923</v>
      </c>
      <c r="AY982" s="88">
        <v>33.900998999999999</v>
      </c>
      <c r="AZ982" s="89">
        <v>150</v>
      </c>
      <c r="BA982" s="92">
        <v>1.0362694300518135E-2</v>
      </c>
      <c r="BB982" s="93">
        <v>72</v>
      </c>
      <c r="BC982" s="94">
        <v>0.2</v>
      </c>
      <c r="BD982" s="89">
        <v>370</v>
      </c>
      <c r="BE982" s="89">
        <v>285</v>
      </c>
      <c r="BF982" s="96" t="s">
        <v>61</v>
      </c>
      <c r="BG982" s="88" t="s">
        <v>68</v>
      </c>
      <c r="BH982" s="88" t="s">
        <v>97</v>
      </c>
    </row>
    <row r="983" spans="1:60" s="87" customFormat="1" ht="30.75" customHeight="1" x14ac:dyDescent="0.2">
      <c r="A983" s="87" t="s">
        <v>1439</v>
      </c>
      <c r="B983" s="88" t="s">
        <v>1877</v>
      </c>
      <c r="C983" s="88" t="s">
        <v>1439</v>
      </c>
      <c r="D983" s="88" t="s">
        <v>31</v>
      </c>
      <c r="E983" s="88" t="s">
        <v>32</v>
      </c>
      <c r="F983" s="88" t="s">
        <v>32</v>
      </c>
      <c r="G983" s="88" t="s">
        <v>61</v>
      </c>
      <c r="H983" s="88" t="s">
        <v>66</v>
      </c>
      <c r="I983" s="88" t="s">
        <v>2916</v>
      </c>
      <c r="J983" s="88" t="s">
        <v>1369</v>
      </c>
      <c r="K983" s="88" t="s">
        <v>1435</v>
      </c>
      <c r="L983" s="88" t="s">
        <v>97</v>
      </c>
      <c r="M983" s="88" t="s">
        <v>97</v>
      </c>
      <c r="N983" s="88" t="s">
        <v>1735</v>
      </c>
      <c r="O983" s="88" t="s">
        <v>587</v>
      </c>
      <c r="P983" s="88" t="s">
        <v>107</v>
      </c>
      <c r="Q983" s="88" t="s">
        <v>2374</v>
      </c>
      <c r="R983" s="89" t="s">
        <v>3623</v>
      </c>
      <c r="S983" s="90">
        <v>0.245</v>
      </c>
      <c r="T983" s="88" t="s">
        <v>1419</v>
      </c>
      <c r="U983" s="88"/>
      <c r="V983" s="88"/>
      <c r="W983" s="88"/>
      <c r="X983" s="89"/>
      <c r="Y983" s="89"/>
      <c r="Z983" s="88"/>
      <c r="AA983" s="88">
        <v>33</v>
      </c>
      <c r="AB983" s="88"/>
      <c r="AC983" s="88"/>
      <c r="AD983" s="88">
        <v>24</v>
      </c>
      <c r="AE983" s="91">
        <v>12.9</v>
      </c>
      <c r="AF983" s="88"/>
      <c r="AG983" s="88"/>
      <c r="AH983" s="88" t="s">
        <v>2998</v>
      </c>
      <c r="AI983" s="89">
        <v>1</v>
      </c>
      <c r="AJ983" s="89"/>
      <c r="AK983" s="89"/>
      <c r="AL983" s="88"/>
      <c r="AM983" s="88"/>
      <c r="AN983" s="88"/>
      <c r="AO983" s="88"/>
      <c r="AP983" s="88" t="s">
        <v>61</v>
      </c>
      <c r="AQ983" s="88" t="s">
        <v>44</v>
      </c>
      <c r="AR983" s="88" t="s">
        <v>45</v>
      </c>
      <c r="AS983" s="88" t="s">
        <v>44</v>
      </c>
      <c r="AT983" s="88" t="s">
        <v>61</v>
      </c>
      <c r="AU983" s="88"/>
      <c r="AV983" s="88"/>
      <c r="AW983" s="88"/>
      <c r="AX983" s="88" t="s">
        <v>3923</v>
      </c>
      <c r="AY983" s="88">
        <v>33.900998999999999</v>
      </c>
      <c r="AZ983" s="89">
        <v>150</v>
      </c>
      <c r="BA983" s="92">
        <v>1.5544041450777202E-2</v>
      </c>
      <c r="BB983" s="93">
        <v>72</v>
      </c>
      <c r="BC983" s="94">
        <v>0.2</v>
      </c>
      <c r="BD983" s="89">
        <v>370</v>
      </c>
      <c r="BE983" s="89">
        <v>285</v>
      </c>
      <c r="BF983" s="96" t="s">
        <v>61</v>
      </c>
      <c r="BG983" s="88" t="s">
        <v>68</v>
      </c>
      <c r="BH983" s="88" t="s">
        <v>97</v>
      </c>
    </row>
    <row r="984" spans="1:60" s="87" customFormat="1" ht="30.75" customHeight="1" x14ac:dyDescent="0.2">
      <c r="A984" s="87" t="s">
        <v>2200</v>
      </c>
      <c r="B984" s="88" t="s">
        <v>1878</v>
      </c>
      <c r="C984" s="88" t="s">
        <v>2200</v>
      </c>
      <c r="D984" s="88" t="s">
        <v>31</v>
      </c>
      <c r="E984" s="88" t="s">
        <v>32</v>
      </c>
      <c r="F984" s="88" t="s">
        <v>32</v>
      </c>
      <c r="G984" s="88" t="s">
        <v>61</v>
      </c>
      <c r="H984" s="88" t="s">
        <v>66</v>
      </c>
      <c r="I984" s="88" t="s">
        <v>2917</v>
      </c>
      <c r="J984" s="88" t="s">
        <v>1369</v>
      </c>
      <c r="K984" s="88" t="s">
        <v>1435</v>
      </c>
      <c r="L984" s="88" t="s">
        <v>97</v>
      </c>
      <c r="M984" s="88" t="s">
        <v>97</v>
      </c>
      <c r="N984" s="88" t="s">
        <v>1740</v>
      </c>
      <c r="O984" s="88" t="s">
        <v>587</v>
      </c>
      <c r="P984" s="88" t="s">
        <v>175</v>
      </c>
      <c r="Q984" s="88" t="s">
        <v>2374</v>
      </c>
      <c r="R984" s="89" t="s">
        <v>3626</v>
      </c>
      <c r="S984" s="90">
        <v>0.21</v>
      </c>
      <c r="T984" s="88" t="s">
        <v>1420</v>
      </c>
      <c r="U984" s="88"/>
      <c r="V984" s="88"/>
      <c r="W984" s="88"/>
      <c r="X984" s="89"/>
      <c r="Y984" s="89"/>
      <c r="Z984" s="88"/>
      <c r="AA984" s="88">
        <v>33</v>
      </c>
      <c r="AB984" s="88"/>
      <c r="AC984" s="88"/>
      <c r="AD984" s="88">
        <v>24</v>
      </c>
      <c r="AE984" s="91">
        <v>12.9</v>
      </c>
      <c r="AF984" s="88" t="s">
        <v>2992</v>
      </c>
      <c r="AG984" s="88" t="s">
        <v>2999</v>
      </c>
      <c r="AH984" s="88" t="s">
        <v>2998</v>
      </c>
      <c r="AI984" s="89">
        <v>1</v>
      </c>
      <c r="AJ984" s="89"/>
      <c r="AK984" s="89"/>
      <c r="AL984" s="88"/>
      <c r="AM984" s="88"/>
      <c r="AN984" s="88"/>
      <c r="AO984" s="88"/>
      <c r="AP984" s="88" t="s">
        <v>61</v>
      </c>
      <c r="AQ984" s="88" t="s">
        <v>44</v>
      </c>
      <c r="AR984" s="88" t="s">
        <v>45</v>
      </c>
      <c r="AS984" s="88" t="s">
        <v>44</v>
      </c>
      <c r="AT984" s="88" t="s">
        <v>61</v>
      </c>
      <c r="AU984" s="88"/>
      <c r="AV984" s="88"/>
      <c r="AW984" s="88" t="s">
        <v>3921</v>
      </c>
      <c r="AX984" s="88"/>
      <c r="AY984" s="88">
        <v>35.144092999999998</v>
      </c>
      <c r="AZ984" s="89">
        <v>150</v>
      </c>
      <c r="BA984" s="92">
        <v>6.7357512953367879E-2</v>
      </c>
      <c r="BB984" s="93">
        <v>72</v>
      </c>
      <c r="BC984" s="94">
        <v>0.2</v>
      </c>
      <c r="BD984" s="89">
        <v>370</v>
      </c>
      <c r="BE984" s="89">
        <v>285</v>
      </c>
      <c r="BF984" s="98" t="s">
        <v>2635</v>
      </c>
      <c r="BG984" s="88" t="s">
        <v>68</v>
      </c>
      <c r="BH984" s="88" t="s">
        <v>97</v>
      </c>
    </row>
    <row r="985" spans="1:60" s="87" customFormat="1" ht="30.75" customHeight="1" x14ac:dyDescent="0.2">
      <c r="A985" s="87" t="s">
        <v>2201</v>
      </c>
      <c r="B985" s="88" t="s">
        <v>1878</v>
      </c>
      <c r="C985" s="88" t="s">
        <v>2201</v>
      </c>
      <c r="D985" s="88" t="s">
        <v>31</v>
      </c>
      <c r="E985" s="88" t="s">
        <v>32</v>
      </c>
      <c r="F985" s="88" t="s">
        <v>32</v>
      </c>
      <c r="G985" s="88" t="s">
        <v>61</v>
      </c>
      <c r="H985" s="88" t="s">
        <v>66</v>
      </c>
      <c r="I985" s="88" t="s">
        <v>2917</v>
      </c>
      <c r="J985" s="88" t="s">
        <v>1369</v>
      </c>
      <c r="K985" s="88" t="s">
        <v>1435</v>
      </c>
      <c r="L985" s="88" t="s">
        <v>97</v>
      </c>
      <c r="M985" s="88" t="s">
        <v>97</v>
      </c>
      <c r="N985" s="88" t="s">
        <v>1740</v>
      </c>
      <c r="O985" s="88" t="s">
        <v>587</v>
      </c>
      <c r="P985" s="88" t="s">
        <v>176</v>
      </c>
      <c r="Q985" s="88" t="s">
        <v>2374</v>
      </c>
      <c r="R985" s="89" t="s">
        <v>3626</v>
      </c>
      <c r="S985" s="90">
        <v>0.22</v>
      </c>
      <c r="T985" s="88" t="s">
        <v>1421</v>
      </c>
      <c r="U985" s="88"/>
      <c r="V985" s="88"/>
      <c r="W985" s="88"/>
      <c r="X985" s="89"/>
      <c r="Y985" s="89"/>
      <c r="Z985" s="88"/>
      <c r="AA985" s="88">
        <v>33</v>
      </c>
      <c r="AB985" s="88"/>
      <c r="AC985" s="88"/>
      <c r="AD985" s="88">
        <v>24</v>
      </c>
      <c r="AE985" s="91">
        <v>12.9</v>
      </c>
      <c r="AF985" s="88" t="s">
        <v>2993</v>
      </c>
      <c r="AG985" s="88" t="s">
        <v>2999</v>
      </c>
      <c r="AH985" s="88" t="s">
        <v>2998</v>
      </c>
      <c r="AI985" s="89">
        <v>1</v>
      </c>
      <c r="AJ985" s="89"/>
      <c r="AK985" s="89"/>
      <c r="AL985" s="88"/>
      <c r="AM985" s="88"/>
      <c r="AN985" s="88"/>
      <c r="AO985" s="88"/>
      <c r="AP985" s="88" t="s">
        <v>61</v>
      </c>
      <c r="AQ985" s="88" t="s">
        <v>44</v>
      </c>
      <c r="AR985" s="88" t="s">
        <v>45</v>
      </c>
      <c r="AS985" s="88" t="s">
        <v>44</v>
      </c>
      <c r="AT985" s="88" t="s">
        <v>61</v>
      </c>
      <c r="AU985" s="88"/>
      <c r="AV985" s="88"/>
      <c r="AW985" s="88" t="s">
        <v>3921</v>
      </c>
      <c r="AX985" s="88"/>
      <c r="AY985" s="88">
        <v>36.316540000000003</v>
      </c>
      <c r="AZ985" s="89">
        <v>150</v>
      </c>
      <c r="BA985" s="92">
        <v>0.32124352331606215</v>
      </c>
      <c r="BB985" s="93">
        <v>72</v>
      </c>
      <c r="BC985" s="94">
        <v>0.2</v>
      </c>
      <c r="BD985" s="89">
        <v>370</v>
      </c>
      <c r="BE985" s="89">
        <v>285</v>
      </c>
      <c r="BF985" s="98" t="s">
        <v>2635</v>
      </c>
      <c r="BG985" s="88" t="s">
        <v>68</v>
      </c>
      <c r="BH985" s="88" t="s">
        <v>97</v>
      </c>
    </row>
    <row r="986" spans="1:60" s="87" customFormat="1" ht="30.75" customHeight="1" x14ac:dyDescent="0.2">
      <c r="A986" s="87" t="s">
        <v>2202</v>
      </c>
      <c r="B986" s="88" t="s">
        <v>1878</v>
      </c>
      <c r="C986" s="88" t="s">
        <v>2202</v>
      </c>
      <c r="D986" s="88" t="s">
        <v>31</v>
      </c>
      <c r="E986" s="88" t="s">
        <v>32</v>
      </c>
      <c r="F986" s="88" t="s">
        <v>32</v>
      </c>
      <c r="G986" s="88" t="s">
        <v>61</v>
      </c>
      <c r="H986" s="88" t="s">
        <v>66</v>
      </c>
      <c r="I986" s="88" t="s">
        <v>2917</v>
      </c>
      <c r="J986" s="88" t="s">
        <v>1369</v>
      </c>
      <c r="K986" s="88" t="s">
        <v>1435</v>
      </c>
      <c r="L986" s="88" t="s">
        <v>97</v>
      </c>
      <c r="M986" s="88" t="s">
        <v>97</v>
      </c>
      <c r="N986" s="88" t="s">
        <v>1740</v>
      </c>
      <c r="O986" s="88" t="s">
        <v>587</v>
      </c>
      <c r="P986" s="88" t="s">
        <v>98</v>
      </c>
      <c r="Q986" s="88" t="s">
        <v>2374</v>
      </c>
      <c r="R986" s="89" t="s">
        <v>3626</v>
      </c>
      <c r="S986" s="90">
        <v>0.185</v>
      </c>
      <c r="T986" s="88" t="s">
        <v>1422</v>
      </c>
      <c r="U986" s="88"/>
      <c r="V986" s="88"/>
      <c r="W986" s="88"/>
      <c r="X986" s="89"/>
      <c r="Y986" s="89"/>
      <c r="Z986" s="88"/>
      <c r="AA986" s="88">
        <v>33</v>
      </c>
      <c r="AB986" s="88"/>
      <c r="AC986" s="88"/>
      <c r="AD986" s="88">
        <v>24</v>
      </c>
      <c r="AE986" s="91">
        <v>12.9</v>
      </c>
      <c r="AF986" s="88" t="s">
        <v>2993</v>
      </c>
      <c r="AG986" s="88" t="s">
        <v>2999</v>
      </c>
      <c r="AH986" s="88" t="s">
        <v>2998</v>
      </c>
      <c r="AI986" s="89">
        <v>1</v>
      </c>
      <c r="AJ986" s="89"/>
      <c r="AK986" s="89"/>
      <c r="AL986" s="88"/>
      <c r="AM986" s="88"/>
      <c r="AN986" s="88"/>
      <c r="AO986" s="88"/>
      <c r="AP986" s="88" t="s">
        <v>61</v>
      </c>
      <c r="AQ986" s="88" t="s">
        <v>44</v>
      </c>
      <c r="AR986" s="88" t="s">
        <v>45</v>
      </c>
      <c r="AS986" s="88" t="s">
        <v>44</v>
      </c>
      <c r="AT986" s="88" t="s">
        <v>61</v>
      </c>
      <c r="AU986" s="88"/>
      <c r="AV986" s="88"/>
      <c r="AW986" s="88" t="s">
        <v>3921</v>
      </c>
      <c r="AX986" s="88"/>
      <c r="AY986" s="88">
        <v>35.144092999999998</v>
      </c>
      <c r="AZ986" s="89">
        <v>150</v>
      </c>
      <c r="BA986" s="92">
        <v>0.11398963730569948</v>
      </c>
      <c r="BB986" s="93">
        <v>72</v>
      </c>
      <c r="BC986" s="94">
        <v>0.2</v>
      </c>
      <c r="BD986" s="89">
        <v>370</v>
      </c>
      <c r="BE986" s="89">
        <v>285</v>
      </c>
      <c r="BF986" s="98" t="s">
        <v>2635</v>
      </c>
      <c r="BG986" s="88" t="s">
        <v>68</v>
      </c>
      <c r="BH986" s="88" t="s">
        <v>97</v>
      </c>
    </row>
    <row r="987" spans="1:60" s="87" customFormat="1" ht="30.75" customHeight="1" x14ac:dyDescent="0.2">
      <c r="A987" s="87" t="s">
        <v>2203</v>
      </c>
      <c r="B987" s="88" t="s">
        <v>1878</v>
      </c>
      <c r="C987" s="88" t="s">
        <v>2203</v>
      </c>
      <c r="D987" s="88" t="s">
        <v>31</v>
      </c>
      <c r="E987" s="88" t="s">
        <v>32</v>
      </c>
      <c r="F987" s="88" t="s">
        <v>32</v>
      </c>
      <c r="G987" s="88" t="s">
        <v>61</v>
      </c>
      <c r="H987" s="88" t="s">
        <v>66</v>
      </c>
      <c r="I987" s="88" t="s">
        <v>2917</v>
      </c>
      <c r="J987" s="88" t="s">
        <v>1369</v>
      </c>
      <c r="K987" s="88" t="s">
        <v>1435</v>
      </c>
      <c r="L987" s="88" t="s">
        <v>97</v>
      </c>
      <c r="M987" s="88" t="s">
        <v>97</v>
      </c>
      <c r="N987" s="88" t="s">
        <v>1740</v>
      </c>
      <c r="O987" s="88" t="s">
        <v>587</v>
      </c>
      <c r="P987" s="88" t="s">
        <v>100</v>
      </c>
      <c r="Q987" s="88" t="s">
        <v>2374</v>
      </c>
      <c r="R987" s="89" t="s">
        <v>3626</v>
      </c>
      <c r="S987" s="90">
        <v>0.17499999999999999</v>
      </c>
      <c r="T987" s="88" t="s">
        <v>1423</v>
      </c>
      <c r="U987" s="88"/>
      <c r="V987" s="88"/>
      <c r="W987" s="88"/>
      <c r="X987" s="89"/>
      <c r="Y987" s="89"/>
      <c r="Z987" s="88"/>
      <c r="AA987" s="88">
        <v>33</v>
      </c>
      <c r="AB987" s="88"/>
      <c r="AC987" s="88"/>
      <c r="AD987" s="88">
        <v>24</v>
      </c>
      <c r="AE987" s="91">
        <v>12.9</v>
      </c>
      <c r="AF987" s="88" t="s">
        <v>2993</v>
      </c>
      <c r="AG987" s="88" t="s">
        <v>2999</v>
      </c>
      <c r="AH987" s="88" t="s">
        <v>2998</v>
      </c>
      <c r="AI987" s="89">
        <v>1</v>
      </c>
      <c r="AJ987" s="89"/>
      <c r="AK987" s="89"/>
      <c r="AL987" s="88"/>
      <c r="AM987" s="88"/>
      <c r="AN987" s="88"/>
      <c r="AO987" s="88"/>
      <c r="AP987" s="88" t="s">
        <v>61</v>
      </c>
      <c r="AQ987" s="88" t="s">
        <v>44</v>
      </c>
      <c r="AR987" s="88" t="s">
        <v>45</v>
      </c>
      <c r="AS987" s="88" t="s">
        <v>44</v>
      </c>
      <c r="AT987" s="88" t="s">
        <v>61</v>
      </c>
      <c r="AU987" s="88"/>
      <c r="AV987" s="88"/>
      <c r="AW987" s="88" t="s">
        <v>3921</v>
      </c>
      <c r="AX987" s="88"/>
      <c r="AY987" s="88">
        <v>35.089055000000002</v>
      </c>
      <c r="AZ987" s="89">
        <v>150</v>
      </c>
      <c r="BA987" s="92">
        <v>0.16062176165803108</v>
      </c>
      <c r="BB987" s="93">
        <v>72</v>
      </c>
      <c r="BC987" s="94">
        <v>0.2</v>
      </c>
      <c r="BD987" s="89">
        <v>370</v>
      </c>
      <c r="BE987" s="89">
        <v>285</v>
      </c>
      <c r="BF987" s="98" t="s">
        <v>2635</v>
      </c>
      <c r="BG987" s="88" t="s">
        <v>68</v>
      </c>
      <c r="BH987" s="88" t="s">
        <v>97</v>
      </c>
    </row>
    <row r="988" spans="1:60" s="87" customFormat="1" ht="30.75" customHeight="1" x14ac:dyDescent="0.2">
      <c r="A988" s="87" t="s">
        <v>2204</v>
      </c>
      <c r="B988" s="88" t="s">
        <v>1878</v>
      </c>
      <c r="C988" s="88" t="s">
        <v>2204</v>
      </c>
      <c r="D988" s="88" t="s">
        <v>31</v>
      </c>
      <c r="E988" s="88" t="s">
        <v>32</v>
      </c>
      <c r="F988" s="88" t="s">
        <v>32</v>
      </c>
      <c r="G988" s="88" t="s">
        <v>61</v>
      </c>
      <c r="H988" s="88" t="s">
        <v>66</v>
      </c>
      <c r="I988" s="88" t="s">
        <v>2917</v>
      </c>
      <c r="J988" s="88" t="s">
        <v>1369</v>
      </c>
      <c r="K988" s="88" t="s">
        <v>1435</v>
      </c>
      <c r="L988" s="88" t="s">
        <v>97</v>
      </c>
      <c r="M988" s="88" t="s">
        <v>97</v>
      </c>
      <c r="N988" s="88" t="s">
        <v>1740</v>
      </c>
      <c r="O988" s="88" t="s">
        <v>587</v>
      </c>
      <c r="P988" s="88" t="s">
        <v>104</v>
      </c>
      <c r="Q988" s="88" t="s">
        <v>2374</v>
      </c>
      <c r="R988" s="89" t="s">
        <v>3626</v>
      </c>
      <c r="S988" s="90">
        <v>0.23</v>
      </c>
      <c r="T988" s="88" t="s">
        <v>1424</v>
      </c>
      <c r="U988" s="88"/>
      <c r="V988" s="88"/>
      <c r="W988" s="88"/>
      <c r="X988" s="89"/>
      <c r="Y988" s="89"/>
      <c r="Z988" s="88"/>
      <c r="AA988" s="88">
        <v>33</v>
      </c>
      <c r="AB988" s="88"/>
      <c r="AC988" s="88"/>
      <c r="AD988" s="88">
        <v>24</v>
      </c>
      <c r="AE988" s="91">
        <v>12.9</v>
      </c>
      <c r="AF988" s="88" t="s">
        <v>2993</v>
      </c>
      <c r="AG988" s="88" t="s">
        <v>2999</v>
      </c>
      <c r="AH988" s="88" t="s">
        <v>2998</v>
      </c>
      <c r="AI988" s="89">
        <v>1</v>
      </c>
      <c r="AJ988" s="89"/>
      <c r="AK988" s="89"/>
      <c r="AL988" s="88"/>
      <c r="AM988" s="88"/>
      <c r="AN988" s="88"/>
      <c r="AO988" s="88"/>
      <c r="AP988" s="88" t="s">
        <v>61</v>
      </c>
      <c r="AQ988" s="88" t="s">
        <v>44</v>
      </c>
      <c r="AR988" s="88" t="s">
        <v>45</v>
      </c>
      <c r="AS988" s="88" t="s">
        <v>44</v>
      </c>
      <c r="AT988" s="88" t="s">
        <v>61</v>
      </c>
      <c r="AU988" s="88"/>
      <c r="AV988" s="88"/>
      <c r="AW988" s="88" t="s">
        <v>3921</v>
      </c>
      <c r="AX988" s="88"/>
      <c r="AY988" s="88">
        <v>35.481896999999996</v>
      </c>
      <c r="AZ988" s="89">
        <v>150</v>
      </c>
      <c r="BA988" s="92">
        <v>1.0362694300518135E-2</v>
      </c>
      <c r="BB988" s="93">
        <v>72</v>
      </c>
      <c r="BC988" s="94">
        <v>0.2</v>
      </c>
      <c r="BD988" s="89">
        <v>370</v>
      </c>
      <c r="BE988" s="89">
        <v>285</v>
      </c>
      <c r="BF988" s="98" t="s">
        <v>2635</v>
      </c>
      <c r="BG988" s="88" t="s">
        <v>68</v>
      </c>
      <c r="BH988" s="88" t="s">
        <v>97</v>
      </c>
    </row>
    <row r="989" spans="1:60" s="87" customFormat="1" ht="30.75" customHeight="1" x14ac:dyDescent="0.2">
      <c r="A989" s="87" t="s">
        <v>2205</v>
      </c>
      <c r="B989" s="88" t="s">
        <v>1879</v>
      </c>
      <c r="C989" s="88" t="s">
        <v>2205</v>
      </c>
      <c r="D989" s="88" t="s">
        <v>31</v>
      </c>
      <c r="E989" s="88" t="s">
        <v>32</v>
      </c>
      <c r="F989" s="88" t="s">
        <v>32</v>
      </c>
      <c r="G989" s="88" t="s">
        <v>61</v>
      </c>
      <c r="H989" s="88" t="s">
        <v>66</v>
      </c>
      <c r="I989" s="88" t="s">
        <v>2916</v>
      </c>
      <c r="J989" s="88" t="s">
        <v>1369</v>
      </c>
      <c r="K989" s="88" t="s">
        <v>1435</v>
      </c>
      <c r="L989" s="88" t="s">
        <v>97</v>
      </c>
      <c r="M989" s="88" t="s">
        <v>97</v>
      </c>
      <c r="N989" s="88" t="s">
        <v>1733</v>
      </c>
      <c r="O989" s="88" t="s">
        <v>587</v>
      </c>
      <c r="P989" s="88" t="s">
        <v>175</v>
      </c>
      <c r="Q989" s="88" t="s">
        <v>2374</v>
      </c>
      <c r="R989" s="89" t="s">
        <v>3632</v>
      </c>
      <c r="S989" s="90">
        <v>0.21</v>
      </c>
      <c r="T989" s="88" t="s">
        <v>1425</v>
      </c>
      <c r="U989" s="88"/>
      <c r="V989" s="88"/>
      <c r="W989" s="88"/>
      <c r="X989" s="89"/>
      <c r="Y989" s="89"/>
      <c r="Z989" s="88"/>
      <c r="AA989" s="88">
        <v>33</v>
      </c>
      <c r="AB989" s="88"/>
      <c r="AC989" s="88"/>
      <c r="AD989" s="88">
        <v>24</v>
      </c>
      <c r="AE989" s="91">
        <v>12.9</v>
      </c>
      <c r="AF989" s="88"/>
      <c r="AG989" s="88"/>
      <c r="AH989" s="88" t="s">
        <v>2998</v>
      </c>
      <c r="AI989" s="89">
        <v>1</v>
      </c>
      <c r="AJ989" s="89"/>
      <c r="AK989" s="89"/>
      <c r="AL989" s="88"/>
      <c r="AM989" s="88"/>
      <c r="AN989" s="88"/>
      <c r="AO989" s="88"/>
      <c r="AP989" s="88" t="s">
        <v>61</v>
      </c>
      <c r="AQ989" s="88" t="s">
        <v>44</v>
      </c>
      <c r="AR989" s="88" t="s">
        <v>45</v>
      </c>
      <c r="AS989" s="88" t="s">
        <v>44</v>
      </c>
      <c r="AT989" s="88" t="s">
        <v>61</v>
      </c>
      <c r="AU989" s="88"/>
      <c r="AV989" s="88"/>
      <c r="AW989" s="88"/>
      <c r="AX989" s="88" t="s">
        <v>3923</v>
      </c>
      <c r="AY989" s="88">
        <v>33.789669000000004</v>
      </c>
      <c r="AZ989" s="89">
        <v>150</v>
      </c>
      <c r="BA989" s="92"/>
      <c r="BB989" s="93">
        <v>72</v>
      </c>
      <c r="BC989" s="94">
        <v>0.2</v>
      </c>
      <c r="BD989" s="89">
        <v>370</v>
      </c>
      <c r="BE989" s="89">
        <v>285</v>
      </c>
      <c r="BF989" s="96" t="s">
        <v>61</v>
      </c>
      <c r="BG989" s="88" t="s">
        <v>68</v>
      </c>
      <c r="BH989" s="88" t="s">
        <v>97</v>
      </c>
    </row>
    <row r="990" spans="1:60" s="87" customFormat="1" ht="30.75" customHeight="1" x14ac:dyDescent="0.2">
      <c r="A990" s="87" t="s">
        <v>2206</v>
      </c>
      <c r="B990" s="88" t="s">
        <v>1879</v>
      </c>
      <c r="C990" s="88" t="s">
        <v>2206</v>
      </c>
      <c r="D990" s="88" t="s">
        <v>31</v>
      </c>
      <c r="E990" s="88" t="s">
        <v>32</v>
      </c>
      <c r="F990" s="88" t="s">
        <v>32</v>
      </c>
      <c r="G990" s="88" t="s">
        <v>61</v>
      </c>
      <c r="H990" s="88" t="s">
        <v>66</v>
      </c>
      <c r="I990" s="88" t="s">
        <v>2916</v>
      </c>
      <c r="J990" s="88" t="s">
        <v>1369</v>
      </c>
      <c r="K990" s="88" t="s">
        <v>1435</v>
      </c>
      <c r="L990" s="88" t="s">
        <v>97</v>
      </c>
      <c r="M990" s="88" t="s">
        <v>97</v>
      </c>
      <c r="N990" s="88" t="s">
        <v>1733</v>
      </c>
      <c r="O990" s="88" t="s">
        <v>587</v>
      </c>
      <c r="P990" s="88" t="s">
        <v>176</v>
      </c>
      <c r="Q990" s="88" t="s">
        <v>2374</v>
      </c>
      <c r="R990" s="89" t="s">
        <v>3632</v>
      </c>
      <c r="S990" s="90">
        <v>0.22</v>
      </c>
      <c r="T990" s="88" t="s">
        <v>1426</v>
      </c>
      <c r="U990" s="88"/>
      <c r="V990" s="88"/>
      <c r="W990" s="88"/>
      <c r="X990" s="89"/>
      <c r="Y990" s="89"/>
      <c r="Z990" s="88"/>
      <c r="AA990" s="88">
        <v>33</v>
      </c>
      <c r="AB990" s="88"/>
      <c r="AC990" s="88"/>
      <c r="AD990" s="88">
        <v>24</v>
      </c>
      <c r="AE990" s="91">
        <v>12.9</v>
      </c>
      <c r="AF990" s="88"/>
      <c r="AG990" s="88"/>
      <c r="AH990" s="88" t="s">
        <v>2998</v>
      </c>
      <c r="AI990" s="89">
        <v>1</v>
      </c>
      <c r="AJ990" s="89"/>
      <c r="AK990" s="89"/>
      <c r="AL990" s="88"/>
      <c r="AM990" s="88"/>
      <c r="AN990" s="88"/>
      <c r="AO990" s="88"/>
      <c r="AP990" s="88" t="s">
        <v>61</v>
      </c>
      <c r="AQ990" s="88" t="s">
        <v>44</v>
      </c>
      <c r="AR990" s="88" t="s">
        <v>45</v>
      </c>
      <c r="AS990" s="88" t="s">
        <v>44</v>
      </c>
      <c r="AT990" s="88" t="s">
        <v>61</v>
      </c>
      <c r="AU990" s="88"/>
      <c r="AV990" s="88"/>
      <c r="AW990" s="88"/>
      <c r="AX990" s="88" t="s">
        <v>3923</v>
      </c>
      <c r="AY990" s="88">
        <v>33.789669000000004</v>
      </c>
      <c r="AZ990" s="89">
        <v>150</v>
      </c>
      <c r="BA990" s="92"/>
      <c r="BB990" s="93">
        <v>72</v>
      </c>
      <c r="BC990" s="94">
        <v>0.2</v>
      </c>
      <c r="BD990" s="89">
        <v>370</v>
      </c>
      <c r="BE990" s="89">
        <v>285</v>
      </c>
      <c r="BF990" s="96" t="s">
        <v>61</v>
      </c>
      <c r="BG990" s="88" t="s">
        <v>68</v>
      </c>
      <c r="BH990" s="88" t="s">
        <v>97</v>
      </c>
    </row>
    <row r="991" spans="1:60" s="87" customFormat="1" ht="30.75" customHeight="1" x14ac:dyDescent="0.2">
      <c r="A991" s="87" t="s">
        <v>1440</v>
      </c>
      <c r="B991" s="88" t="s">
        <v>1879</v>
      </c>
      <c r="C991" s="87" t="s">
        <v>1440</v>
      </c>
      <c r="D991" s="88" t="s">
        <v>31</v>
      </c>
      <c r="E991" s="88" t="s">
        <v>32</v>
      </c>
      <c r="F991" s="88" t="s">
        <v>32</v>
      </c>
      <c r="G991" s="88" t="s">
        <v>61</v>
      </c>
      <c r="H991" s="88" t="s">
        <v>66</v>
      </c>
      <c r="I991" s="88" t="s">
        <v>2916</v>
      </c>
      <c r="J991" s="88" t="s">
        <v>1369</v>
      </c>
      <c r="K991" s="87" t="s">
        <v>1435</v>
      </c>
      <c r="L991" s="88" t="s">
        <v>97</v>
      </c>
      <c r="M991" s="88" t="s">
        <v>97</v>
      </c>
      <c r="N991" s="88" t="s">
        <v>1733</v>
      </c>
      <c r="O991" s="88" t="s">
        <v>587</v>
      </c>
      <c r="P991" s="87" t="s">
        <v>98</v>
      </c>
      <c r="Q991" s="88" t="s">
        <v>2374</v>
      </c>
      <c r="R991" s="89" t="s">
        <v>3632</v>
      </c>
      <c r="S991" s="106">
        <v>0.185</v>
      </c>
      <c r="T991" s="87" t="s">
        <v>1427</v>
      </c>
      <c r="X991" s="93"/>
      <c r="Y991" s="93"/>
      <c r="AA991" s="88">
        <v>33</v>
      </c>
      <c r="AD991" s="88">
        <v>24</v>
      </c>
      <c r="AE991" s="91">
        <v>12.9</v>
      </c>
      <c r="AF991" s="88"/>
      <c r="AG991" s="88"/>
      <c r="AH991" s="88" t="s">
        <v>2998</v>
      </c>
      <c r="AI991" s="89">
        <v>1</v>
      </c>
      <c r="AJ991" s="89"/>
      <c r="AK991" s="89"/>
      <c r="AP991" s="88" t="s">
        <v>61</v>
      </c>
      <c r="AQ991" s="88" t="s">
        <v>44</v>
      </c>
      <c r="AR991" s="88" t="s">
        <v>45</v>
      </c>
      <c r="AS991" s="88" t="s">
        <v>44</v>
      </c>
      <c r="AT991" s="88" t="s">
        <v>61</v>
      </c>
      <c r="AU991" s="88"/>
      <c r="AV991" s="88"/>
      <c r="AW991" s="88"/>
      <c r="AX991" s="88" t="s">
        <v>3923</v>
      </c>
      <c r="AY991" s="88">
        <v>35.004309999999997</v>
      </c>
      <c r="AZ991" s="89">
        <v>150</v>
      </c>
      <c r="BA991" s="92">
        <v>5.1813471502590676E-3</v>
      </c>
      <c r="BB991" s="93">
        <v>72</v>
      </c>
      <c r="BC991" s="94">
        <v>0.2</v>
      </c>
      <c r="BD991" s="89">
        <v>370</v>
      </c>
      <c r="BE991" s="89">
        <v>285</v>
      </c>
      <c r="BF991" s="96" t="s">
        <v>61</v>
      </c>
      <c r="BG991" s="88" t="s">
        <v>68</v>
      </c>
      <c r="BH991" s="88" t="s">
        <v>97</v>
      </c>
    </row>
    <row r="992" spans="1:60" s="87" customFormat="1" ht="30.75" customHeight="1" x14ac:dyDescent="0.2">
      <c r="A992" s="87" t="s">
        <v>1441</v>
      </c>
      <c r="B992" s="88" t="s">
        <v>1879</v>
      </c>
      <c r="C992" s="87" t="s">
        <v>1441</v>
      </c>
      <c r="D992" s="88" t="s">
        <v>31</v>
      </c>
      <c r="E992" s="88" t="s">
        <v>32</v>
      </c>
      <c r="F992" s="88" t="s">
        <v>32</v>
      </c>
      <c r="G992" s="88" t="s">
        <v>61</v>
      </c>
      <c r="H992" s="88" t="s">
        <v>66</v>
      </c>
      <c r="I992" s="88" t="s">
        <v>2916</v>
      </c>
      <c r="J992" s="88" t="s">
        <v>1369</v>
      </c>
      <c r="K992" s="87" t="s">
        <v>1435</v>
      </c>
      <c r="L992" s="88" t="s">
        <v>97</v>
      </c>
      <c r="M992" s="88" t="s">
        <v>97</v>
      </c>
      <c r="N992" s="88" t="s">
        <v>1733</v>
      </c>
      <c r="O992" s="88" t="s">
        <v>587</v>
      </c>
      <c r="P992" s="87" t="s">
        <v>100</v>
      </c>
      <c r="Q992" s="88" t="s">
        <v>2374</v>
      </c>
      <c r="R992" s="89" t="s">
        <v>3632</v>
      </c>
      <c r="S992" s="106">
        <v>0.17499999999999999</v>
      </c>
      <c r="T992" s="87" t="s">
        <v>1428</v>
      </c>
      <c r="X992" s="93"/>
      <c r="Y992" s="93"/>
      <c r="AA992" s="88">
        <v>33</v>
      </c>
      <c r="AD992" s="88">
        <v>24</v>
      </c>
      <c r="AE992" s="91">
        <v>12.9</v>
      </c>
      <c r="AF992" s="88"/>
      <c r="AG992" s="88"/>
      <c r="AH992" s="88" t="s">
        <v>2998</v>
      </c>
      <c r="AI992" s="89">
        <v>1</v>
      </c>
      <c r="AJ992" s="89"/>
      <c r="AK992" s="89"/>
      <c r="AP992" s="88" t="s">
        <v>61</v>
      </c>
      <c r="AQ992" s="88" t="s">
        <v>44</v>
      </c>
      <c r="AR992" s="88" t="s">
        <v>45</v>
      </c>
      <c r="AS992" s="88" t="s">
        <v>44</v>
      </c>
      <c r="AT992" s="88" t="s">
        <v>61</v>
      </c>
      <c r="AU992" s="88"/>
      <c r="AV992" s="88"/>
      <c r="AW992" s="88"/>
      <c r="AX992" s="88" t="s">
        <v>3923</v>
      </c>
      <c r="AY992" s="88">
        <v>34.770724999999999</v>
      </c>
      <c r="AZ992" s="89">
        <v>150</v>
      </c>
      <c r="BA992" s="92"/>
      <c r="BB992" s="93">
        <v>72</v>
      </c>
      <c r="BC992" s="94">
        <v>0.2</v>
      </c>
      <c r="BD992" s="89">
        <v>370</v>
      </c>
      <c r="BE992" s="89">
        <v>285</v>
      </c>
      <c r="BF992" s="96" t="s">
        <v>61</v>
      </c>
      <c r="BG992" s="88" t="s">
        <v>68</v>
      </c>
      <c r="BH992" s="88" t="s">
        <v>97</v>
      </c>
    </row>
    <row r="993" spans="1:60" s="87" customFormat="1" ht="30.75" customHeight="1" x14ac:dyDescent="0.2">
      <c r="A993" s="87" t="s">
        <v>1442</v>
      </c>
      <c r="B993" s="88" t="s">
        <v>1879</v>
      </c>
      <c r="C993" s="87" t="s">
        <v>1442</v>
      </c>
      <c r="D993" s="88" t="s">
        <v>31</v>
      </c>
      <c r="E993" s="88" t="s">
        <v>32</v>
      </c>
      <c r="F993" s="88" t="s">
        <v>32</v>
      </c>
      <c r="G993" s="88" t="s">
        <v>61</v>
      </c>
      <c r="H993" s="88" t="s">
        <v>66</v>
      </c>
      <c r="I993" s="88" t="s">
        <v>2916</v>
      </c>
      <c r="J993" s="88" t="s">
        <v>1369</v>
      </c>
      <c r="K993" s="87" t="s">
        <v>1435</v>
      </c>
      <c r="L993" s="88" t="s">
        <v>97</v>
      </c>
      <c r="M993" s="88" t="s">
        <v>97</v>
      </c>
      <c r="N993" s="88" t="s">
        <v>1733</v>
      </c>
      <c r="O993" s="88" t="s">
        <v>587</v>
      </c>
      <c r="P993" s="87" t="s">
        <v>104</v>
      </c>
      <c r="Q993" s="88" t="s">
        <v>2374</v>
      </c>
      <c r="R993" s="89" t="s">
        <v>3632</v>
      </c>
      <c r="S993" s="106">
        <v>0.23</v>
      </c>
      <c r="T993" s="87" t="s">
        <v>1429</v>
      </c>
      <c r="X993" s="93"/>
      <c r="Y993" s="93"/>
      <c r="AA993" s="88">
        <v>33</v>
      </c>
      <c r="AD993" s="88">
        <v>24</v>
      </c>
      <c r="AE993" s="91">
        <v>12.9</v>
      </c>
      <c r="AF993" s="88"/>
      <c r="AG993" s="88"/>
      <c r="AH993" s="88" t="s">
        <v>2998</v>
      </c>
      <c r="AI993" s="89">
        <v>1</v>
      </c>
      <c r="AJ993" s="89"/>
      <c r="AK993" s="89"/>
      <c r="AP993" s="88" t="s">
        <v>61</v>
      </c>
      <c r="AQ993" s="88" t="s">
        <v>44</v>
      </c>
      <c r="AR993" s="88" t="s">
        <v>45</v>
      </c>
      <c r="AS993" s="88" t="s">
        <v>44</v>
      </c>
      <c r="AT993" s="88" t="s">
        <v>61</v>
      </c>
      <c r="AU993" s="88"/>
      <c r="AV993" s="88"/>
      <c r="AW993" s="88"/>
      <c r="AX993" s="88" t="s">
        <v>3923</v>
      </c>
      <c r="AY993" s="88">
        <v>33.789669000000004</v>
      </c>
      <c r="AZ993" s="89">
        <v>150</v>
      </c>
      <c r="BA993" s="92"/>
      <c r="BB993" s="93">
        <v>72</v>
      </c>
      <c r="BC993" s="94">
        <v>0.2</v>
      </c>
      <c r="BD993" s="89">
        <v>370</v>
      </c>
      <c r="BE993" s="89">
        <v>285</v>
      </c>
      <c r="BF993" s="96" t="s">
        <v>61</v>
      </c>
      <c r="BG993" s="88" t="s">
        <v>68</v>
      </c>
      <c r="BH993" s="88" t="s">
        <v>97</v>
      </c>
    </row>
    <row r="994" spans="1:60" s="87" customFormat="1" ht="30.75" customHeight="1" x14ac:dyDescent="0.2">
      <c r="A994" s="87" t="s">
        <v>2207</v>
      </c>
      <c r="B994" s="88" t="s">
        <v>1894</v>
      </c>
      <c r="C994" s="87" t="s">
        <v>2207</v>
      </c>
      <c r="D994" s="88" t="s">
        <v>31</v>
      </c>
      <c r="E994" s="88" t="s">
        <v>32</v>
      </c>
      <c r="F994" s="88" t="s">
        <v>32</v>
      </c>
      <c r="G994" s="88" t="s">
        <v>61</v>
      </c>
      <c r="H994" s="88" t="s">
        <v>66</v>
      </c>
      <c r="I994" s="88" t="s">
        <v>2916</v>
      </c>
      <c r="J994" s="88" t="s">
        <v>1369</v>
      </c>
      <c r="K994" s="87" t="s">
        <v>1435</v>
      </c>
      <c r="L994" s="88" t="s">
        <v>97</v>
      </c>
      <c r="M994" s="88" t="s">
        <v>97</v>
      </c>
      <c r="N994" s="88" t="s">
        <v>1743</v>
      </c>
      <c r="O994" s="88" t="s">
        <v>587</v>
      </c>
      <c r="P994" s="87" t="s">
        <v>175</v>
      </c>
      <c r="Q994" s="88" t="s">
        <v>2374</v>
      </c>
      <c r="R994" s="89" t="s">
        <v>3633</v>
      </c>
      <c r="S994" s="106">
        <v>0.21</v>
      </c>
      <c r="T994" s="87" t="s">
        <v>1430</v>
      </c>
      <c r="X994" s="93"/>
      <c r="Y994" s="93"/>
      <c r="AA994" s="88">
        <v>33</v>
      </c>
      <c r="AD994" s="88">
        <v>24</v>
      </c>
      <c r="AE994" s="91">
        <v>12.9</v>
      </c>
      <c r="AF994" s="88"/>
      <c r="AG994" s="88"/>
      <c r="AH994" s="88" t="s">
        <v>2998</v>
      </c>
      <c r="AI994" s="89">
        <v>1</v>
      </c>
      <c r="AJ994" s="89"/>
      <c r="AK994" s="89"/>
      <c r="AP994" s="88" t="s">
        <v>61</v>
      </c>
      <c r="AQ994" s="88" t="s">
        <v>44</v>
      </c>
      <c r="AR994" s="88" t="s">
        <v>45</v>
      </c>
      <c r="AS994" s="88" t="s">
        <v>44</v>
      </c>
      <c r="AT994" s="88" t="s">
        <v>61</v>
      </c>
      <c r="AU994" s="88"/>
      <c r="AV994" s="88"/>
      <c r="AW994" s="88"/>
      <c r="AX994" s="88" t="s">
        <v>3923</v>
      </c>
      <c r="AY994" s="88">
        <v>33.418180999999997</v>
      </c>
      <c r="AZ994" s="89">
        <v>150</v>
      </c>
      <c r="BA994" s="92">
        <v>8.8082901554404139E-2</v>
      </c>
      <c r="BB994" s="93">
        <v>72</v>
      </c>
      <c r="BC994" s="94">
        <v>0.2</v>
      </c>
      <c r="BD994" s="89">
        <v>370</v>
      </c>
      <c r="BE994" s="89">
        <v>285</v>
      </c>
      <c r="BF994" s="98" t="s">
        <v>2574</v>
      </c>
      <c r="BG994" s="88" t="s">
        <v>68</v>
      </c>
      <c r="BH994" s="88" t="s">
        <v>97</v>
      </c>
    </row>
    <row r="995" spans="1:60" s="87" customFormat="1" ht="30.75" customHeight="1" x14ac:dyDescent="0.2">
      <c r="A995" s="87" t="s">
        <v>2208</v>
      </c>
      <c r="B995" s="88" t="s">
        <v>1894</v>
      </c>
      <c r="C995" s="87" t="s">
        <v>2208</v>
      </c>
      <c r="D995" s="88" t="s">
        <v>31</v>
      </c>
      <c r="E995" s="88" t="s">
        <v>32</v>
      </c>
      <c r="F995" s="88" t="s">
        <v>32</v>
      </c>
      <c r="G995" s="88" t="s">
        <v>61</v>
      </c>
      <c r="H995" s="88" t="s">
        <v>66</v>
      </c>
      <c r="I995" s="88" t="s">
        <v>2916</v>
      </c>
      <c r="J995" s="88" t="s">
        <v>1369</v>
      </c>
      <c r="K995" s="87" t="s">
        <v>1435</v>
      </c>
      <c r="L995" s="88" t="s">
        <v>97</v>
      </c>
      <c r="M995" s="88" t="s">
        <v>97</v>
      </c>
      <c r="N995" s="88" t="s">
        <v>1743</v>
      </c>
      <c r="O995" s="88" t="s">
        <v>587</v>
      </c>
      <c r="P995" s="87" t="s">
        <v>176</v>
      </c>
      <c r="Q995" s="88" t="s">
        <v>2374</v>
      </c>
      <c r="R995" s="89" t="s">
        <v>3633</v>
      </c>
      <c r="S995" s="106">
        <v>0.22</v>
      </c>
      <c r="T995" s="87" t="s">
        <v>1431</v>
      </c>
      <c r="X995" s="93"/>
      <c r="Y995" s="93"/>
      <c r="AA995" s="88">
        <v>33</v>
      </c>
      <c r="AD995" s="88">
        <v>24</v>
      </c>
      <c r="AE995" s="91">
        <v>12.9</v>
      </c>
      <c r="AF995" s="88"/>
      <c r="AG995" s="88"/>
      <c r="AH995" s="88" t="s">
        <v>2998</v>
      </c>
      <c r="AI995" s="89">
        <v>1</v>
      </c>
      <c r="AJ995" s="89"/>
      <c r="AK995" s="89"/>
      <c r="AP995" s="88" t="s">
        <v>61</v>
      </c>
      <c r="AQ995" s="88" t="s">
        <v>44</v>
      </c>
      <c r="AR995" s="88" t="s">
        <v>45</v>
      </c>
      <c r="AS995" s="88" t="s">
        <v>44</v>
      </c>
      <c r="AT995" s="88" t="s">
        <v>61</v>
      </c>
      <c r="AU995" s="88"/>
      <c r="AV995" s="88"/>
      <c r="AW995" s="88"/>
      <c r="AX995" s="88" t="s">
        <v>3923</v>
      </c>
      <c r="AY995" s="88">
        <v>38.179431000000001</v>
      </c>
      <c r="AZ995" s="89">
        <v>150</v>
      </c>
      <c r="BA995" s="92">
        <v>0.12953367875647667</v>
      </c>
      <c r="BB995" s="93">
        <v>72</v>
      </c>
      <c r="BC995" s="94">
        <v>0.2</v>
      </c>
      <c r="BD995" s="89">
        <v>370</v>
      </c>
      <c r="BE995" s="89">
        <v>285</v>
      </c>
      <c r="BF995" s="98" t="s">
        <v>2574</v>
      </c>
      <c r="BG995" s="88" t="s">
        <v>68</v>
      </c>
      <c r="BH995" s="88" t="s">
        <v>97</v>
      </c>
    </row>
    <row r="996" spans="1:60" s="87" customFormat="1" ht="30.75" customHeight="1" x14ac:dyDescent="0.2">
      <c r="A996" s="87" t="s">
        <v>2209</v>
      </c>
      <c r="B996" s="88" t="s">
        <v>1894</v>
      </c>
      <c r="C996" s="87" t="s">
        <v>2209</v>
      </c>
      <c r="D996" s="88" t="s">
        <v>31</v>
      </c>
      <c r="E996" s="88" t="s">
        <v>32</v>
      </c>
      <c r="F996" s="88" t="s">
        <v>32</v>
      </c>
      <c r="G996" s="88" t="s">
        <v>61</v>
      </c>
      <c r="H996" s="88" t="s">
        <v>66</v>
      </c>
      <c r="I996" s="88" t="s">
        <v>2916</v>
      </c>
      <c r="J996" s="88" t="s">
        <v>1369</v>
      </c>
      <c r="K996" s="87" t="s">
        <v>1435</v>
      </c>
      <c r="L996" s="88" t="s">
        <v>97</v>
      </c>
      <c r="M996" s="88" t="s">
        <v>97</v>
      </c>
      <c r="N996" s="88" t="s">
        <v>1743</v>
      </c>
      <c r="O996" s="88" t="s">
        <v>587</v>
      </c>
      <c r="P996" s="87" t="s">
        <v>98</v>
      </c>
      <c r="Q996" s="88" t="s">
        <v>2374</v>
      </c>
      <c r="R996" s="89" t="s">
        <v>3633</v>
      </c>
      <c r="S996" s="106">
        <v>0.185</v>
      </c>
      <c r="T996" s="87" t="s">
        <v>1432</v>
      </c>
      <c r="X996" s="93"/>
      <c r="Y996" s="93"/>
      <c r="AA996" s="88">
        <v>33</v>
      </c>
      <c r="AD996" s="88">
        <v>24</v>
      </c>
      <c r="AE996" s="91">
        <v>12.9</v>
      </c>
      <c r="AF996" s="88"/>
      <c r="AG996" s="88"/>
      <c r="AH996" s="88" t="s">
        <v>2998</v>
      </c>
      <c r="AI996" s="89">
        <v>1</v>
      </c>
      <c r="AJ996" s="89"/>
      <c r="AK996" s="89"/>
      <c r="AP996" s="88" t="s">
        <v>61</v>
      </c>
      <c r="AQ996" s="88" t="s">
        <v>44</v>
      </c>
      <c r="AR996" s="88" t="s">
        <v>45</v>
      </c>
      <c r="AS996" s="88" t="s">
        <v>44</v>
      </c>
      <c r="AT996" s="88" t="s">
        <v>61</v>
      </c>
      <c r="AU996" s="88"/>
      <c r="AV996" s="88"/>
      <c r="AW996" s="88"/>
      <c r="AX996" s="88" t="s">
        <v>3923</v>
      </c>
      <c r="AY996" s="88">
        <v>40.391903999999997</v>
      </c>
      <c r="AZ996" s="89">
        <v>150</v>
      </c>
      <c r="BA996" s="92">
        <v>0.10362694300518134</v>
      </c>
      <c r="BB996" s="93">
        <v>72</v>
      </c>
      <c r="BC996" s="94">
        <v>0.2</v>
      </c>
      <c r="BD996" s="89">
        <v>370</v>
      </c>
      <c r="BE996" s="89">
        <v>285</v>
      </c>
      <c r="BF996" s="98" t="s">
        <v>2574</v>
      </c>
      <c r="BG996" s="88" t="s">
        <v>68</v>
      </c>
      <c r="BH996" s="88" t="s">
        <v>97</v>
      </c>
    </row>
    <row r="997" spans="1:60" s="87" customFormat="1" ht="30.75" customHeight="1" x14ac:dyDescent="0.2">
      <c r="A997" s="87" t="s">
        <v>2210</v>
      </c>
      <c r="B997" s="88" t="s">
        <v>1894</v>
      </c>
      <c r="C997" s="87" t="s">
        <v>2210</v>
      </c>
      <c r="D997" s="88" t="s">
        <v>31</v>
      </c>
      <c r="E997" s="88" t="s">
        <v>32</v>
      </c>
      <c r="F997" s="88" t="s">
        <v>32</v>
      </c>
      <c r="G997" s="88" t="s">
        <v>61</v>
      </c>
      <c r="H997" s="88" t="s">
        <v>66</v>
      </c>
      <c r="I997" s="88" t="s">
        <v>2916</v>
      </c>
      <c r="J997" s="88" t="s">
        <v>1369</v>
      </c>
      <c r="K997" s="87" t="s">
        <v>1435</v>
      </c>
      <c r="L997" s="88" t="s">
        <v>97</v>
      </c>
      <c r="M997" s="88" t="s">
        <v>97</v>
      </c>
      <c r="N997" s="88" t="s">
        <v>1743</v>
      </c>
      <c r="O997" s="88" t="s">
        <v>587</v>
      </c>
      <c r="P997" s="87" t="s">
        <v>100</v>
      </c>
      <c r="Q997" s="88" t="s">
        <v>2374</v>
      </c>
      <c r="R997" s="89" t="s">
        <v>3633</v>
      </c>
      <c r="S997" s="106">
        <v>0.17499999999999999</v>
      </c>
      <c r="T997" s="87" t="s">
        <v>1433</v>
      </c>
      <c r="X997" s="93"/>
      <c r="Y997" s="93"/>
      <c r="AA997" s="88">
        <v>33</v>
      </c>
      <c r="AD997" s="88">
        <v>24</v>
      </c>
      <c r="AE997" s="91">
        <v>12.9</v>
      </c>
      <c r="AF997" s="88"/>
      <c r="AG997" s="88"/>
      <c r="AH997" s="88" t="s">
        <v>2998</v>
      </c>
      <c r="AI997" s="89">
        <v>1</v>
      </c>
      <c r="AJ997" s="89"/>
      <c r="AK997" s="89"/>
      <c r="AP997" s="88" t="s">
        <v>61</v>
      </c>
      <c r="AQ997" s="88" t="s">
        <v>44</v>
      </c>
      <c r="AR997" s="88" t="s">
        <v>45</v>
      </c>
      <c r="AS997" s="88" t="s">
        <v>44</v>
      </c>
      <c r="AT997" s="88" t="s">
        <v>61</v>
      </c>
      <c r="AU997" s="88"/>
      <c r="AV997" s="88"/>
      <c r="AW997" s="88"/>
      <c r="AX997" s="88" t="s">
        <v>3923</v>
      </c>
      <c r="AY997" s="88">
        <v>39.532502000000001</v>
      </c>
      <c r="AZ997" s="89">
        <v>150</v>
      </c>
      <c r="BA997" s="92">
        <v>0.10880829015544041</v>
      </c>
      <c r="BB997" s="93">
        <v>72</v>
      </c>
      <c r="BC997" s="94">
        <v>0.2</v>
      </c>
      <c r="BD997" s="89">
        <v>370</v>
      </c>
      <c r="BE997" s="89">
        <v>285</v>
      </c>
      <c r="BF997" s="98" t="s">
        <v>2574</v>
      </c>
      <c r="BG997" s="88" t="s">
        <v>68</v>
      </c>
      <c r="BH997" s="88" t="s">
        <v>97</v>
      </c>
    </row>
    <row r="998" spans="1:60" s="87" customFormat="1" ht="30.75" customHeight="1" x14ac:dyDescent="0.2">
      <c r="A998" s="87" t="s">
        <v>2211</v>
      </c>
      <c r="B998" s="88" t="s">
        <v>1894</v>
      </c>
      <c r="C998" s="87" t="s">
        <v>2211</v>
      </c>
      <c r="D998" s="88" t="s">
        <v>31</v>
      </c>
      <c r="E998" s="88" t="s">
        <v>32</v>
      </c>
      <c r="F998" s="88" t="s">
        <v>32</v>
      </c>
      <c r="G998" s="88" t="s">
        <v>61</v>
      </c>
      <c r="H998" s="88" t="s">
        <v>66</v>
      </c>
      <c r="I998" s="88" t="s">
        <v>2916</v>
      </c>
      <c r="J998" s="88" t="s">
        <v>1369</v>
      </c>
      <c r="K998" s="87" t="s">
        <v>1435</v>
      </c>
      <c r="L998" s="88" t="s">
        <v>97</v>
      </c>
      <c r="M998" s="88" t="s">
        <v>97</v>
      </c>
      <c r="N998" s="88" t="s">
        <v>1743</v>
      </c>
      <c r="O998" s="88" t="s">
        <v>587</v>
      </c>
      <c r="P998" s="87" t="s">
        <v>104</v>
      </c>
      <c r="Q998" s="88" t="s">
        <v>2374</v>
      </c>
      <c r="R998" s="89" t="s">
        <v>3633</v>
      </c>
      <c r="S998" s="106">
        <v>0.23</v>
      </c>
      <c r="T998" s="87" t="s">
        <v>1434</v>
      </c>
      <c r="X998" s="93"/>
      <c r="Y998" s="93"/>
      <c r="AA998" s="88">
        <v>33</v>
      </c>
      <c r="AD998" s="88">
        <v>24</v>
      </c>
      <c r="AE998" s="91">
        <v>12.9</v>
      </c>
      <c r="AF998" s="88"/>
      <c r="AG998" s="88"/>
      <c r="AH998" s="88" t="s">
        <v>2998</v>
      </c>
      <c r="AI998" s="89">
        <v>1</v>
      </c>
      <c r="AJ998" s="89"/>
      <c r="AK998" s="89"/>
      <c r="AP998" s="88" t="s">
        <v>61</v>
      </c>
      <c r="AQ998" s="88" t="s">
        <v>44</v>
      </c>
      <c r="AR998" s="88" t="s">
        <v>45</v>
      </c>
      <c r="AS998" s="88" t="s">
        <v>44</v>
      </c>
      <c r="AT998" s="88" t="s">
        <v>61</v>
      </c>
      <c r="AU998" s="88"/>
      <c r="AV998" s="88"/>
      <c r="AW998" s="88"/>
      <c r="AX998" s="88" t="s">
        <v>3923</v>
      </c>
      <c r="AY998" s="88">
        <v>40.391903999999997</v>
      </c>
      <c r="AZ998" s="89">
        <v>150</v>
      </c>
      <c r="BA998" s="92">
        <v>1.0362694300518135E-2</v>
      </c>
      <c r="BB998" s="93">
        <v>72</v>
      </c>
      <c r="BC998" s="94">
        <v>0.2</v>
      </c>
      <c r="BD998" s="89">
        <v>370</v>
      </c>
      <c r="BE998" s="89">
        <v>285</v>
      </c>
      <c r="BF998" s="98" t="s">
        <v>2574</v>
      </c>
      <c r="BG998" s="88" t="s">
        <v>68</v>
      </c>
      <c r="BH998" s="88" t="s">
        <v>97</v>
      </c>
    </row>
    <row r="999" spans="1:60" s="87" customFormat="1" ht="30.75" customHeight="1" x14ac:dyDescent="0.2">
      <c r="A999" s="87" t="s">
        <v>2196</v>
      </c>
      <c r="B999" s="88" t="s">
        <v>1880</v>
      </c>
      <c r="C999" s="107" t="s">
        <v>2196</v>
      </c>
      <c r="D999" s="88" t="s">
        <v>31</v>
      </c>
      <c r="E999" s="88" t="s">
        <v>32</v>
      </c>
      <c r="F999" s="88" t="s">
        <v>32</v>
      </c>
      <c r="G999" s="88" t="s">
        <v>61</v>
      </c>
      <c r="H999" s="88" t="s">
        <v>66</v>
      </c>
      <c r="I999" s="88" t="s">
        <v>2916</v>
      </c>
      <c r="J999" s="88" t="s">
        <v>1369</v>
      </c>
      <c r="K999" s="87" t="s">
        <v>1466</v>
      </c>
      <c r="L999" s="88" t="s">
        <v>97</v>
      </c>
      <c r="M999" s="88" t="s">
        <v>97</v>
      </c>
      <c r="N999" s="88" t="s">
        <v>156</v>
      </c>
      <c r="O999" s="88" t="s">
        <v>444</v>
      </c>
      <c r="P999" s="87" t="s">
        <v>175</v>
      </c>
      <c r="Q999" s="88" t="s">
        <v>2374</v>
      </c>
      <c r="R999" s="89" t="s">
        <v>3621</v>
      </c>
      <c r="S999" s="106">
        <v>0.23499999999999999</v>
      </c>
      <c r="T999" s="87" t="s">
        <v>1443</v>
      </c>
      <c r="X999" s="93"/>
      <c r="Y999" s="93"/>
      <c r="AA999" s="88">
        <v>21</v>
      </c>
      <c r="AD999" s="88">
        <v>24</v>
      </c>
      <c r="AE999" s="108">
        <v>7.55</v>
      </c>
      <c r="AF999" s="88"/>
      <c r="AG999" s="88"/>
      <c r="AH999" s="88" t="s">
        <v>2998</v>
      </c>
      <c r="AI999" s="89">
        <v>1</v>
      </c>
      <c r="AJ999" s="89"/>
      <c r="AK999" s="89"/>
      <c r="AP999" s="88" t="s">
        <v>61</v>
      </c>
      <c r="AQ999" s="88" t="s">
        <v>44</v>
      </c>
      <c r="AR999" s="88" t="s">
        <v>45</v>
      </c>
      <c r="AS999" s="88" t="s">
        <v>44</v>
      </c>
      <c r="AT999" s="88" t="s">
        <v>61</v>
      </c>
      <c r="AU999" s="88"/>
      <c r="AV999" s="88"/>
      <c r="AW999" s="88" t="s">
        <v>3921</v>
      </c>
      <c r="AX999" s="88"/>
      <c r="AY999" s="88">
        <v>40.016922999999998</v>
      </c>
      <c r="AZ999" s="89">
        <v>150</v>
      </c>
      <c r="BA999" s="92">
        <v>1.0362694300518135E-2</v>
      </c>
      <c r="BB999" s="93">
        <v>72</v>
      </c>
      <c r="BC999" s="94">
        <v>0.2</v>
      </c>
      <c r="BD999" s="93">
        <v>370</v>
      </c>
      <c r="BE999" s="93">
        <v>235</v>
      </c>
      <c r="BF999" s="98" t="s">
        <v>2636</v>
      </c>
      <c r="BG999" s="88" t="s">
        <v>68</v>
      </c>
      <c r="BH999" s="88" t="s">
        <v>97</v>
      </c>
    </row>
    <row r="1000" spans="1:60" s="87" customFormat="1" ht="30.75" customHeight="1" x14ac:dyDescent="0.2">
      <c r="A1000" s="87" t="s">
        <v>2197</v>
      </c>
      <c r="B1000" s="88" t="s">
        <v>1880</v>
      </c>
      <c r="C1000" s="107" t="s">
        <v>2197</v>
      </c>
      <c r="D1000" s="88" t="s">
        <v>31</v>
      </c>
      <c r="E1000" s="88" t="s">
        <v>32</v>
      </c>
      <c r="F1000" s="88" t="s">
        <v>32</v>
      </c>
      <c r="G1000" s="88" t="s">
        <v>61</v>
      </c>
      <c r="H1000" s="88" t="s">
        <v>66</v>
      </c>
      <c r="I1000" s="88" t="s">
        <v>2916</v>
      </c>
      <c r="J1000" s="88" t="s">
        <v>1369</v>
      </c>
      <c r="K1000" s="87" t="s">
        <v>1466</v>
      </c>
      <c r="L1000" s="88" t="s">
        <v>97</v>
      </c>
      <c r="M1000" s="88" t="s">
        <v>97</v>
      </c>
      <c r="N1000" s="88" t="s">
        <v>156</v>
      </c>
      <c r="O1000" s="88" t="s">
        <v>444</v>
      </c>
      <c r="P1000" s="87" t="s">
        <v>176</v>
      </c>
      <c r="Q1000" s="88" t="s">
        <v>2374</v>
      </c>
      <c r="R1000" s="89" t="s">
        <v>3621</v>
      </c>
      <c r="S1000" s="106">
        <v>0.28499999999999998</v>
      </c>
      <c r="T1000" s="87" t="s">
        <v>1444</v>
      </c>
      <c r="X1000" s="93"/>
      <c r="Y1000" s="93"/>
      <c r="AA1000" s="88">
        <v>21</v>
      </c>
      <c r="AD1000" s="88">
        <v>24</v>
      </c>
      <c r="AE1000" s="108">
        <v>7.55</v>
      </c>
      <c r="AF1000" s="88"/>
      <c r="AG1000" s="88"/>
      <c r="AH1000" s="88" t="s">
        <v>2998</v>
      </c>
      <c r="AI1000" s="89">
        <v>1</v>
      </c>
      <c r="AJ1000" s="89"/>
      <c r="AK1000" s="89"/>
      <c r="AP1000" s="88" t="s">
        <v>61</v>
      </c>
      <c r="AQ1000" s="88" t="s">
        <v>44</v>
      </c>
      <c r="AR1000" s="88" t="s">
        <v>45</v>
      </c>
      <c r="AS1000" s="88" t="s">
        <v>44</v>
      </c>
      <c r="AT1000" s="88" t="s">
        <v>61</v>
      </c>
      <c r="AU1000" s="88"/>
      <c r="AV1000" s="88"/>
      <c r="AW1000" s="88" t="s">
        <v>3921</v>
      </c>
      <c r="AX1000" s="88"/>
      <c r="AY1000" s="88">
        <v>34.043858999999998</v>
      </c>
      <c r="AZ1000" s="89">
        <v>150</v>
      </c>
      <c r="BA1000" s="92"/>
      <c r="BB1000" s="93">
        <v>72</v>
      </c>
      <c r="BC1000" s="94">
        <v>0.2</v>
      </c>
      <c r="BD1000" s="93">
        <v>370</v>
      </c>
      <c r="BE1000" s="93">
        <v>235</v>
      </c>
      <c r="BF1000" s="98" t="s">
        <v>2636</v>
      </c>
      <c r="BG1000" s="88" t="s">
        <v>68</v>
      </c>
      <c r="BH1000" s="88" t="s">
        <v>97</v>
      </c>
    </row>
    <row r="1001" spans="1:60" s="87" customFormat="1" ht="30.75" customHeight="1" x14ac:dyDescent="0.2">
      <c r="A1001" s="87" t="s">
        <v>1467</v>
      </c>
      <c r="B1001" s="88" t="s">
        <v>1880</v>
      </c>
      <c r="C1001" s="107" t="s">
        <v>1467</v>
      </c>
      <c r="D1001" s="88" t="s">
        <v>31</v>
      </c>
      <c r="E1001" s="88" t="s">
        <v>32</v>
      </c>
      <c r="F1001" s="88" t="s">
        <v>32</v>
      </c>
      <c r="G1001" s="88" t="s">
        <v>61</v>
      </c>
      <c r="H1001" s="88" t="s">
        <v>66</v>
      </c>
      <c r="I1001" s="88" t="s">
        <v>2916</v>
      </c>
      <c r="J1001" s="88" t="s">
        <v>1369</v>
      </c>
      <c r="K1001" s="87" t="s">
        <v>1466</v>
      </c>
      <c r="L1001" s="88" t="s">
        <v>97</v>
      </c>
      <c r="M1001" s="88" t="s">
        <v>97</v>
      </c>
      <c r="N1001" s="88" t="s">
        <v>156</v>
      </c>
      <c r="O1001" s="88" t="s">
        <v>444</v>
      </c>
      <c r="P1001" s="87" t="s">
        <v>98</v>
      </c>
      <c r="Q1001" s="88" t="s">
        <v>2374</v>
      </c>
      <c r="R1001" s="89" t="s">
        <v>3621</v>
      </c>
      <c r="S1001" s="106">
        <v>0.27</v>
      </c>
      <c r="T1001" s="87" t="s">
        <v>1445</v>
      </c>
      <c r="X1001" s="93"/>
      <c r="Y1001" s="93"/>
      <c r="AA1001" s="88">
        <v>21</v>
      </c>
      <c r="AD1001" s="88">
        <v>24</v>
      </c>
      <c r="AE1001" s="108">
        <v>7.55</v>
      </c>
      <c r="AF1001" s="88"/>
      <c r="AG1001" s="88"/>
      <c r="AH1001" s="88" t="s">
        <v>2998</v>
      </c>
      <c r="AI1001" s="89">
        <v>1</v>
      </c>
      <c r="AJ1001" s="89"/>
      <c r="AK1001" s="89"/>
      <c r="AP1001" s="88" t="s">
        <v>61</v>
      </c>
      <c r="AQ1001" s="88" t="s">
        <v>44</v>
      </c>
      <c r="AR1001" s="88" t="s">
        <v>45</v>
      </c>
      <c r="AS1001" s="88" t="s">
        <v>44</v>
      </c>
      <c r="AT1001" s="88" t="s">
        <v>61</v>
      </c>
      <c r="AU1001" s="88"/>
      <c r="AV1001" s="88"/>
      <c r="AW1001" s="88" t="s">
        <v>3921</v>
      </c>
      <c r="AX1001" s="88"/>
      <c r="AY1001" s="88">
        <v>38.608721000000003</v>
      </c>
      <c r="AZ1001" s="89">
        <v>150</v>
      </c>
      <c r="BA1001" s="92">
        <v>0.35751295336787564</v>
      </c>
      <c r="BB1001" s="93">
        <v>72</v>
      </c>
      <c r="BC1001" s="94">
        <v>0.2</v>
      </c>
      <c r="BD1001" s="93">
        <v>370</v>
      </c>
      <c r="BE1001" s="93">
        <v>235</v>
      </c>
      <c r="BF1001" s="98" t="s">
        <v>2636</v>
      </c>
      <c r="BG1001" s="88" t="s">
        <v>68</v>
      </c>
      <c r="BH1001" s="88" t="s">
        <v>97</v>
      </c>
    </row>
    <row r="1002" spans="1:60" s="87" customFormat="1" ht="30.75" customHeight="1" x14ac:dyDescent="0.2">
      <c r="A1002" s="87" t="s">
        <v>1468</v>
      </c>
      <c r="B1002" s="88" t="s">
        <v>1880</v>
      </c>
      <c r="C1002" s="107" t="s">
        <v>1468</v>
      </c>
      <c r="D1002" s="88" t="s">
        <v>31</v>
      </c>
      <c r="E1002" s="88" t="s">
        <v>32</v>
      </c>
      <c r="F1002" s="88" t="s">
        <v>32</v>
      </c>
      <c r="G1002" s="88" t="s">
        <v>61</v>
      </c>
      <c r="H1002" s="88" t="s">
        <v>66</v>
      </c>
      <c r="I1002" s="88" t="s">
        <v>2916</v>
      </c>
      <c r="J1002" s="88" t="s">
        <v>1369</v>
      </c>
      <c r="K1002" s="87" t="s">
        <v>1466</v>
      </c>
      <c r="L1002" s="88" t="s">
        <v>97</v>
      </c>
      <c r="M1002" s="88" t="s">
        <v>97</v>
      </c>
      <c r="N1002" s="88" t="s">
        <v>156</v>
      </c>
      <c r="O1002" s="88" t="s">
        <v>444</v>
      </c>
      <c r="P1002" s="87" t="s">
        <v>100</v>
      </c>
      <c r="Q1002" s="88" t="s">
        <v>2374</v>
      </c>
      <c r="R1002" s="89" t="s">
        <v>3621</v>
      </c>
      <c r="S1002" s="106">
        <v>0.255</v>
      </c>
      <c r="T1002" s="87" t="s">
        <v>1446</v>
      </c>
      <c r="X1002" s="93"/>
      <c r="Y1002" s="93"/>
      <c r="AA1002" s="88">
        <v>21</v>
      </c>
      <c r="AD1002" s="88">
        <v>24</v>
      </c>
      <c r="AE1002" s="108">
        <v>7.55</v>
      </c>
      <c r="AF1002" s="88"/>
      <c r="AG1002" s="88"/>
      <c r="AH1002" s="88" t="s">
        <v>2998</v>
      </c>
      <c r="AI1002" s="89">
        <v>1</v>
      </c>
      <c r="AJ1002" s="89"/>
      <c r="AK1002" s="89"/>
      <c r="AP1002" s="88" t="s">
        <v>61</v>
      </c>
      <c r="AQ1002" s="88" t="s">
        <v>44</v>
      </c>
      <c r="AR1002" s="88" t="s">
        <v>45</v>
      </c>
      <c r="AS1002" s="88" t="s">
        <v>44</v>
      </c>
      <c r="AT1002" s="88" t="s">
        <v>61</v>
      </c>
      <c r="AU1002" s="88"/>
      <c r="AV1002" s="88"/>
      <c r="AW1002" s="88" t="s">
        <v>3921</v>
      </c>
      <c r="AX1002" s="88"/>
      <c r="AY1002" s="88">
        <v>40.233127000000003</v>
      </c>
      <c r="AZ1002" s="89">
        <v>150</v>
      </c>
      <c r="BA1002" s="92">
        <v>0.17616580310880828</v>
      </c>
      <c r="BB1002" s="93">
        <v>72</v>
      </c>
      <c r="BC1002" s="94">
        <v>0.2</v>
      </c>
      <c r="BD1002" s="93">
        <v>370</v>
      </c>
      <c r="BE1002" s="93">
        <v>235</v>
      </c>
      <c r="BF1002" s="98" t="s">
        <v>2636</v>
      </c>
      <c r="BG1002" s="88" t="s">
        <v>68</v>
      </c>
      <c r="BH1002" s="88" t="s">
        <v>97</v>
      </c>
    </row>
    <row r="1003" spans="1:60" s="87" customFormat="1" ht="30.75" customHeight="1" x14ac:dyDescent="0.2">
      <c r="A1003" s="87" t="s">
        <v>1469</v>
      </c>
      <c r="B1003" s="88" t="s">
        <v>1880</v>
      </c>
      <c r="C1003" s="107" t="s">
        <v>1469</v>
      </c>
      <c r="D1003" s="88" t="s">
        <v>31</v>
      </c>
      <c r="E1003" s="88" t="s">
        <v>32</v>
      </c>
      <c r="F1003" s="88" t="s">
        <v>32</v>
      </c>
      <c r="G1003" s="88" t="s">
        <v>61</v>
      </c>
      <c r="H1003" s="88" t="s">
        <v>66</v>
      </c>
      <c r="I1003" s="88" t="s">
        <v>2916</v>
      </c>
      <c r="J1003" s="88" t="s">
        <v>1369</v>
      </c>
      <c r="K1003" s="87" t="s">
        <v>1466</v>
      </c>
      <c r="L1003" s="88" t="s">
        <v>97</v>
      </c>
      <c r="M1003" s="88" t="s">
        <v>97</v>
      </c>
      <c r="N1003" s="88" t="s">
        <v>156</v>
      </c>
      <c r="O1003" s="88" t="s">
        <v>444</v>
      </c>
      <c r="P1003" s="87" t="s">
        <v>104</v>
      </c>
      <c r="Q1003" s="88" t="s">
        <v>2374</v>
      </c>
      <c r="R1003" s="89" t="s">
        <v>3621</v>
      </c>
      <c r="S1003" s="106">
        <v>0.26</v>
      </c>
      <c r="T1003" s="87" t="s">
        <v>1447</v>
      </c>
      <c r="X1003" s="93"/>
      <c r="Y1003" s="93"/>
      <c r="AA1003" s="88">
        <v>21</v>
      </c>
      <c r="AD1003" s="88">
        <v>24</v>
      </c>
      <c r="AE1003" s="108">
        <v>7.55</v>
      </c>
      <c r="AF1003" s="88"/>
      <c r="AG1003" s="88"/>
      <c r="AH1003" s="88" t="s">
        <v>2998</v>
      </c>
      <c r="AI1003" s="89">
        <v>1</v>
      </c>
      <c r="AJ1003" s="89"/>
      <c r="AK1003" s="89"/>
      <c r="AP1003" s="88" t="s">
        <v>61</v>
      </c>
      <c r="AQ1003" s="88" t="s">
        <v>44</v>
      </c>
      <c r="AR1003" s="88" t="s">
        <v>45</v>
      </c>
      <c r="AS1003" s="88" t="s">
        <v>44</v>
      </c>
      <c r="AT1003" s="88" t="s">
        <v>61</v>
      </c>
      <c r="AU1003" s="88"/>
      <c r="AV1003" s="88"/>
      <c r="AW1003" s="88" t="s">
        <v>3921</v>
      </c>
      <c r="AX1003" s="88"/>
      <c r="AY1003" s="88">
        <v>40.016922999999998</v>
      </c>
      <c r="AZ1003" s="89">
        <v>150</v>
      </c>
      <c r="BA1003" s="92">
        <v>6.7357512953367879E-2</v>
      </c>
      <c r="BB1003" s="93">
        <v>72</v>
      </c>
      <c r="BC1003" s="94">
        <v>0.2</v>
      </c>
      <c r="BD1003" s="93">
        <v>370</v>
      </c>
      <c r="BE1003" s="93">
        <v>235</v>
      </c>
      <c r="BF1003" s="98" t="s">
        <v>2636</v>
      </c>
      <c r="BG1003" s="88" t="s">
        <v>68</v>
      </c>
      <c r="BH1003" s="88" t="s">
        <v>97</v>
      </c>
    </row>
    <row r="1004" spans="1:60" s="87" customFormat="1" ht="30.75" customHeight="1" x14ac:dyDescent="0.2">
      <c r="A1004" s="87" t="s">
        <v>1470</v>
      </c>
      <c r="B1004" s="88" t="s">
        <v>1880</v>
      </c>
      <c r="C1004" s="107" t="s">
        <v>1470</v>
      </c>
      <c r="D1004" s="88" t="s">
        <v>31</v>
      </c>
      <c r="E1004" s="88" t="s">
        <v>32</v>
      </c>
      <c r="F1004" s="88" t="s">
        <v>32</v>
      </c>
      <c r="G1004" s="88" t="s">
        <v>61</v>
      </c>
      <c r="H1004" s="88" t="s">
        <v>66</v>
      </c>
      <c r="I1004" s="88" t="s">
        <v>2916</v>
      </c>
      <c r="J1004" s="88" t="s">
        <v>1369</v>
      </c>
      <c r="K1004" s="87" t="s">
        <v>1466</v>
      </c>
      <c r="L1004" s="88" t="s">
        <v>97</v>
      </c>
      <c r="M1004" s="88" t="s">
        <v>97</v>
      </c>
      <c r="N1004" s="88" t="s">
        <v>156</v>
      </c>
      <c r="O1004" s="88" t="s">
        <v>444</v>
      </c>
      <c r="P1004" s="87" t="s">
        <v>107</v>
      </c>
      <c r="Q1004" s="88" t="s">
        <v>2374</v>
      </c>
      <c r="R1004" s="89" t="s">
        <v>3621</v>
      </c>
      <c r="S1004" s="106">
        <v>0.27</v>
      </c>
      <c r="T1004" s="87" t="s">
        <v>1448</v>
      </c>
      <c r="X1004" s="93"/>
      <c r="Y1004" s="93"/>
      <c r="AA1004" s="88">
        <v>21</v>
      </c>
      <c r="AD1004" s="88">
        <v>24</v>
      </c>
      <c r="AE1004" s="108">
        <v>7.55</v>
      </c>
      <c r="AF1004" s="88"/>
      <c r="AG1004" s="88"/>
      <c r="AH1004" s="88" t="s">
        <v>2998</v>
      </c>
      <c r="AI1004" s="89">
        <v>1</v>
      </c>
      <c r="AJ1004" s="89"/>
      <c r="AK1004" s="89"/>
      <c r="AP1004" s="88" t="s">
        <v>61</v>
      </c>
      <c r="AQ1004" s="88" t="s">
        <v>44</v>
      </c>
      <c r="AR1004" s="88" t="s">
        <v>45</v>
      </c>
      <c r="AS1004" s="88" t="s">
        <v>44</v>
      </c>
      <c r="AT1004" s="88" t="s">
        <v>61</v>
      </c>
      <c r="AU1004" s="88"/>
      <c r="AV1004" s="88"/>
      <c r="AW1004" s="88" t="s">
        <v>3921</v>
      </c>
      <c r="AX1004" s="88"/>
      <c r="AY1004" s="88">
        <v>40.016922999999998</v>
      </c>
      <c r="AZ1004" s="89">
        <v>150</v>
      </c>
      <c r="BA1004" s="92"/>
      <c r="BB1004" s="93">
        <v>72</v>
      </c>
      <c r="BC1004" s="94">
        <v>0.2</v>
      </c>
      <c r="BD1004" s="93">
        <v>370</v>
      </c>
      <c r="BE1004" s="93">
        <v>235</v>
      </c>
      <c r="BF1004" s="98" t="s">
        <v>2636</v>
      </c>
      <c r="BG1004" s="88" t="s">
        <v>68</v>
      </c>
      <c r="BH1004" s="88" t="s">
        <v>97</v>
      </c>
    </row>
    <row r="1005" spans="1:60" s="87" customFormat="1" ht="30.75" customHeight="1" x14ac:dyDescent="0.2">
      <c r="A1005" s="87" t="s">
        <v>2198</v>
      </c>
      <c r="B1005" s="88" t="s">
        <v>1881</v>
      </c>
      <c r="C1005" s="107" t="s">
        <v>2198</v>
      </c>
      <c r="D1005" s="88" t="s">
        <v>31</v>
      </c>
      <c r="E1005" s="88" t="s">
        <v>32</v>
      </c>
      <c r="F1005" s="88" t="s">
        <v>32</v>
      </c>
      <c r="G1005" s="88" t="s">
        <v>61</v>
      </c>
      <c r="H1005" s="88" t="s">
        <v>66</v>
      </c>
      <c r="I1005" s="88" t="s">
        <v>2916</v>
      </c>
      <c r="J1005" s="88" t="s">
        <v>1369</v>
      </c>
      <c r="K1005" s="87" t="s">
        <v>1466</v>
      </c>
      <c r="L1005" s="88" t="s">
        <v>97</v>
      </c>
      <c r="M1005" s="88" t="s">
        <v>97</v>
      </c>
      <c r="N1005" s="88" t="s">
        <v>1728</v>
      </c>
      <c r="O1005" s="88" t="s">
        <v>444</v>
      </c>
      <c r="P1005" s="87" t="s">
        <v>175</v>
      </c>
      <c r="Q1005" s="88" t="s">
        <v>2374</v>
      </c>
      <c r="R1005" s="89" t="s">
        <v>3625</v>
      </c>
      <c r="S1005" s="106">
        <v>0.26500000000000001</v>
      </c>
      <c r="T1005" s="87" t="s">
        <v>1449</v>
      </c>
      <c r="X1005" s="93"/>
      <c r="Y1005" s="93"/>
      <c r="AA1005" s="88">
        <v>21</v>
      </c>
      <c r="AD1005" s="88">
        <v>24</v>
      </c>
      <c r="AE1005" s="108">
        <v>7.55</v>
      </c>
      <c r="AF1005" s="88"/>
      <c r="AG1005" s="88"/>
      <c r="AH1005" s="88" t="s">
        <v>2998</v>
      </c>
      <c r="AI1005" s="89">
        <v>1</v>
      </c>
      <c r="AJ1005" s="89"/>
      <c r="AK1005" s="89"/>
      <c r="AP1005" s="88" t="s">
        <v>61</v>
      </c>
      <c r="AQ1005" s="88" t="s">
        <v>44</v>
      </c>
      <c r="AR1005" s="88" t="s">
        <v>45</v>
      </c>
      <c r="AS1005" s="88" t="s">
        <v>44</v>
      </c>
      <c r="AT1005" s="88" t="s">
        <v>61</v>
      </c>
      <c r="AU1005" s="88"/>
      <c r="AV1005" s="88"/>
      <c r="AW1005" s="88"/>
      <c r="AX1005" s="88" t="s">
        <v>3923</v>
      </c>
      <c r="AY1005" s="88">
        <v>40.728980999999997</v>
      </c>
      <c r="AZ1005" s="89">
        <v>150</v>
      </c>
      <c r="BA1005" s="92"/>
      <c r="BB1005" s="93">
        <v>72</v>
      </c>
      <c r="BC1005" s="94">
        <v>0.2</v>
      </c>
      <c r="BD1005" s="93">
        <v>370</v>
      </c>
      <c r="BE1005" s="93">
        <v>235</v>
      </c>
      <c r="BF1005" s="98" t="s">
        <v>61</v>
      </c>
      <c r="BG1005" s="88" t="s">
        <v>68</v>
      </c>
      <c r="BH1005" s="88" t="s">
        <v>97</v>
      </c>
    </row>
    <row r="1006" spans="1:60" s="87" customFormat="1" ht="30.75" customHeight="1" x14ac:dyDescent="0.2">
      <c r="A1006" s="87" t="s">
        <v>2199</v>
      </c>
      <c r="B1006" s="88" t="s">
        <v>1881</v>
      </c>
      <c r="C1006" s="109" t="s">
        <v>2199</v>
      </c>
      <c r="D1006" s="100" t="s">
        <v>31</v>
      </c>
      <c r="E1006" s="100" t="s">
        <v>32</v>
      </c>
      <c r="F1006" s="100" t="s">
        <v>32</v>
      </c>
      <c r="G1006" s="100" t="s">
        <v>61</v>
      </c>
      <c r="H1006" s="100" t="s">
        <v>66</v>
      </c>
      <c r="I1006" s="88" t="s">
        <v>2916</v>
      </c>
      <c r="J1006" s="100" t="s">
        <v>1369</v>
      </c>
      <c r="K1006" s="109" t="s">
        <v>1466</v>
      </c>
      <c r="L1006" s="88" t="s">
        <v>97</v>
      </c>
      <c r="M1006" s="100" t="s">
        <v>97</v>
      </c>
      <c r="N1006" s="100" t="s">
        <v>1728</v>
      </c>
      <c r="O1006" s="100" t="s">
        <v>444</v>
      </c>
      <c r="P1006" s="109" t="s">
        <v>176</v>
      </c>
      <c r="Q1006" s="88" t="s">
        <v>2374</v>
      </c>
      <c r="R1006" s="89" t="s">
        <v>3625</v>
      </c>
      <c r="S1006" s="110">
        <v>0.25</v>
      </c>
      <c r="T1006" s="109" t="s">
        <v>1450</v>
      </c>
      <c r="U1006" s="109"/>
      <c r="V1006" s="109"/>
      <c r="W1006" s="109"/>
      <c r="X1006" s="111"/>
      <c r="Y1006" s="111"/>
      <c r="Z1006" s="109"/>
      <c r="AA1006" s="100">
        <v>21</v>
      </c>
      <c r="AB1006" s="109"/>
      <c r="AC1006" s="109"/>
      <c r="AD1006" s="88">
        <v>24</v>
      </c>
      <c r="AE1006" s="112">
        <v>7.55</v>
      </c>
      <c r="AF1006" s="88"/>
      <c r="AG1006" s="88"/>
      <c r="AH1006" s="88" t="s">
        <v>2998</v>
      </c>
      <c r="AI1006" s="89">
        <v>1</v>
      </c>
      <c r="AJ1006" s="89"/>
      <c r="AK1006" s="89"/>
      <c r="AL1006" s="109"/>
      <c r="AM1006" s="109"/>
      <c r="AN1006" s="109"/>
      <c r="AO1006" s="109"/>
      <c r="AP1006" s="100" t="s">
        <v>61</v>
      </c>
      <c r="AQ1006" s="100" t="s">
        <v>44</v>
      </c>
      <c r="AR1006" s="100" t="s">
        <v>45</v>
      </c>
      <c r="AS1006" s="100" t="s">
        <v>44</v>
      </c>
      <c r="AT1006" s="100" t="s">
        <v>61</v>
      </c>
      <c r="AU1006" s="100"/>
      <c r="AV1006" s="100"/>
      <c r="AW1006" s="100"/>
      <c r="AX1006" s="88" t="s">
        <v>3923</v>
      </c>
      <c r="AY1006" s="100">
        <v>0</v>
      </c>
      <c r="AZ1006" s="89">
        <v>150</v>
      </c>
      <c r="BA1006" s="92"/>
      <c r="BB1006" s="93">
        <v>72</v>
      </c>
      <c r="BC1006" s="94">
        <v>0.2</v>
      </c>
      <c r="BD1006" s="93">
        <v>370</v>
      </c>
      <c r="BE1006" s="93">
        <v>235</v>
      </c>
      <c r="BF1006" s="98" t="s">
        <v>61</v>
      </c>
      <c r="BG1006" s="88" t="s">
        <v>68</v>
      </c>
      <c r="BH1006" s="88" t="s">
        <v>97</v>
      </c>
    </row>
    <row r="1007" spans="1:60" s="87" customFormat="1" ht="30.75" customHeight="1" x14ac:dyDescent="0.2">
      <c r="A1007" s="87" t="s">
        <v>1471</v>
      </c>
      <c r="B1007" s="88" t="s">
        <v>1881</v>
      </c>
      <c r="C1007" s="107" t="s">
        <v>1471</v>
      </c>
      <c r="D1007" s="88" t="s">
        <v>31</v>
      </c>
      <c r="E1007" s="88" t="s">
        <v>32</v>
      </c>
      <c r="F1007" s="88" t="s">
        <v>32</v>
      </c>
      <c r="G1007" s="88" t="s">
        <v>61</v>
      </c>
      <c r="H1007" s="88" t="s">
        <v>66</v>
      </c>
      <c r="I1007" s="88" t="s">
        <v>2916</v>
      </c>
      <c r="J1007" s="88" t="s">
        <v>1369</v>
      </c>
      <c r="K1007" s="87" t="s">
        <v>1466</v>
      </c>
      <c r="L1007" s="88" t="s">
        <v>97</v>
      </c>
      <c r="M1007" s="88" t="s">
        <v>97</v>
      </c>
      <c r="N1007" s="88" t="s">
        <v>1728</v>
      </c>
      <c r="O1007" s="88" t="s">
        <v>444</v>
      </c>
      <c r="P1007" s="87" t="s">
        <v>98</v>
      </c>
      <c r="Q1007" s="88" t="s">
        <v>2374</v>
      </c>
      <c r="R1007" s="89" t="s">
        <v>3625</v>
      </c>
      <c r="S1007" s="106">
        <v>0.23499999999999999</v>
      </c>
      <c r="T1007" s="87" t="s">
        <v>1451</v>
      </c>
      <c r="X1007" s="93"/>
      <c r="Y1007" s="93"/>
      <c r="AA1007" s="88">
        <v>21</v>
      </c>
      <c r="AD1007" s="88">
        <v>24</v>
      </c>
      <c r="AE1007" s="108">
        <v>7.55</v>
      </c>
      <c r="AF1007" s="88"/>
      <c r="AG1007" s="88"/>
      <c r="AH1007" s="88" t="s">
        <v>2998</v>
      </c>
      <c r="AI1007" s="89">
        <v>1</v>
      </c>
      <c r="AJ1007" s="89"/>
      <c r="AK1007" s="89"/>
      <c r="AP1007" s="88" t="s">
        <v>61</v>
      </c>
      <c r="AQ1007" s="88" t="s">
        <v>44</v>
      </c>
      <c r="AR1007" s="88" t="s">
        <v>45</v>
      </c>
      <c r="AS1007" s="88" t="s">
        <v>44</v>
      </c>
      <c r="AT1007" s="88" t="s">
        <v>61</v>
      </c>
      <c r="AU1007" s="88"/>
      <c r="AV1007" s="88"/>
      <c r="AW1007" s="88"/>
      <c r="AX1007" s="88" t="s">
        <v>3923</v>
      </c>
      <c r="AY1007" s="88">
        <v>40.728980999999997</v>
      </c>
      <c r="AZ1007" s="89">
        <v>150</v>
      </c>
      <c r="BA1007" s="92"/>
      <c r="BB1007" s="93">
        <v>72</v>
      </c>
      <c r="BC1007" s="94">
        <v>0.2</v>
      </c>
      <c r="BD1007" s="93">
        <v>370</v>
      </c>
      <c r="BE1007" s="93">
        <v>235</v>
      </c>
      <c r="BF1007" s="98" t="s">
        <v>61</v>
      </c>
      <c r="BG1007" s="88" t="s">
        <v>68</v>
      </c>
      <c r="BH1007" s="88" t="s">
        <v>97</v>
      </c>
    </row>
    <row r="1008" spans="1:60" s="87" customFormat="1" ht="30.75" customHeight="1" x14ac:dyDescent="0.2">
      <c r="A1008" s="87" t="s">
        <v>1472</v>
      </c>
      <c r="B1008" s="88" t="s">
        <v>1881</v>
      </c>
      <c r="C1008" s="109" t="s">
        <v>1472</v>
      </c>
      <c r="D1008" s="100" t="s">
        <v>31</v>
      </c>
      <c r="E1008" s="100" t="s">
        <v>32</v>
      </c>
      <c r="F1008" s="100" t="s">
        <v>32</v>
      </c>
      <c r="G1008" s="100" t="s">
        <v>61</v>
      </c>
      <c r="H1008" s="100" t="s">
        <v>66</v>
      </c>
      <c r="I1008" s="88" t="s">
        <v>2916</v>
      </c>
      <c r="J1008" s="100" t="s">
        <v>1369</v>
      </c>
      <c r="K1008" s="109" t="s">
        <v>1466</v>
      </c>
      <c r="L1008" s="88" t="s">
        <v>97</v>
      </c>
      <c r="M1008" s="100" t="s">
        <v>97</v>
      </c>
      <c r="N1008" s="100" t="s">
        <v>1728</v>
      </c>
      <c r="O1008" s="100" t="s">
        <v>444</v>
      </c>
      <c r="P1008" s="109" t="s">
        <v>100</v>
      </c>
      <c r="Q1008" s="88" t="s">
        <v>2374</v>
      </c>
      <c r="R1008" s="89" t="s">
        <v>3625</v>
      </c>
      <c r="S1008" s="110">
        <v>0.22</v>
      </c>
      <c r="T1008" s="109" t="s">
        <v>1452</v>
      </c>
      <c r="U1008" s="109"/>
      <c r="V1008" s="109"/>
      <c r="W1008" s="109"/>
      <c r="X1008" s="111"/>
      <c r="Y1008" s="111"/>
      <c r="Z1008" s="109"/>
      <c r="AA1008" s="100">
        <v>21</v>
      </c>
      <c r="AB1008" s="109"/>
      <c r="AC1008" s="109"/>
      <c r="AD1008" s="88">
        <v>24</v>
      </c>
      <c r="AE1008" s="112">
        <v>7.55</v>
      </c>
      <c r="AF1008" s="88"/>
      <c r="AG1008" s="88"/>
      <c r="AH1008" s="88" t="s">
        <v>2998</v>
      </c>
      <c r="AI1008" s="89">
        <v>1</v>
      </c>
      <c r="AJ1008" s="89"/>
      <c r="AK1008" s="89"/>
      <c r="AL1008" s="109"/>
      <c r="AM1008" s="109"/>
      <c r="AN1008" s="109"/>
      <c r="AO1008" s="109"/>
      <c r="AP1008" s="100" t="s">
        <v>61</v>
      </c>
      <c r="AQ1008" s="100" t="s">
        <v>44</v>
      </c>
      <c r="AR1008" s="100" t="s">
        <v>45</v>
      </c>
      <c r="AS1008" s="100" t="s">
        <v>44</v>
      </c>
      <c r="AT1008" s="100" t="s">
        <v>61</v>
      </c>
      <c r="AU1008" s="100"/>
      <c r="AV1008" s="100"/>
      <c r="AW1008" s="100"/>
      <c r="AX1008" s="88" t="s">
        <v>3923</v>
      </c>
      <c r="AY1008" s="100">
        <v>0</v>
      </c>
      <c r="AZ1008" s="89">
        <v>150</v>
      </c>
      <c r="BA1008" s="92"/>
      <c r="BB1008" s="93">
        <v>72</v>
      </c>
      <c r="BC1008" s="94">
        <v>0.2</v>
      </c>
      <c r="BD1008" s="93">
        <v>370</v>
      </c>
      <c r="BE1008" s="93">
        <v>235</v>
      </c>
      <c r="BF1008" s="98" t="s">
        <v>61</v>
      </c>
      <c r="BG1008" s="88" t="s">
        <v>68</v>
      </c>
      <c r="BH1008" s="88" t="s">
        <v>97</v>
      </c>
    </row>
    <row r="1009" spans="1:60" s="87" customFormat="1" ht="30.75" customHeight="1" x14ac:dyDescent="0.2">
      <c r="A1009" s="87" t="s">
        <v>1473</v>
      </c>
      <c r="B1009" s="88" t="s">
        <v>1881</v>
      </c>
      <c r="C1009" s="107" t="s">
        <v>1473</v>
      </c>
      <c r="D1009" s="88" t="s">
        <v>31</v>
      </c>
      <c r="E1009" s="88" t="s">
        <v>32</v>
      </c>
      <c r="F1009" s="88" t="s">
        <v>32</v>
      </c>
      <c r="G1009" s="88" t="s">
        <v>61</v>
      </c>
      <c r="H1009" s="88" t="s">
        <v>66</v>
      </c>
      <c r="I1009" s="88" t="s">
        <v>2916</v>
      </c>
      <c r="J1009" s="88" t="s">
        <v>1369</v>
      </c>
      <c r="K1009" s="87" t="s">
        <v>1466</v>
      </c>
      <c r="L1009" s="88" t="s">
        <v>97</v>
      </c>
      <c r="M1009" s="88" t="s">
        <v>97</v>
      </c>
      <c r="N1009" s="88" t="s">
        <v>1728</v>
      </c>
      <c r="O1009" s="88" t="s">
        <v>444</v>
      </c>
      <c r="P1009" s="87" t="s">
        <v>104</v>
      </c>
      <c r="Q1009" s="88" t="s">
        <v>2374</v>
      </c>
      <c r="R1009" s="89" t="s">
        <v>3625</v>
      </c>
      <c r="S1009" s="106">
        <v>0.29499999999999998</v>
      </c>
      <c r="T1009" s="87" t="s">
        <v>1453</v>
      </c>
      <c r="X1009" s="93"/>
      <c r="Y1009" s="93"/>
      <c r="AA1009" s="88">
        <v>21</v>
      </c>
      <c r="AD1009" s="88">
        <v>24</v>
      </c>
      <c r="AE1009" s="108">
        <v>7.55</v>
      </c>
      <c r="AF1009" s="88"/>
      <c r="AG1009" s="88"/>
      <c r="AH1009" s="88" t="s">
        <v>2998</v>
      </c>
      <c r="AI1009" s="89">
        <v>1</v>
      </c>
      <c r="AJ1009" s="89"/>
      <c r="AK1009" s="89"/>
      <c r="AP1009" s="88" t="s">
        <v>61</v>
      </c>
      <c r="AQ1009" s="88" t="s">
        <v>44</v>
      </c>
      <c r="AR1009" s="88" t="s">
        <v>45</v>
      </c>
      <c r="AS1009" s="88" t="s">
        <v>44</v>
      </c>
      <c r="AT1009" s="88" t="s">
        <v>61</v>
      </c>
      <c r="AU1009" s="88"/>
      <c r="AV1009" s="88"/>
      <c r="AW1009" s="88"/>
      <c r="AX1009" s="88" t="s">
        <v>3923</v>
      </c>
      <c r="AY1009" s="88">
        <v>40.728980999999997</v>
      </c>
      <c r="AZ1009" s="89">
        <v>150</v>
      </c>
      <c r="BA1009" s="92">
        <v>5.1813471502590676E-3</v>
      </c>
      <c r="BB1009" s="93">
        <v>72</v>
      </c>
      <c r="BC1009" s="94">
        <v>0.2</v>
      </c>
      <c r="BD1009" s="93">
        <v>370</v>
      </c>
      <c r="BE1009" s="93">
        <v>235</v>
      </c>
      <c r="BF1009" s="98" t="s">
        <v>61</v>
      </c>
      <c r="BG1009" s="88" t="s">
        <v>68</v>
      </c>
      <c r="BH1009" s="88" t="s">
        <v>97</v>
      </c>
    </row>
    <row r="1010" spans="1:60" s="87" customFormat="1" ht="30.75" customHeight="1" x14ac:dyDescent="0.2">
      <c r="A1010" s="87" t="s">
        <v>1474</v>
      </c>
      <c r="B1010" s="88" t="s">
        <v>1881</v>
      </c>
      <c r="C1010" s="107" t="s">
        <v>1474</v>
      </c>
      <c r="D1010" s="88" t="s">
        <v>31</v>
      </c>
      <c r="E1010" s="88" t="s">
        <v>32</v>
      </c>
      <c r="F1010" s="88" t="s">
        <v>32</v>
      </c>
      <c r="G1010" s="88" t="s">
        <v>61</v>
      </c>
      <c r="H1010" s="88" t="s">
        <v>66</v>
      </c>
      <c r="I1010" s="88" t="s">
        <v>2916</v>
      </c>
      <c r="J1010" s="88" t="s">
        <v>1369</v>
      </c>
      <c r="K1010" s="87" t="s">
        <v>1466</v>
      </c>
      <c r="L1010" s="88" t="s">
        <v>97</v>
      </c>
      <c r="M1010" s="88" t="s">
        <v>97</v>
      </c>
      <c r="N1010" s="88" t="s">
        <v>1728</v>
      </c>
      <c r="O1010" s="88" t="s">
        <v>444</v>
      </c>
      <c r="P1010" s="87" t="s">
        <v>107</v>
      </c>
      <c r="Q1010" s="88" t="s">
        <v>2374</v>
      </c>
      <c r="R1010" s="89" t="s">
        <v>3625</v>
      </c>
      <c r="S1010" s="106">
        <v>0.31</v>
      </c>
      <c r="T1010" s="87" t="s">
        <v>1454</v>
      </c>
      <c r="X1010" s="93"/>
      <c r="Y1010" s="93"/>
      <c r="AA1010" s="88">
        <v>21</v>
      </c>
      <c r="AD1010" s="88">
        <v>24</v>
      </c>
      <c r="AE1010" s="108">
        <v>7.55</v>
      </c>
      <c r="AF1010" s="88"/>
      <c r="AG1010" s="88"/>
      <c r="AH1010" s="88" t="s">
        <v>2998</v>
      </c>
      <c r="AI1010" s="89">
        <v>1</v>
      </c>
      <c r="AJ1010" s="89"/>
      <c r="AK1010" s="89"/>
      <c r="AP1010" s="88" t="s">
        <v>61</v>
      </c>
      <c r="AQ1010" s="88" t="s">
        <v>44</v>
      </c>
      <c r="AR1010" s="88" t="s">
        <v>45</v>
      </c>
      <c r="AS1010" s="88" t="s">
        <v>44</v>
      </c>
      <c r="AT1010" s="88" t="s">
        <v>61</v>
      </c>
      <c r="AU1010" s="88"/>
      <c r="AV1010" s="88"/>
      <c r="AW1010" s="88"/>
      <c r="AX1010" s="88" t="s">
        <v>3923</v>
      </c>
      <c r="AY1010" s="88">
        <v>40.728980999999997</v>
      </c>
      <c r="AZ1010" s="89">
        <v>150</v>
      </c>
      <c r="BA1010" s="92">
        <v>5.1813471502590676E-3</v>
      </c>
      <c r="BB1010" s="93">
        <v>72</v>
      </c>
      <c r="BC1010" s="94">
        <v>0.2</v>
      </c>
      <c r="BD1010" s="93">
        <v>370</v>
      </c>
      <c r="BE1010" s="93">
        <v>235</v>
      </c>
      <c r="BF1010" s="98" t="s">
        <v>61</v>
      </c>
      <c r="BG1010" s="88" t="s">
        <v>68</v>
      </c>
      <c r="BH1010" s="88" t="s">
        <v>97</v>
      </c>
    </row>
    <row r="1011" spans="1:60" s="87" customFormat="1" ht="30.75" customHeight="1" x14ac:dyDescent="0.2">
      <c r="A1011" s="87" t="s">
        <v>2212</v>
      </c>
      <c r="B1011" s="88" t="s">
        <v>1882</v>
      </c>
      <c r="C1011" s="107" t="s">
        <v>2212</v>
      </c>
      <c r="D1011" s="88" t="s">
        <v>31</v>
      </c>
      <c r="E1011" s="88" t="s">
        <v>32</v>
      </c>
      <c r="F1011" s="88" t="s">
        <v>32</v>
      </c>
      <c r="G1011" s="88" t="s">
        <v>61</v>
      </c>
      <c r="H1011" s="88" t="s">
        <v>66</v>
      </c>
      <c r="I1011" s="88" t="s">
        <v>2916</v>
      </c>
      <c r="J1011" s="88" t="s">
        <v>1369</v>
      </c>
      <c r="K1011" s="87" t="s">
        <v>1466</v>
      </c>
      <c r="L1011" s="88" t="s">
        <v>97</v>
      </c>
      <c r="M1011" s="88" t="s">
        <v>97</v>
      </c>
      <c r="N1011" s="88" t="s">
        <v>1733</v>
      </c>
      <c r="O1011" s="88" t="s">
        <v>444</v>
      </c>
      <c r="P1011" s="87" t="s">
        <v>175</v>
      </c>
      <c r="Q1011" s="88" t="s">
        <v>2374</v>
      </c>
      <c r="R1011" s="89" t="s">
        <v>3632</v>
      </c>
      <c r="S1011" s="106">
        <v>0.26500000000000001</v>
      </c>
      <c r="T1011" s="87" t="s">
        <v>1455</v>
      </c>
      <c r="X1011" s="93"/>
      <c r="Y1011" s="93"/>
      <c r="AA1011" s="88">
        <v>21</v>
      </c>
      <c r="AD1011" s="88">
        <v>24</v>
      </c>
      <c r="AE1011" s="108">
        <v>7.55</v>
      </c>
      <c r="AF1011" s="88"/>
      <c r="AG1011" s="88"/>
      <c r="AH1011" s="88" t="s">
        <v>2998</v>
      </c>
      <c r="AI1011" s="89">
        <v>1</v>
      </c>
      <c r="AJ1011" s="89"/>
      <c r="AK1011" s="89"/>
      <c r="AP1011" s="88" t="s">
        <v>61</v>
      </c>
      <c r="AQ1011" s="88" t="s">
        <v>44</v>
      </c>
      <c r="AR1011" s="88" t="s">
        <v>45</v>
      </c>
      <c r="AS1011" s="88" t="s">
        <v>44</v>
      </c>
      <c r="AT1011" s="88" t="s">
        <v>61</v>
      </c>
      <c r="AU1011" s="88"/>
      <c r="AV1011" s="88"/>
      <c r="AW1011" s="88" t="s">
        <v>3921</v>
      </c>
      <c r="AX1011" s="88"/>
      <c r="AY1011" s="88">
        <v>40.789084000000003</v>
      </c>
      <c r="AZ1011" s="89">
        <v>150</v>
      </c>
      <c r="BA1011" s="92">
        <v>2.072538860103627E-2</v>
      </c>
      <c r="BB1011" s="93">
        <v>72</v>
      </c>
      <c r="BC1011" s="94">
        <v>0.2</v>
      </c>
      <c r="BD1011" s="93">
        <v>370</v>
      </c>
      <c r="BE1011" s="93">
        <v>235</v>
      </c>
      <c r="BF1011" s="98" t="s">
        <v>2637</v>
      </c>
      <c r="BG1011" s="88" t="s">
        <v>68</v>
      </c>
      <c r="BH1011" s="88" t="s">
        <v>97</v>
      </c>
    </row>
    <row r="1012" spans="1:60" s="87" customFormat="1" ht="30.75" customHeight="1" x14ac:dyDescent="0.2">
      <c r="A1012" s="87" t="s">
        <v>2213</v>
      </c>
      <c r="B1012" s="88" t="s">
        <v>1882</v>
      </c>
      <c r="C1012" s="109" t="s">
        <v>2213</v>
      </c>
      <c r="D1012" s="100" t="s">
        <v>31</v>
      </c>
      <c r="E1012" s="100" t="s">
        <v>32</v>
      </c>
      <c r="F1012" s="100" t="s">
        <v>32</v>
      </c>
      <c r="G1012" s="100" t="s">
        <v>61</v>
      </c>
      <c r="H1012" s="100" t="s">
        <v>66</v>
      </c>
      <c r="I1012" s="88" t="s">
        <v>2916</v>
      </c>
      <c r="J1012" s="100" t="s">
        <v>1369</v>
      </c>
      <c r="K1012" s="109" t="s">
        <v>1466</v>
      </c>
      <c r="L1012" s="88" t="s">
        <v>97</v>
      </c>
      <c r="M1012" s="100" t="s">
        <v>97</v>
      </c>
      <c r="N1012" s="100" t="s">
        <v>1733</v>
      </c>
      <c r="O1012" s="100" t="s">
        <v>444</v>
      </c>
      <c r="P1012" s="109" t="s">
        <v>176</v>
      </c>
      <c r="Q1012" s="88" t="s">
        <v>2374</v>
      </c>
      <c r="R1012" s="89" t="s">
        <v>3632</v>
      </c>
      <c r="S1012" s="110">
        <v>0.25</v>
      </c>
      <c r="T1012" s="109" t="s">
        <v>1456</v>
      </c>
      <c r="U1012" s="109"/>
      <c r="V1012" s="109"/>
      <c r="W1012" s="109"/>
      <c r="X1012" s="111"/>
      <c r="Y1012" s="111"/>
      <c r="Z1012" s="109"/>
      <c r="AA1012" s="100">
        <v>21</v>
      </c>
      <c r="AB1012" s="109"/>
      <c r="AC1012" s="109"/>
      <c r="AD1012" s="88">
        <v>24</v>
      </c>
      <c r="AE1012" s="112">
        <v>7.55</v>
      </c>
      <c r="AF1012" s="88"/>
      <c r="AG1012" s="88"/>
      <c r="AH1012" s="88" t="s">
        <v>2998</v>
      </c>
      <c r="AI1012" s="89">
        <v>1</v>
      </c>
      <c r="AJ1012" s="89"/>
      <c r="AK1012" s="89"/>
      <c r="AL1012" s="109"/>
      <c r="AM1012" s="109"/>
      <c r="AN1012" s="109"/>
      <c r="AO1012" s="109"/>
      <c r="AP1012" s="100" t="s">
        <v>61</v>
      </c>
      <c r="AQ1012" s="100" t="s">
        <v>44</v>
      </c>
      <c r="AR1012" s="100" t="s">
        <v>45</v>
      </c>
      <c r="AS1012" s="100" t="s">
        <v>44</v>
      </c>
      <c r="AT1012" s="100" t="s">
        <v>61</v>
      </c>
      <c r="AU1012" s="100"/>
      <c r="AV1012" s="100"/>
      <c r="AW1012" s="88" t="s">
        <v>3921</v>
      </c>
      <c r="AX1012" s="88"/>
      <c r="AY1012" s="100">
        <v>0</v>
      </c>
      <c r="AZ1012" s="89">
        <v>150</v>
      </c>
      <c r="BA1012" s="92"/>
      <c r="BB1012" s="93">
        <v>72</v>
      </c>
      <c r="BC1012" s="94">
        <v>0.2</v>
      </c>
      <c r="BD1012" s="93">
        <v>370</v>
      </c>
      <c r="BE1012" s="93">
        <v>235</v>
      </c>
      <c r="BF1012" s="98" t="s">
        <v>2637</v>
      </c>
      <c r="BG1012" s="88" t="s">
        <v>68</v>
      </c>
      <c r="BH1012" s="88" t="s">
        <v>97</v>
      </c>
    </row>
    <row r="1013" spans="1:60" s="87" customFormat="1" ht="30.75" customHeight="1" x14ac:dyDescent="0.2">
      <c r="A1013" s="87" t="s">
        <v>1475</v>
      </c>
      <c r="B1013" s="88" t="s">
        <v>1882</v>
      </c>
      <c r="C1013" s="107" t="s">
        <v>1475</v>
      </c>
      <c r="D1013" s="88" t="s">
        <v>31</v>
      </c>
      <c r="E1013" s="88" t="s">
        <v>32</v>
      </c>
      <c r="F1013" s="88" t="s">
        <v>32</v>
      </c>
      <c r="G1013" s="88" t="s">
        <v>61</v>
      </c>
      <c r="H1013" s="88" t="s">
        <v>66</v>
      </c>
      <c r="I1013" s="88" t="s">
        <v>2916</v>
      </c>
      <c r="J1013" s="88" t="s">
        <v>1369</v>
      </c>
      <c r="K1013" s="87" t="s">
        <v>1466</v>
      </c>
      <c r="L1013" s="88" t="s">
        <v>97</v>
      </c>
      <c r="M1013" s="88" t="s">
        <v>97</v>
      </c>
      <c r="N1013" s="88" t="s">
        <v>1733</v>
      </c>
      <c r="O1013" s="88" t="s">
        <v>444</v>
      </c>
      <c r="P1013" s="87" t="s">
        <v>98</v>
      </c>
      <c r="Q1013" s="88" t="s">
        <v>2374</v>
      </c>
      <c r="R1013" s="89" t="s">
        <v>3632</v>
      </c>
      <c r="S1013" s="106">
        <v>0.23499999999999999</v>
      </c>
      <c r="T1013" s="87" t="s">
        <v>1457</v>
      </c>
      <c r="X1013" s="93"/>
      <c r="Y1013" s="93"/>
      <c r="AA1013" s="88">
        <v>21</v>
      </c>
      <c r="AD1013" s="88">
        <v>24</v>
      </c>
      <c r="AE1013" s="108">
        <v>7.55</v>
      </c>
      <c r="AF1013" s="88"/>
      <c r="AG1013" s="88"/>
      <c r="AH1013" s="88" t="s">
        <v>2998</v>
      </c>
      <c r="AI1013" s="89">
        <v>1</v>
      </c>
      <c r="AJ1013" s="89"/>
      <c r="AK1013" s="89"/>
      <c r="AP1013" s="88" t="s">
        <v>61</v>
      </c>
      <c r="AQ1013" s="88" t="s">
        <v>44</v>
      </c>
      <c r="AR1013" s="88" t="s">
        <v>45</v>
      </c>
      <c r="AS1013" s="88" t="s">
        <v>44</v>
      </c>
      <c r="AT1013" s="88" t="s">
        <v>61</v>
      </c>
      <c r="AU1013" s="88"/>
      <c r="AV1013" s="88"/>
      <c r="AW1013" s="88" t="s">
        <v>3921</v>
      </c>
      <c r="AX1013" s="88"/>
      <c r="AY1013" s="88">
        <v>40.789084000000003</v>
      </c>
      <c r="AZ1013" s="89">
        <v>150</v>
      </c>
      <c r="BA1013" s="92"/>
      <c r="BB1013" s="93">
        <v>72</v>
      </c>
      <c r="BC1013" s="94">
        <v>0.2</v>
      </c>
      <c r="BD1013" s="93">
        <v>370</v>
      </c>
      <c r="BE1013" s="93">
        <v>235</v>
      </c>
      <c r="BF1013" s="98" t="s">
        <v>2637</v>
      </c>
      <c r="BG1013" s="88" t="s">
        <v>68</v>
      </c>
      <c r="BH1013" s="88" t="s">
        <v>97</v>
      </c>
    </row>
    <row r="1014" spans="1:60" s="87" customFormat="1" ht="30.75" customHeight="1" x14ac:dyDescent="0.2">
      <c r="A1014" s="87" t="s">
        <v>1476</v>
      </c>
      <c r="B1014" s="88" t="s">
        <v>1882</v>
      </c>
      <c r="C1014" s="107" t="s">
        <v>1476</v>
      </c>
      <c r="D1014" s="88" t="s">
        <v>31</v>
      </c>
      <c r="E1014" s="88" t="s">
        <v>32</v>
      </c>
      <c r="F1014" s="88" t="s">
        <v>32</v>
      </c>
      <c r="G1014" s="88" t="s">
        <v>61</v>
      </c>
      <c r="H1014" s="88" t="s">
        <v>66</v>
      </c>
      <c r="I1014" s="88" t="s">
        <v>2916</v>
      </c>
      <c r="J1014" s="88" t="s">
        <v>1369</v>
      </c>
      <c r="K1014" s="87" t="s">
        <v>1466</v>
      </c>
      <c r="L1014" s="88" t="s">
        <v>97</v>
      </c>
      <c r="M1014" s="88" t="s">
        <v>97</v>
      </c>
      <c r="N1014" s="88" t="s">
        <v>1733</v>
      </c>
      <c r="O1014" s="88" t="s">
        <v>444</v>
      </c>
      <c r="P1014" s="87" t="s">
        <v>100</v>
      </c>
      <c r="Q1014" s="88" t="s">
        <v>2374</v>
      </c>
      <c r="R1014" s="89" t="s">
        <v>3632</v>
      </c>
      <c r="S1014" s="106">
        <v>0.22</v>
      </c>
      <c r="T1014" s="87" t="s">
        <v>1458</v>
      </c>
      <c r="X1014" s="93"/>
      <c r="Y1014" s="93"/>
      <c r="AA1014" s="88">
        <v>21</v>
      </c>
      <c r="AD1014" s="88">
        <v>24</v>
      </c>
      <c r="AE1014" s="108">
        <v>7.55</v>
      </c>
      <c r="AF1014" s="88"/>
      <c r="AG1014" s="88"/>
      <c r="AH1014" s="88" t="s">
        <v>2998</v>
      </c>
      <c r="AI1014" s="89">
        <v>1</v>
      </c>
      <c r="AJ1014" s="89"/>
      <c r="AK1014" s="89"/>
      <c r="AP1014" s="88" t="s">
        <v>61</v>
      </c>
      <c r="AQ1014" s="88" t="s">
        <v>44</v>
      </c>
      <c r="AR1014" s="88" t="s">
        <v>45</v>
      </c>
      <c r="AS1014" s="88" t="s">
        <v>44</v>
      </c>
      <c r="AT1014" s="88" t="s">
        <v>61</v>
      </c>
      <c r="AU1014" s="88"/>
      <c r="AV1014" s="88"/>
      <c r="AW1014" s="88" t="s">
        <v>3921</v>
      </c>
      <c r="AX1014" s="88"/>
      <c r="AY1014" s="88">
        <v>40.789084000000003</v>
      </c>
      <c r="AZ1014" s="89">
        <v>150</v>
      </c>
      <c r="BA1014" s="92">
        <v>1.0362694300518135E-2</v>
      </c>
      <c r="BB1014" s="93">
        <v>72</v>
      </c>
      <c r="BC1014" s="94">
        <v>0.2</v>
      </c>
      <c r="BD1014" s="93">
        <v>370</v>
      </c>
      <c r="BE1014" s="93">
        <v>235</v>
      </c>
      <c r="BF1014" s="98" t="s">
        <v>2637</v>
      </c>
      <c r="BG1014" s="88" t="s">
        <v>68</v>
      </c>
      <c r="BH1014" s="88" t="s">
        <v>97</v>
      </c>
    </row>
    <row r="1015" spans="1:60" s="87" customFormat="1" ht="30.75" customHeight="1" x14ac:dyDescent="0.2">
      <c r="A1015" s="87" t="s">
        <v>1477</v>
      </c>
      <c r="B1015" s="88" t="s">
        <v>1882</v>
      </c>
      <c r="C1015" s="109" t="s">
        <v>1477</v>
      </c>
      <c r="D1015" s="100" t="s">
        <v>31</v>
      </c>
      <c r="E1015" s="100" t="s">
        <v>32</v>
      </c>
      <c r="F1015" s="100" t="s">
        <v>32</v>
      </c>
      <c r="G1015" s="100" t="s">
        <v>61</v>
      </c>
      <c r="H1015" s="100" t="s">
        <v>66</v>
      </c>
      <c r="I1015" s="88" t="s">
        <v>2916</v>
      </c>
      <c r="J1015" s="100" t="s">
        <v>1369</v>
      </c>
      <c r="K1015" s="109" t="s">
        <v>1466</v>
      </c>
      <c r="L1015" s="88" t="s">
        <v>97</v>
      </c>
      <c r="M1015" s="100" t="s">
        <v>97</v>
      </c>
      <c r="N1015" s="100" t="s">
        <v>1733</v>
      </c>
      <c r="O1015" s="100" t="s">
        <v>444</v>
      </c>
      <c r="P1015" s="109" t="s">
        <v>104</v>
      </c>
      <c r="Q1015" s="88" t="s">
        <v>2374</v>
      </c>
      <c r="R1015" s="89" t="s">
        <v>3632</v>
      </c>
      <c r="S1015" s="110">
        <v>0.29499999999999998</v>
      </c>
      <c r="T1015" s="109" t="s">
        <v>1459</v>
      </c>
      <c r="U1015" s="109"/>
      <c r="V1015" s="109"/>
      <c r="W1015" s="109"/>
      <c r="X1015" s="111"/>
      <c r="Y1015" s="111"/>
      <c r="Z1015" s="109"/>
      <c r="AA1015" s="100">
        <v>21</v>
      </c>
      <c r="AB1015" s="109"/>
      <c r="AC1015" s="109"/>
      <c r="AD1015" s="88">
        <v>24</v>
      </c>
      <c r="AE1015" s="112">
        <v>7.55</v>
      </c>
      <c r="AF1015" s="88"/>
      <c r="AG1015" s="88"/>
      <c r="AH1015" s="88" t="s">
        <v>2998</v>
      </c>
      <c r="AI1015" s="89">
        <v>1</v>
      </c>
      <c r="AJ1015" s="89"/>
      <c r="AK1015" s="89"/>
      <c r="AL1015" s="109"/>
      <c r="AM1015" s="109"/>
      <c r="AN1015" s="109"/>
      <c r="AO1015" s="109"/>
      <c r="AP1015" s="100" t="s">
        <v>61</v>
      </c>
      <c r="AQ1015" s="100" t="s">
        <v>44</v>
      </c>
      <c r="AR1015" s="100" t="s">
        <v>45</v>
      </c>
      <c r="AS1015" s="100" t="s">
        <v>44</v>
      </c>
      <c r="AT1015" s="100" t="s">
        <v>61</v>
      </c>
      <c r="AU1015" s="100"/>
      <c r="AV1015" s="100"/>
      <c r="AW1015" s="88" t="s">
        <v>3921</v>
      </c>
      <c r="AX1015" s="88"/>
      <c r="AY1015" s="100">
        <v>0</v>
      </c>
      <c r="AZ1015" s="89">
        <v>150</v>
      </c>
      <c r="BA1015" s="92"/>
      <c r="BB1015" s="93">
        <v>72</v>
      </c>
      <c r="BC1015" s="94">
        <v>0.2</v>
      </c>
      <c r="BD1015" s="93">
        <v>370</v>
      </c>
      <c r="BE1015" s="93">
        <v>235</v>
      </c>
      <c r="BF1015" s="98" t="s">
        <v>2637</v>
      </c>
      <c r="BG1015" s="88" t="s">
        <v>68</v>
      </c>
      <c r="BH1015" s="88" t="s">
        <v>97</v>
      </c>
    </row>
    <row r="1016" spans="1:60" s="87" customFormat="1" ht="30.75" customHeight="1" x14ac:dyDescent="0.2">
      <c r="A1016" s="87" t="s">
        <v>1478</v>
      </c>
      <c r="B1016" s="88" t="s">
        <v>1882</v>
      </c>
      <c r="C1016" s="107" t="s">
        <v>1478</v>
      </c>
      <c r="D1016" s="88" t="s">
        <v>31</v>
      </c>
      <c r="E1016" s="88" t="s">
        <v>32</v>
      </c>
      <c r="F1016" s="88" t="s">
        <v>32</v>
      </c>
      <c r="G1016" s="88" t="s">
        <v>61</v>
      </c>
      <c r="H1016" s="88" t="s">
        <v>66</v>
      </c>
      <c r="I1016" s="88" t="s">
        <v>2916</v>
      </c>
      <c r="J1016" s="88" t="s">
        <v>1369</v>
      </c>
      <c r="K1016" s="87" t="s">
        <v>1466</v>
      </c>
      <c r="L1016" s="88" t="s">
        <v>97</v>
      </c>
      <c r="M1016" s="88" t="s">
        <v>97</v>
      </c>
      <c r="N1016" s="88" t="s">
        <v>1733</v>
      </c>
      <c r="O1016" s="88" t="s">
        <v>444</v>
      </c>
      <c r="P1016" s="87" t="s">
        <v>107</v>
      </c>
      <c r="Q1016" s="88" t="s">
        <v>2374</v>
      </c>
      <c r="R1016" s="89" t="s">
        <v>3632</v>
      </c>
      <c r="S1016" s="106">
        <v>0.31</v>
      </c>
      <c r="T1016" s="87" t="s">
        <v>1460</v>
      </c>
      <c r="X1016" s="93"/>
      <c r="Y1016" s="93"/>
      <c r="AA1016" s="88">
        <v>21</v>
      </c>
      <c r="AD1016" s="88">
        <v>24</v>
      </c>
      <c r="AE1016" s="108">
        <v>7.55</v>
      </c>
      <c r="AF1016" s="88"/>
      <c r="AG1016" s="88"/>
      <c r="AH1016" s="88" t="s">
        <v>2998</v>
      </c>
      <c r="AI1016" s="89">
        <v>1</v>
      </c>
      <c r="AJ1016" s="89"/>
      <c r="AK1016" s="89"/>
      <c r="AP1016" s="88" t="s">
        <v>61</v>
      </c>
      <c r="AQ1016" s="88" t="s">
        <v>44</v>
      </c>
      <c r="AR1016" s="88" t="s">
        <v>45</v>
      </c>
      <c r="AS1016" s="88" t="s">
        <v>44</v>
      </c>
      <c r="AT1016" s="88" t="s">
        <v>61</v>
      </c>
      <c r="AU1016" s="88"/>
      <c r="AV1016" s="88"/>
      <c r="AW1016" s="88" t="s">
        <v>3921</v>
      </c>
      <c r="AX1016" s="88"/>
      <c r="AY1016" s="88">
        <v>40.789084000000003</v>
      </c>
      <c r="AZ1016" s="89">
        <v>150</v>
      </c>
      <c r="BA1016" s="92">
        <v>7.7720207253886009E-2</v>
      </c>
      <c r="BB1016" s="93">
        <v>72</v>
      </c>
      <c r="BC1016" s="94">
        <v>0.2</v>
      </c>
      <c r="BD1016" s="93">
        <v>370</v>
      </c>
      <c r="BE1016" s="93">
        <v>235</v>
      </c>
      <c r="BF1016" s="98" t="s">
        <v>2637</v>
      </c>
      <c r="BG1016" s="88" t="s">
        <v>68</v>
      </c>
      <c r="BH1016" s="88" t="s">
        <v>97</v>
      </c>
    </row>
    <row r="1017" spans="1:60" s="87" customFormat="1" ht="30.75" customHeight="1" x14ac:dyDescent="0.2">
      <c r="A1017" s="87" t="s">
        <v>2214</v>
      </c>
      <c r="B1017" s="88" t="s">
        <v>1883</v>
      </c>
      <c r="C1017" s="107" t="s">
        <v>2214</v>
      </c>
      <c r="D1017" s="88" t="s">
        <v>31</v>
      </c>
      <c r="E1017" s="88" t="s">
        <v>32</v>
      </c>
      <c r="F1017" s="88" t="s">
        <v>32</v>
      </c>
      <c r="G1017" s="88" t="s">
        <v>61</v>
      </c>
      <c r="H1017" s="88" t="s">
        <v>66</v>
      </c>
      <c r="I1017" s="88" t="s">
        <v>2917</v>
      </c>
      <c r="J1017" s="88" t="s">
        <v>1369</v>
      </c>
      <c r="K1017" s="87" t="s">
        <v>1466</v>
      </c>
      <c r="L1017" s="88" t="s">
        <v>97</v>
      </c>
      <c r="M1017" s="88" t="s">
        <v>97</v>
      </c>
      <c r="N1017" s="88" t="s">
        <v>1744</v>
      </c>
      <c r="O1017" s="88" t="s">
        <v>444</v>
      </c>
      <c r="P1017" s="87" t="s">
        <v>175</v>
      </c>
      <c r="Q1017" s="88" t="s">
        <v>2374</v>
      </c>
      <c r="R1017" s="89" t="s">
        <v>3638</v>
      </c>
      <c r="S1017" s="106">
        <v>0.26500000000000001</v>
      </c>
      <c r="T1017" s="87" t="s">
        <v>1461</v>
      </c>
      <c r="X1017" s="93"/>
      <c r="Y1017" s="93"/>
      <c r="AA1017" s="88">
        <v>21</v>
      </c>
      <c r="AD1017" s="88">
        <v>24</v>
      </c>
      <c r="AE1017" s="108">
        <v>7.55</v>
      </c>
      <c r="AF1017" s="88" t="s">
        <v>2993</v>
      </c>
      <c r="AG1017" s="88" t="s">
        <v>2999</v>
      </c>
      <c r="AH1017" s="88" t="s">
        <v>2998</v>
      </c>
      <c r="AI1017" s="89">
        <v>1</v>
      </c>
      <c r="AJ1017" s="89"/>
      <c r="AK1017" s="89"/>
      <c r="AP1017" s="88" t="s">
        <v>61</v>
      </c>
      <c r="AQ1017" s="88" t="s">
        <v>44</v>
      </c>
      <c r="AR1017" s="88" t="s">
        <v>45</v>
      </c>
      <c r="AS1017" s="88" t="s">
        <v>44</v>
      </c>
      <c r="AT1017" s="88" t="s">
        <v>61</v>
      </c>
      <c r="AU1017" s="88"/>
      <c r="AV1017" s="88"/>
      <c r="AW1017" s="88" t="s">
        <v>3921</v>
      </c>
      <c r="AX1017" s="88"/>
      <c r="AY1017" s="88">
        <v>37.430430000000001</v>
      </c>
      <c r="AZ1017" s="89">
        <v>150</v>
      </c>
      <c r="BA1017" s="92">
        <v>0.10362694300518134</v>
      </c>
      <c r="BB1017" s="93">
        <v>72</v>
      </c>
      <c r="BC1017" s="94">
        <v>0.2</v>
      </c>
      <c r="BD1017" s="93">
        <v>370</v>
      </c>
      <c r="BE1017" s="93">
        <v>235</v>
      </c>
      <c r="BF1017" s="98" t="s">
        <v>2638</v>
      </c>
      <c r="BG1017" s="88" t="s">
        <v>68</v>
      </c>
      <c r="BH1017" s="88" t="s">
        <v>97</v>
      </c>
    </row>
    <row r="1018" spans="1:60" s="87" customFormat="1" ht="30.75" customHeight="1" x14ac:dyDescent="0.2">
      <c r="A1018" s="87" t="s">
        <v>2215</v>
      </c>
      <c r="B1018" s="88" t="s">
        <v>1883</v>
      </c>
      <c r="C1018" s="107" t="s">
        <v>2215</v>
      </c>
      <c r="D1018" s="88" t="s">
        <v>31</v>
      </c>
      <c r="E1018" s="88" t="s">
        <v>32</v>
      </c>
      <c r="F1018" s="88" t="s">
        <v>32</v>
      </c>
      <c r="G1018" s="88" t="s">
        <v>61</v>
      </c>
      <c r="H1018" s="88" t="s">
        <v>66</v>
      </c>
      <c r="I1018" s="88" t="s">
        <v>2917</v>
      </c>
      <c r="J1018" s="88" t="s">
        <v>1369</v>
      </c>
      <c r="K1018" s="87" t="s">
        <v>1466</v>
      </c>
      <c r="L1018" s="88" t="s">
        <v>97</v>
      </c>
      <c r="M1018" s="88" t="s">
        <v>97</v>
      </c>
      <c r="N1018" s="88" t="s">
        <v>1744</v>
      </c>
      <c r="O1018" s="88" t="s">
        <v>444</v>
      </c>
      <c r="P1018" s="87" t="s">
        <v>176</v>
      </c>
      <c r="Q1018" s="88" t="s">
        <v>2374</v>
      </c>
      <c r="R1018" s="89" t="s">
        <v>3638</v>
      </c>
      <c r="S1018" s="106">
        <v>0.25</v>
      </c>
      <c r="T1018" s="87" t="s">
        <v>1462</v>
      </c>
      <c r="X1018" s="93"/>
      <c r="Y1018" s="93"/>
      <c r="AA1018" s="88">
        <v>21</v>
      </c>
      <c r="AD1018" s="88">
        <v>24</v>
      </c>
      <c r="AE1018" s="108">
        <v>7.55</v>
      </c>
      <c r="AF1018" s="88" t="s">
        <v>2993</v>
      </c>
      <c r="AG1018" s="88" t="s">
        <v>2999</v>
      </c>
      <c r="AH1018" s="88" t="s">
        <v>2998</v>
      </c>
      <c r="AI1018" s="89">
        <v>1</v>
      </c>
      <c r="AJ1018" s="89"/>
      <c r="AK1018" s="89"/>
      <c r="AP1018" s="88" t="s">
        <v>61</v>
      </c>
      <c r="AQ1018" s="88" t="s">
        <v>44</v>
      </c>
      <c r="AR1018" s="88" t="s">
        <v>45</v>
      </c>
      <c r="AS1018" s="88" t="s">
        <v>44</v>
      </c>
      <c r="AT1018" s="88" t="s">
        <v>61</v>
      </c>
      <c r="AU1018" s="88"/>
      <c r="AV1018" s="88"/>
      <c r="AW1018" s="88" t="s">
        <v>3921</v>
      </c>
      <c r="AX1018" s="88"/>
      <c r="AY1018" s="88">
        <v>37.430430999999999</v>
      </c>
      <c r="AZ1018" s="89">
        <v>150</v>
      </c>
      <c r="BA1018" s="92">
        <v>2.5906735751295335E-2</v>
      </c>
      <c r="BB1018" s="93">
        <v>72</v>
      </c>
      <c r="BC1018" s="94">
        <v>0.2</v>
      </c>
      <c r="BD1018" s="93">
        <v>370</v>
      </c>
      <c r="BE1018" s="93">
        <v>235</v>
      </c>
      <c r="BF1018" s="98" t="s">
        <v>2638</v>
      </c>
      <c r="BG1018" s="88" t="s">
        <v>68</v>
      </c>
      <c r="BH1018" s="88" t="s">
        <v>97</v>
      </c>
    </row>
    <row r="1019" spans="1:60" s="87" customFormat="1" ht="30.75" customHeight="1" x14ac:dyDescent="0.2">
      <c r="A1019" s="87" t="s">
        <v>2216</v>
      </c>
      <c r="B1019" s="88" t="s">
        <v>1883</v>
      </c>
      <c r="C1019" s="107" t="s">
        <v>2216</v>
      </c>
      <c r="D1019" s="88" t="s">
        <v>31</v>
      </c>
      <c r="E1019" s="88" t="s">
        <v>32</v>
      </c>
      <c r="F1019" s="88" t="s">
        <v>32</v>
      </c>
      <c r="G1019" s="88" t="s">
        <v>61</v>
      </c>
      <c r="H1019" s="88" t="s">
        <v>66</v>
      </c>
      <c r="I1019" s="88" t="s">
        <v>2917</v>
      </c>
      <c r="J1019" s="88" t="s">
        <v>1369</v>
      </c>
      <c r="K1019" s="87" t="s">
        <v>1466</v>
      </c>
      <c r="L1019" s="88" t="s">
        <v>97</v>
      </c>
      <c r="M1019" s="88" t="s">
        <v>97</v>
      </c>
      <c r="N1019" s="88" t="s">
        <v>1744</v>
      </c>
      <c r="O1019" s="88" t="s">
        <v>444</v>
      </c>
      <c r="P1019" s="87" t="s">
        <v>98</v>
      </c>
      <c r="Q1019" s="88" t="s">
        <v>2374</v>
      </c>
      <c r="R1019" s="89" t="s">
        <v>3638</v>
      </c>
      <c r="S1019" s="106">
        <v>0.23499999999999999</v>
      </c>
      <c r="T1019" s="87" t="s">
        <v>1463</v>
      </c>
      <c r="X1019" s="93"/>
      <c r="Y1019" s="93"/>
      <c r="AA1019" s="88">
        <v>21</v>
      </c>
      <c r="AD1019" s="88">
        <v>24</v>
      </c>
      <c r="AE1019" s="108">
        <v>7.55</v>
      </c>
      <c r="AF1019" s="88" t="s">
        <v>2993</v>
      </c>
      <c r="AG1019" s="88" t="s">
        <v>2999</v>
      </c>
      <c r="AH1019" s="88" t="s">
        <v>2998</v>
      </c>
      <c r="AI1019" s="89">
        <v>1</v>
      </c>
      <c r="AJ1019" s="89"/>
      <c r="AK1019" s="89"/>
      <c r="AP1019" s="88" t="s">
        <v>61</v>
      </c>
      <c r="AQ1019" s="88" t="s">
        <v>44</v>
      </c>
      <c r="AR1019" s="88" t="s">
        <v>45</v>
      </c>
      <c r="AS1019" s="88" t="s">
        <v>44</v>
      </c>
      <c r="AT1019" s="88" t="s">
        <v>61</v>
      </c>
      <c r="AU1019" s="88"/>
      <c r="AV1019" s="88"/>
      <c r="AW1019" s="88" t="s">
        <v>3921</v>
      </c>
      <c r="AX1019" s="88"/>
      <c r="AY1019" s="88">
        <v>37.430430999999999</v>
      </c>
      <c r="AZ1019" s="89">
        <v>150</v>
      </c>
      <c r="BA1019" s="92">
        <v>7.7720207253886009E-2</v>
      </c>
      <c r="BB1019" s="93">
        <v>72</v>
      </c>
      <c r="BC1019" s="94">
        <v>0.2</v>
      </c>
      <c r="BD1019" s="93">
        <v>370</v>
      </c>
      <c r="BE1019" s="93">
        <v>235</v>
      </c>
      <c r="BF1019" s="98" t="s">
        <v>2638</v>
      </c>
      <c r="BG1019" s="88" t="s">
        <v>68</v>
      </c>
      <c r="BH1019" s="88" t="s">
        <v>97</v>
      </c>
    </row>
    <row r="1020" spans="1:60" s="87" customFormat="1" ht="30.75" customHeight="1" x14ac:dyDescent="0.2">
      <c r="A1020" s="87" t="s">
        <v>2217</v>
      </c>
      <c r="B1020" s="88" t="s">
        <v>1883</v>
      </c>
      <c r="C1020" s="107" t="s">
        <v>2217</v>
      </c>
      <c r="D1020" s="88" t="s">
        <v>31</v>
      </c>
      <c r="E1020" s="88" t="s">
        <v>32</v>
      </c>
      <c r="F1020" s="88" t="s">
        <v>32</v>
      </c>
      <c r="G1020" s="88" t="s">
        <v>61</v>
      </c>
      <c r="H1020" s="88" t="s">
        <v>66</v>
      </c>
      <c r="I1020" s="88" t="s">
        <v>2917</v>
      </c>
      <c r="J1020" s="88" t="s">
        <v>1369</v>
      </c>
      <c r="K1020" s="87" t="s">
        <v>1466</v>
      </c>
      <c r="L1020" s="88" t="s">
        <v>97</v>
      </c>
      <c r="M1020" s="88" t="s">
        <v>97</v>
      </c>
      <c r="N1020" s="88" t="s">
        <v>1744</v>
      </c>
      <c r="O1020" s="88" t="s">
        <v>444</v>
      </c>
      <c r="P1020" s="87" t="s">
        <v>100</v>
      </c>
      <c r="Q1020" s="88" t="s">
        <v>2374</v>
      </c>
      <c r="R1020" s="89" t="s">
        <v>3638</v>
      </c>
      <c r="S1020" s="106">
        <v>0.22</v>
      </c>
      <c r="T1020" s="87" t="s">
        <v>1464</v>
      </c>
      <c r="X1020" s="93"/>
      <c r="Y1020" s="93"/>
      <c r="AA1020" s="88">
        <v>21</v>
      </c>
      <c r="AD1020" s="88">
        <v>24</v>
      </c>
      <c r="AE1020" s="108">
        <v>7.55</v>
      </c>
      <c r="AF1020" s="88" t="s">
        <v>2993</v>
      </c>
      <c r="AG1020" s="88" t="s">
        <v>2999</v>
      </c>
      <c r="AH1020" s="88" t="s">
        <v>2998</v>
      </c>
      <c r="AI1020" s="89">
        <v>1</v>
      </c>
      <c r="AJ1020" s="89"/>
      <c r="AK1020" s="89"/>
      <c r="AP1020" s="88" t="s">
        <v>61</v>
      </c>
      <c r="AQ1020" s="88" t="s">
        <v>44</v>
      </c>
      <c r="AR1020" s="88" t="s">
        <v>45</v>
      </c>
      <c r="AS1020" s="88" t="s">
        <v>44</v>
      </c>
      <c r="AT1020" s="88" t="s">
        <v>61</v>
      </c>
      <c r="AU1020" s="88"/>
      <c r="AV1020" s="88"/>
      <c r="AW1020" s="88" t="s">
        <v>3921</v>
      </c>
      <c r="AX1020" s="88"/>
      <c r="AY1020" s="88">
        <v>37.378093</v>
      </c>
      <c r="AZ1020" s="89">
        <v>150</v>
      </c>
      <c r="BA1020" s="92">
        <v>4.145077720207254E-2</v>
      </c>
      <c r="BB1020" s="93">
        <v>72</v>
      </c>
      <c r="BC1020" s="94">
        <v>0.2</v>
      </c>
      <c r="BD1020" s="93">
        <v>370</v>
      </c>
      <c r="BE1020" s="93">
        <v>235</v>
      </c>
      <c r="BF1020" s="98" t="s">
        <v>2638</v>
      </c>
      <c r="BG1020" s="88" t="s">
        <v>68</v>
      </c>
      <c r="BH1020" s="88" t="s">
        <v>97</v>
      </c>
    </row>
    <row r="1021" spans="1:60" s="87" customFormat="1" ht="30.75" customHeight="1" x14ac:dyDescent="0.2">
      <c r="A1021" s="87" t="s">
        <v>2218</v>
      </c>
      <c r="B1021" s="88" t="s">
        <v>1883</v>
      </c>
      <c r="C1021" s="107" t="s">
        <v>2218</v>
      </c>
      <c r="D1021" s="88" t="s">
        <v>31</v>
      </c>
      <c r="E1021" s="88" t="s">
        <v>32</v>
      </c>
      <c r="F1021" s="88" t="s">
        <v>32</v>
      </c>
      <c r="G1021" s="88" t="s">
        <v>61</v>
      </c>
      <c r="H1021" s="88" t="s">
        <v>66</v>
      </c>
      <c r="I1021" s="88" t="s">
        <v>2917</v>
      </c>
      <c r="J1021" s="88" t="s">
        <v>1369</v>
      </c>
      <c r="K1021" s="87" t="s">
        <v>1466</v>
      </c>
      <c r="L1021" s="88" t="s">
        <v>97</v>
      </c>
      <c r="M1021" s="88" t="s">
        <v>97</v>
      </c>
      <c r="N1021" s="88" t="s">
        <v>1744</v>
      </c>
      <c r="O1021" s="88" t="s">
        <v>444</v>
      </c>
      <c r="P1021" s="87" t="s">
        <v>104</v>
      </c>
      <c r="Q1021" s="88" t="s">
        <v>2374</v>
      </c>
      <c r="R1021" s="89" t="s">
        <v>3638</v>
      </c>
      <c r="S1021" s="106">
        <v>0.29499999999999998</v>
      </c>
      <c r="T1021" s="87" t="s">
        <v>1465</v>
      </c>
      <c r="X1021" s="93"/>
      <c r="Y1021" s="93"/>
      <c r="AA1021" s="88">
        <v>21</v>
      </c>
      <c r="AD1021" s="88">
        <v>24</v>
      </c>
      <c r="AE1021" s="108">
        <v>7.55</v>
      </c>
      <c r="AF1021" s="88" t="s">
        <v>2993</v>
      </c>
      <c r="AG1021" s="88" t="s">
        <v>2999</v>
      </c>
      <c r="AH1021" s="88" t="s">
        <v>2998</v>
      </c>
      <c r="AI1021" s="89">
        <v>1</v>
      </c>
      <c r="AJ1021" s="89"/>
      <c r="AK1021" s="89"/>
      <c r="AP1021" s="88" t="s">
        <v>61</v>
      </c>
      <c r="AQ1021" s="88" t="s">
        <v>44</v>
      </c>
      <c r="AR1021" s="88" t="s">
        <v>45</v>
      </c>
      <c r="AS1021" s="88" t="s">
        <v>44</v>
      </c>
      <c r="AT1021" s="88" t="s">
        <v>61</v>
      </c>
      <c r="AU1021" s="88"/>
      <c r="AV1021" s="88"/>
      <c r="AW1021" s="88" t="s">
        <v>3921</v>
      </c>
      <c r="AX1021" s="88"/>
      <c r="AY1021" s="88">
        <v>37.430430999999999</v>
      </c>
      <c r="AZ1021" s="89">
        <v>150</v>
      </c>
      <c r="BA1021" s="92">
        <v>2.072538860103627E-2</v>
      </c>
      <c r="BB1021" s="93">
        <v>72</v>
      </c>
      <c r="BC1021" s="94">
        <v>0.2</v>
      </c>
      <c r="BD1021" s="93">
        <v>370</v>
      </c>
      <c r="BE1021" s="93">
        <v>235</v>
      </c>
      <c r="BF1021" s="98" t="s">
        <v>2638</v>
      </c>
      <c r="BG1021" s="88" t="s">
        <v>68</v>
      </c>
      <c r="BH1021" s="88" t="s">
        <v>97</v>
      </c>
    </row>
    <row r="1022" spans="1:60" s="87" customFormat="1" ht="30.75" customHeight="1" x14ac:dyDescent="0.2">
      <c r="A1022" s="87" t="s">
        <v>2219</v>
      </c>
      <c r="B1022" s="88" t="s">
        <v>1895</v>
      </c>
      <c r="C1022" s="107" t="s">
        <v>2219</v>
      </c>
      <c r="D1022" s="88" t="s">
        <v>31</v>
      </c>
      <c r="E1022" s="88" t="s">
        <v>32</v>
      </c>
      <c r="F1022" s="88" t="s">
        <v>32</v>
      </c>
      <c r="G1022" s="88" t="s">
        <v>61</v>
      </c>
      <c r="H1022" s="88" t="s">
        <v>66</v>
      </c>
      <c r="I1022" s="88" t="s">
        <v>2918</v>
      </c>
      <c r="J1022" s="88" t="s">
        <v>1369</v>
      </c>
      <c r="K1022" s="87" t="s">
        <v>1501</v>
      </c>
      <c r="L1022" s="88" t="s">
        <v>97</v>
      </c>
      <c r="M1022" s="88" t="s">
        <v>97</v>
      </c>
      <c r="N1022" s="88" t="s">
        <v>1726</v>
      </c>
      <c r="O1022" s="88" t="s">
        <v>444</v>
      </c>
      <c r="P1022" s="87" t="s">
        <v>175</v>
      </c>
      <c r="Q1022" s="88" t="s">
        <v>2374</v>
      </c>
      <c r="R1022" s="89" t="s">
        <v>3624</v>
      </c>
      <c r="S1022" s="106">
        <v>0.27500000000000002</v>
      </c>
      <c r="T1022" s="87" t="s">
        <v>1479</v>
      </c>
      <c r="X1022" s="93"/>
      <c r="Y1022" s="93"/>
      <c r="AA1022" s="88">
        <v>33</v>
      </c>
      <c r="AD1022" s="88">
        <v>24</v>
      </c>
      <c r="AE1022" s="108">
        <v>15.7</v>
      </c>
      <c r="AF1022" s="88" t="s">
        <v>2992</v>
      </c>
      <c r="AG1022" s="88" t="s">
        <v>2999</v>
      </c>
      <c r="AH1022" s="88" t="s">
        <v>146</v>
      </c>
      <c r="AI1022" s="89">
        <v>2</v>
      </c>
      <c r="AJ1022" s="89"/>
      <c r="AK1022" s="89"/>
      <c r="AP1022" s="88" t="s">
        <v>61</v>
      </c>
      <c r="AQ1022" s="88" t="s">
        <v>44</v>
      </c>
      <c r="AR1022" s="88" t="s">
        <v>45</v>
      </c>
      <c r="AS1022" s="88" t="s">
        <v>44</v>
      </c>
      <c r="AT1022" s="88" t="s">
        <v>61</v>
      </c>
      <c r="AU1022" s="88"/>
      <c r="AV1022" s="88"/>
      <c r="AW1022" s="88"/>
      <c r="AX1022" s="88" t="s">
        <v>3923</v>
      </c>
      <c r="AY1022" s="88">
        <v>44.283349000000001</v>
      </c>
      <c r="AZ1022" s="89">
        <v>150</v>
      </c>
      <c r="BA1022" s="92">
        <v>0.39378238341968913</v>
      </c>
      <c r="BB1022" s="93">
        <v>144</v>
      </c>
      <c r="BC1022" s="94">
        <v>0.2</v>
      </c>
      <c r="BD1022" s="93">
        <v>415</v>
      </c>
      <c r="BE1022" s="93">
        <v>300</v>
      </c>
      <c r="BF1022" s="98" t="s">
        <v>2628</v>
      </c>
      <c r="BG1022" s="88" t="s">
        <v>68</v>
      </c>
      <c r="BH1022" s="88" t="s">
        <v>97</v>
      </c>
    </row>
    <row r="1023" spans="1:60" s="87" customFormat="1" ht="30.75" customHeight="1" x14ac:dyDescent="0.2">
      <c r="A1023" s="87" t="s">
        <v>2220</v>
      </c>
      <c r="B1023" s="88" t="s">
        <v>1895</v>
      </c>
      <c r="C1023" s="107" t="s">
        <v>2220</v>
      </c>
      <c r="D1023" s="88" t="s">
        <v>31</v>
      </c>
      <c r="E1023" s="88" t="s">
        <v>32</v>
      </c>
      <c r="F1023" s="88" t="s">
        <v>32</v>
      </c>
      <c r="G1023" s="88" t="s">
        <v>61</v>
      </c>
      <c r="H1023" s="88" t="s">
        <v>66</v>
      </c>
      <c r="I1023" s="88" t="s">
        <v>2918</v>
      </c>
      <c r="J1023" s="88" t="s">
        <v>1369</v>
      </c>
      <c r="K1023" s="87" t="s">
        <v>1501</v>
      </c>
      <c r="L1023" s="88" t="s">
        <v>97</v>
      </c>
      <c r="M1023" s="88" t="s">
        <v>97</v>
      </c>
      <c r="N1023" s="88" t="s">
        <v>1726</v>
      </c>
      <c r="O1023" s="88" t="s">
        <v>444</v>
      </c>
      <c r="P1023" s="87" t="s">
        <v>176</v>
      </c>
      <c r="Q1023" s="88" t="s">
        <v>2374</v>
      </c>
      <c r="R1023" s="89" t="s">
        <v>3624</v>
      </c>
      <c r="S1023" s="106">
        <v>0.255</v>
      </c>
      <c r="T1023" s="87" t="s">
        <v>1480</v>
      </c>
      <c r="X1023" s="93"/>
      <c r="Y1023" s="93"/>
      <c r="AA1023" s="88">
        <v>33</v>
      </c>
      <c r="AD1023" s="88">
        <v>24</v>
      </c>
      <c r="AE1023" s="108">
        <v>15.7</v>
      </c>
      <c r="AF1023" s="88" t="s">
        <v>2992</v>
      </c>
      <c r="AG1023" s="88" t="s">
        <v>2999</v>
      </c>
      <c r="AH1023" s="88" t="s">
        <v>146</v>
      </c>
      <c r="AI1023" s="89">
        <v>2</v>
      </c>
      <c r="AJ1023" s="89"/>
      <c r="AK1023" s="89"/>
      <c r="AP1023" s="88" t="s">
        <v>61</v>
      </c>
      <c r="AQ1023" s="88" t="s">
        <v>44</v>
      </c>
      <c r="AR1023" s="88" t="s">
        <v>45</v>
      </c>
      <c r="AS1023" s="88" t="s">
        <v>44</v>
      </c>
      <c r="AT1023" s="88" t="s">
        <v>61</v>
      </c>
      <c r="AU1023" s="88"/>
      <c r="AV1023" s="88"/>
      <c r="AW1023" s="88"/>
      <c r="AX1023" s="88" t="s">
        <v>3923</v>
      </c>
      <c r="AY1023" s="88">
        <v>44.966085999999997</v>
      </c>
      <c r="AZ1023" s="89">
        <v>150</v>
      </c>
      <c r="BA1023" s="92">
        <v>0.61658031088082899</v>
      </c>
      <c r="BB1023" s="93">
        <v>144</v>
      </c>
      <c r="BC1023" s="94">
        <v>0.2</v>
      </c>
      <c r="BD1023" s="93">
        <v>415</v>
      </c>
      <c r="BE1023" s="93">
        <v>300</v>
      </c>
      <c r="BF1023" s="98" t="s">
        <v>2628</v>
      </c>
      <c r="BG1023" s="88" t="s">
        <v>68</v>
      </c>
      <c r="BH1023" s="88" t="s">
        <v>97</v>
      </c>
    </row>
    <row r="1024" spans="1:60" s="87" customFormat="1" ht="30.75" customHeight="1" x14ac:dyDescent="0.2">
      <c r="A1024" s="87" t="s">
        <v>2221</v>
      </c>
      <c r="B1024" s="88" t="s">
        <v>1895</v>
      </c>
      <c r="C1024" s="107" t="s">
        <v>2221</v>
      </c>
      <c r="D1024" s="88" t="s">
        <v>31</v>
      </c>
      <c r="E1024" s="88" t="s">
        <v>32</v>
      </c>
      <c r="F1024" s="88" t="s">
        <v>32</v>
      </c>
      <c r="G1024" s="88" t="s">
        <v>61</v>
      </c>
      <c r="H1024" s="88" t="s">
        <v>66</v>
      </c>
      <c r="I1024" s="88" t="s">
        <v>2918</v>
      </c>
      <c r="J1024" s="88" t="s">
        <v>1369</v>
      </c>
      <c r="K1024" s="87" t="s">
        <v>1501</v>
      </c>
      <c r="L1024" s="88" t="s">
        <v>97</v>
      </c>
      <c r="M1024" s="88" t="s">
        <v>97</v>
      </c>
      <c r="N1024" s="88" t="s">
        <v>1726</v>
      </c>
      <c r="O1024" s="88" t="s">
        <v>444</v>
      </c>
      <c r="P1024" s="87" t="s">
        <v>98</v>
      </c>
      <c r="Q1024" s="88" t="s">
        <v>2374</v>
      </c>
      <c r="R1024" s="89" t="s">
        <v>3624</v>
      </c>
      <c r="S1024" s="106">
        <v>0.23499999999999999</v>
      </c>
      <c r="T1024" s="87" t="s">
        <v>1481</v>
      </c>
      <c r="X1024" s="93"/>
      <c r="Y1024" s="93"/>
      <c r="AA1024" s="88">
        <v>33</v>
      </c>
      <c r="AD1024" s="88">
        <v>24</v>
      </c>
      <c r="AE1024" s="108">
        <v>15.7</v>
      </c>
      <c r="AF1024" s="88" t="s">
        <v>2992</v>
      </c>
      <c r="AG1024" s="88" t="s">
        <v>2999</v>
      </c>
      <c r="AH1024" s="88" t="s">
        <v>146</v>
      </c>
      <c r="AI1024" s="89">
        <v>2</v>
      </c>
      <c r="AJ1024" s="89"/>
      <c r="AK1024" s="89"/>
      <c r="AP1024" s="88" t="s">
        <v>61</v>
      </c>
      <c r="AQ1024" s="88" t="s">
        <v>44</v>
      </c>
      <c r="AR1024" s="88" t="s">
        <v>45</v>
      </c>
      <c r="AS1024" s="88" t="s">
        <v>44</v>
      </c>
      <c r="AT1024" s="88" t="s">
        <v>61</v>
      </c>
      <c r="AU1024" s="88"/>
      <c r="AV1024" s="88"/>
      <c r="AW1024" s="88"/>
      <c r="AX1024" s="88" t="s">
        <v>3923</v>
      </c>
      <c r="AY1024" s="88">
        <v>44.970272000000001</v>
      </c>
      <c r="AZ1024" s="89">
        <v>150</v>
      </c>
      <c r="BA1024" s="92">
        <v>0.56994818652849744</v>
      </c>
      <c r="BB1024" s="93">
        <v>144</v>
      </c>
      <c r="BC1024" s="94">
        <v>0.2</v>
      </c>
      <c r="BD1024" s="93">
        <v>415</v>
      </c>
      <c r="BE1024" s="93">
        <v>300</v>
      </c>
      <c r="BF1024" s="98" t="s">
        <v>2628</v>
      </c>
      <c r="BG1024" s="88" t="s">
        <v>68</v>
      </c>
      <c r="BH1024" s="88" t="s">
        <v>97</v>
      </c>
    </row>
    <row r="1025" spans="1:60" s="87" customFormat="1" ht="30.75" customHeight="1" x14ac:dyDescent="0.2">
      <c r="A1025" s="87" t="s">
        <v>2222</v>
      </c>
      <c r="B1025" s="88" t="s">
        <v>1895</v>
      </c>
      <c r="C1025" s="107" t="s">
        <v>2222</v>
      </c>
      <c r="D1025" s="88" t="s">
        <v>31</v>
      </c>
      <c r="E1025" s="88" t="s">
        <v>32</v>
      </c>
      <c r="F1025" s="88" t="s">
        <v>32</v>
      </c>
      <c r="G1025" s="88" t="s">
        <v>61</v>
      </c>
      <c r="H1025" s="88" t="s">
        <v>66</v>
      </c>
      <c r="I1025" s="88" t="s">
        <v>2918</v>
      </c>
      <c r="J1025" s="88" t="s">
        <v>1369</v>
      </c>
      <c r="K1025" s="87" t="s">
        <v>1501</v>
      </c>
      <c r="L1025" s="88" t="s">
        <v>97</v>
      </c>
      <c r="M1025" s="88" t="s">
        <v>97</v>
      </c>
      <c r="N1025" s="88" t="s">
        <v>1726</v>
      </c>
      <c r="O1025" s="88" t="s">
        <v>444</v>
      </c>
      <c r="P1025" s="87" t="s">
        <v>100</v>
      </c>
      <c r="Q1025" s="88" t="s">
        <v>2374</v>
      </c>
      <c r="R1025" s="89" t="s">
        <v>3624</v>
      </c>
      <c r="S1025" s="106">
        <v>0.22</v>
      </c>
      <c r="T1025" s="87" t="s">
        <v>1482</v>
      </c>
      <c r="X1025" s="93"/>
      <c r="Y1025" s="93"/>
      <c r="AA1025" s="88">
        <v>33</v>
      </c>
      <c r="AD1025" s="88">
        <v>24</v>
      </c>
      <c r="AE1025" s="108">
        <v>15.7</v>
      </c>
      <c r="AF1025" s="88" t="s">
        <v>2992</v>
      </c>
      <c r="AG1025" s="88" t="s">
        <v>2999</v>
      </c>
      <c r="AH1025" s="88" t="s">
        <v>146</v>
      </c>
      <c r="AI1025" s="89">
        <v>2</v>
      </c>
      <c r="AJ1025" s="89"/>
      <c r="AK1025" s="89"/>
      <c r="AP1025" s="88" t="s">
        <v>61</v>
      </c>
      <c r="AQ1025" s="88" t="s">
        <v>44</v>
      </c>
      <c r="AR1025" s="88" t="s">
        <v>45</v>
      </c>
      <c r="AS1025" s="88" t="s">
        <v>44</v>
      </c>
      <c r="AT1025" s="88" t="s">
        <v>61</v>
      </c>
      <c r="AU1025" s="88"/>
      <c r="AV1025" s="88"/>
      <c r="AW1025" s="88"/>
      <c r="AX1025" s="88" t="s">
        <v>3923</v>
      </c>
      <c r="AY1025" s="88">
        <v>44.409143</v>
      </c>
      <c r="AZ1025" s="89">
        <v>150</v>
      </c>
      <c r="BA1025" s="92">
        <v>0.10880829015544041</v>
      </c>
      <c r="BB1025" s="93">
        <v>144</v>
      </c>
      <c r="BC1025" s="94">
        <v>0.2</v>
      </c>
      <c r="BD1025" s="93">
        <v>415</v>
      </c>
      <c r="BE1025" s="93">
        <v>300</v>
      </c>
      <c r="BF1025" s="98" t="s">
        <v>2628</v>
      </c>
      <c r="BG1025" s="88" t="s">
        <v>68</v>
      </c>
      <c r="BH1025" s="88" t="s">
        <v>97</v>
      </c>
    </row>
    <row r="1026" spans="1:60" s="87" customFormat="1" ht="30.75" customHeight="1" x14ac:dyDescent="0.2">
      <c r="A1026" s="87" t="s">
        <v>2223</v>
      </c>
      <c r="B1026" s="88" t="s">
        <v>1895</v>
      </c>
      <c r="C1026" s="107" t="s">
        <v>2223</v>
      </c>
      <c r="D1026" s="88" t="s">
        <v>31</v>
      </c>
      <c r="E1026" s="88" t="s">
        <v>32</v>
      </c>
      <c r="F1026" s="88" t="s">
        <v>32</v>
      </c>
      <c r="G1026" s="88" t="s">
        <v>61</v>
      </c>
      <c r="H1026" s="88" t="s">
        <v>66</v>
      </c>
      <c r="I1026" s="88" t="s">
        <v>2918</v>
      </c>
      <c r="J1026" s="88" t="s">
        <v>1369</v>
      </c>
      <c r="K1026" s="87" t="s">
        <v>1501</v>
      </c>
      <c r="L1026" s="88" t="s">
        <v>97</v>
      </c>
      <c r="M1026" s="88" t="s">
        <v>97</v>
      </c>
      <c r="N1026" s="88" t="s">
        <v>1726</v>
      </c>
      <c r="O1026" s="88" t="s">
        <v>444</v>
      </c>
      <c r="P1026" s="87" t="s">
        <v>104</v>
      </c>
      <c r="Q1026" s="88" t="s">
        <v>2374</v>
      </c>
      <c r="R1026" s="89" t="s">
        <v>3624</v>
      </c>
      <c r="S1026" s="106">
        <v>0.28999999999999998</v>
      </c>
      <c r="T1026" s="87" t="s">
        <v>1483</v>
      </c>
      <c r="X1026" s="93"/>
      <c r="Y1026" s="93"/>
      <c r="AA1026" s="88">
        <v>33</v>
      </c>
      <c r="AD1026" s="88">
        <v>24</v>
      </c>
      <c r="AE1026" s="108">
        <v>15.7</v>
      </c>
      <c r="AF1026" s="88" t="s">
        <v>2992</v>
      </c>
      <c r="AG1026" s="88" t="s">
        <v>2999</v>
      </c>
      <c r="AH1026" s="88" t="s">
        <v>146</v>
      </c>
      <c r="AI1026" s="89">
        <v>2</v>
      </c>
      <c r="AJ1026" s="89"/>
      <c r="AK1026" s="89"/>
      <c r="AP1026" s="88" t="s">
        <v>61</v>
      </c>
      <c r="AQ1026" s="88" t="s">
        <v>44</v>
      </c>
      <c r="AR1026" s="88" t="s">
        <v>45</v>
      </c>
      <c r="AS1026" s="88" t="s">
        <v>44</v>
      </c>
      <c r="AT1026" s="88" t="s">
        <v>61</v>
      </c>
      <c r="AU1026" s="88"/>
      <c r="AV1026" s="88"/>
      <c r="AW1026" s="88"/>
      <c r="AX1026" s="88" t="s">
        <v>3923</v>
      </c>
      <c r="AY1026" s="88">
        <v>42.032136999999999</v>
      </c>
      <c r="AZ1026" s="89">
        <v>150</v>
      </c>
      <c r="BA1026" s="92">
        <v>0.11398963730569948</v>
      </c>
      <c r="BB1026" s="93">
        <v>144</v>
      </c>
      <c r="BC1026" s="94">
        <v>0.2</v>
      </c>
      <c r="BD1026" s="93">
        <v>415</v>
      </c>
      <c r="BE1026" s="93">
        <v>300</v>
      </c>
      <c r="BF1026" s="98" t="s">
        <v>2628</v>
      </c>
      <c r="BG1026" s="88" t="s">
        <v>68</v>
      </c>
      <c r="BH1026" s="88" t="s">
        <v>97</v>
      </c>
    </row>
    <row r="1027" spans="1:60" s="87" customFormat="1" ht="30.75" customHeight="1" x14ac:dyDescent="0.2">
      <c r="A1027" s="87" t="s">
        <v>2224</v>
      </c>
      <c r="B1027" s="88" t="s">
        <v>1895</v>
      </c>
      <c r="C1027" s="107" t="s">
        <v>2224</v>
      </c>
      <c r="D1027" s="88" t="s">
        <v>31</v>
      </c>
      <c r="E1027" s="88" t="s">
        <v>32</v>
      </c>
      <c r="F1027" s="88" t="s">
        <v>32</v>
      </c>
      <c r="G1027" s="88" t="s">
        <v>61</v>
      </c>
      <c r="H1027" s="88" t="s">
        <v>66</v>
      </c>
      <c r="I1027" s="88" t="s">
        <v>2918</v>
      </c>
      <c r="J1027" s="88" t="s">
        <v>1369</v>
      </c>
      <c r="K1027" s="87" t="s">
        <v>1501</v>
      </c>
      <c r="L1027" s="88" t="s">
        <v>97</v>
      </c>
      <c r="M1027" s="88" t="s">
        <v>97</v>
      </c>
      <c r="N1027" s="88" t="s">
        <v>1726</v>
      </c>
      <c r="O1027" s="88" t="s">
        <v>444</v>
      </c>
      <c r="P1027" s="87" t="s">
        <v>107</v>
      </c>
      <c r="Q1027" s="88" t="s">
        <v>2374</v>
      </c>
      <c r="R1027" s="89" t="s">
        <v>3624</v>
      </c>
      <c r="S1027" s="106">
        <v>0.315</v>
      </c>
      <c r="T1027" s="87" t="s">
        <v>1484</v>
      </c>
      <c r="X1027" s="93"/>
      <c r="Y1027" s="93"/>
      <c r="AA1027" s="88">
        <v>33</v>
      </c>
      <c r="AD1027" s="88">
        <v>24</v>
      </c>
      <c r="AE1027" s="108">
        <v>15.7</v>
      </c>
      <c r="AF1027" s="88" t="s">
        <v>2992</v>
      </c>
      <c r="AG1027" s="88" t="s">
        <v>2999</v>
      </c>
      <c r="AH1027" s="88" t="s">
        <v>146</v>
      </c>
      <c r="AI1027" s="89">
        <v>2</v>
      </c>
      <c r="AJ1027" s="89"/>
      <c r="AK1027" s="89"/>
      <c r="AP1027" s="88" t="s">
        <v>61</v>
      </c>
      <c r="AQ1027" s="88" t="s">
        <v>44</v>
      </c>
      <c r="AR1027" s="88" t="s">
        <v>45</v>
      </c>
      <c r="AS1027" s="88" t="s">
        <v>44</v>
      </c>
      <c r="AT1027" s="88" t="s">
        <v>61</v>
      </c>
      <c r="AU1027" s="88"/>
      <c r="AV1027" s="88"/>
      <c r="AW1027" s="88"/>
      <c r="AX1027" s="88" t="s">
        <v>3923</v>
      </c>
      <c r="AY1027" s="88">
        <v>43.555857000000003</v>
      </c>
      <c r="AZ1027" s="89">
        <v>150</v>
      </c>
      <c r="BA1027" s="92">
        <v>4.6632124352331605E-2</v>
      </c>
      <c r="BB1027" s="93">
        <v>144</v>
      </c>
      <c r="BC1027" s="94">
        <v>0.2</v>
      </c>
      <c r="BD1027" s="93">
        <v>415</v>
      </c>
      <c r="BE1027" s="93">
        <v>300</v>
      </c>
      <c r="BF1027" s="98" t="s">
        <v>2628</v>
      </c>
      <c r="BG1027" s="88" t="s">
        <v>68</v>
      </c>
      <c r="BH1027" s="88" t="s">
        <v>97</v>
      </c>
    </row>
    <row r="1028" spans="1:60" s="87" customFormat="1" ht="30.75" customHeight="1" x14ac:dyDescent="0.2">
      <c r="A1028" s="87" t="s">
        <v>2225</v>
      </c>
      <c r="B1028" s="88" t="s">
        <v>1882</v>
      </c>
      <c r="C1028" s="107" t="s">
        <v>2225</v>
      </c>
      <c r="D1028" s="88" t="s">
        <v>31</v>
      </c>
      <c r="E1028" s="88" t="s">
        <v>32</v>
      </c>
      <c r="F1028" s="88" t="s">
        <v>32</v>
      </c>
      <c r="G1028" s="88" t="s">
        <v>61</v>
      </c>
      <c r="H1028" s="88" t="s">
        <v>66</v>
      </c>
      <c r="I1028" s="88" t="s">
        <v>2916</v>
      </c>
      <c r="J1028" s="88" t="s">
        <v>1369</v>
      </c>
      <c r="K1028" s="87" t="s">
        <v>1501</v>
      </c>
      <c r="L1028" s="88" t="s">
        <v>97</v>
      </c>
      <c r="M1028" s="88" t="s">
        <v>97</v>
      </c>
      <c r="N1028" s="88" t="s">
        <v>1733</v>
      </c>
      <c r="O1028" s="88" t="s">
        <v>444</v>
      </c>
      <c r="P1028" s="87" t="s">
        <v>175</v>
      </c>
      <c r="Q1028" s="88" t="s">
        <v>2374</v>
      </c>
      <c r="R1028" s="89" t="s">
        <v>3632</v>
      </c>
      <c r="S1028" s="106">
        <v>0.27500000000000002</v>
      </c>
      <c r="T1028" s="87" t="s">
        <v>1485</v>
      </c>
      <c r="X1028" s="93"/>
      <c r="Y1028" s="93"/>
      <c r="AA1028" s="88">
        <v>33</v>
      </c>
      <c r="AD1028" s="88">
        <v>24</v>
      </c>
      <c r="AE1028" s="108">
        <v>15.7</v>
      </c>
      <c r="AF1028" s="88"/>
      <c r="AG1028" s="88"/>
      <c r="AH1028" s="88" t="s">
        <v>146</v>
      </c>
      <c r="AI1028" s="89">
        <v>2</v>
      </c>
      <c r="AJ1028" s="89"/>
      <c r="AK1028" s="89"/>
      <c r="AP1028" s="88" t="s">
        <v>61</v>
      </c>
      <c r="AQ1028" s="88" t="s">
        <v>44</v>
      </c>
      <c r="AR1028" s="88" t="s">
        <v>45</v>
      </c>
      <c r="AS1028" s="88" t="s">
        <v>44</v>
      </c>
      <c r="AT1028" s="88" t="s">
        <v>61</v>
      </c>
      <c r="AU1028" s="88"/>
      <c r="AV1028" s="88"/>
      <c r="AW1028" s="88"/>
      <c r="AX1028" s="88" t="s">
        <v>3923</v>
      </c>
      <c r="AY1028" s="88">
        <v>40.789084000000003</v>
      </c>
      <c r="AZ1028" s="89">
        <v>150</v>
      </c>
      <c r="BA1028" s="92">
        <v>0.16062176165803108</v>
      </c>
      <c r="BB1028" s="93">
        <v>72</v>
      </c>
      <c r="BC1028" s="94">
        <v>0.2</v>
      </c>
      <c r="BD1028" s="93">
        <v>415</v>
      </c>
      <c r="BE1028" s="93">
        <v>300</v>
      </c>
      <c r="BF1028" s="98" t="s">
        <v>2629</v>
      </c>
      <c r="BG1028" s="88" t="s">
        <v>68</v>
      </c>
      <c r="BH1028" s="88" t="s">
        <v>97</v>
      </c>
    </row>
    <row r="1029" spans="1:60" s="87" customFormat="1" ht="30.75" customHeight="1" x14ac:dyDescent="0.2">
      <c r="A1029" s="87" t="s">
        <v>2226</v>
      </c>
      <c r="B1029" s="88" t="s">
        <v>1882</v>
      </c>
      <c r="C1029" s="107" t="s">
        <v>2226</v>
      </c>
      <c r="D1029" s="88" t="s">
        <v>31</v>
      </c>
      <c r="E1029" s="88" t="s">
        <v>32</v>
      </c>
      <c r="F1029" s="88" t="s">
        <v>32</v>
      </c>
      <c r="G1029" s="88" t="s">
        <v>61</v>
      </c>
      <c r="H1029" s="88" t="s">
        <v>66</v>
      </c>
      <c r="I1029" s="88" t="s">
        <v>2916</v>
      </c>
      <c r="J1029" s="88" t="s">
        <v>1369</v>
      </c>
      <c r="K1029" s="87" t="s">
        <v>1501</v>
      </c>
      <c r="L1029" s="88" t="s">
        <v>97</v>
      </c>
      <c r="M1029" s="88" t="s">
        <v>97</v>
      </c>
      <c r="N1029" s="88" t="s">
        <v>1733</v>
      </c>
      <c r="O1029" s="88" t="s">
        <v>444</v>
      </c>
      <c r="P1029" s="87" t="s">
        <v>176</v>
      </c>
      <c r="Q1029" s="88" t="s">
        <v>2374</v>
      </c>
      <c r="R1029" s="89" t="s">
        <v>3632</v>
      </c>
      <c r="S1029" s="106">
        <v>0.255</v>
      </c>
      <c r="T1029" s="87" t="s">
        <v>1486</v>
      </c>
      <c r="X1029" s="93"/>
      <c r="Y1029" s="93"/>
      <c r="AA1029" s="88">
        <v>33</v>
      </c>
      <c r="AD1029" s="88">
        <v>24</v>
      </c>
      <c r="AE1029" s="108">
        <v>15.7</v>
      </c>
      <c r="AF1029" s="88"/>
      <c r="AG1029" s="88"/>
      <c r="AH1029" s="88" t="s">
        <v>146</v>
      </c>
      <c r="AI1029" s="89">
        <v>2</v>
      </c>
      <c r="AJ1029" s="89"/>
      <c r="AK1029" s="89"/>
      <c r="AP1029" s="88" t="s">
        <v>61</v>
      </c>
      <c r="AQ1029" s="88" t="s">
        <v>44</v>
      </c>
      <c r="AR1029" s="88" t="s">
        <v>45</v>
      </c>
      <c r="AS1029" s="88" t="s">
        <v>44</v>
      </c>
      <c r="AT1029" s="88" t="s">
        <v>61</v>
      </c>
      <c r="AU1029" s="88"/>
      <c r="AV1029" s="88"/>
      <c r="AW1029" s="88"/>
      <c r="AX1029" s="88" t="s">
        <v>3923</v>
      </c>
      <c r="AY1029" s="88">
        <v>40.789084000000003</v>
      </c>
      <c r="AZ1029" s="89">
        <v>150</v>
      </c>
      <c r="BA1029" s="92"/>
      <c r="BB1029" s="93">
        <v>72</v>
      </c>
      <c r="BC1029" s="94">
        <v>0.2</v>
      </c>
      <c r="BD1029" s="93">
        <v>415</v>
      </c>
      <c r="BE1029" s="93">
        <v>300</v>
      </c>
      <c r="BF1029" s="98" t="s">
        <v>2629</v>
      </c>
      <c r="BG1029" s="88" t="s">
        <v>68</v>
      </c>
      <c r="BH1029" s="88" t="s">
        <v>97</v>
      </c>
    </row>
    <row r="1030" spans="1:60" s="87" customFormat="1" ht="30.75" customHeight="1" x14ac:dyDescent="0.2">
      <c r="A1030" s="87" t="s">
        <v>1502</v>
      </c>
      <c r="B1030" s="88" t="s">
        <v>1882</v>
      </c>
      <c r="C1030" s="107" t="s">
        <v>1502</v>
      </c>
      <c r="D1030" s="88" t="s">
        <v>31</v>
      </c>
      <c r="E1030" s="88" t="s">
        <v>32</v>
      </c>
      <c r="F1030" s="88" t="s">
        <v>32</v>
      </c>
      <c r="G1030" s="88" t="s">
        <v>61</v>
      </c>
      <c r="H1030" s="88" t="s">
        <v>66</v>
      </c>
      <c r="I1030" s="88" t="s">
        <v>2916</v>
      </c>
      <c r="J1030" s="88" t="s">
        <v>1369</v>
      </c>
      <c r="K1030" s="87" t="s">
        <v>1501</v>
      </c>
      <c r="L1030" s="88" t="s">
        <v>97</v>
      </c>
      <c r="M1030" s="88" t="s">
        <v>97</v>
      </c>
      <c r="N1030" s="88" t="s">
        <v>1733</v>
      </c>
      <c r="O1030" s="88" t="s">
        <v>444</v>
      </c>
      <c r="P1030" s="87" t="s">
        <v>98</v>
      </c>
      <c r="Q1030" s="88" t="s">
        <v>2374</v>
      </c>
      <c r="R1030" s="89" t="s">
        <v>3632</v>
      </c>
      <c r="S1030" s="106">
        <v>0.23499999999999999</v>
      </c>
      <c r="T1030" s="87" t="s">
        <v>1487</v>
      </c>
      <c r="X1030" s="93"/>
      <c r="Y1030" s="93"/>
      <c r="AA1030" s="88">
        <v>33</v>
      </c>
      <c r="AD1030" s="88">
        <v>24</v>
      </c>
      <c r="AE1030" s="108">
        <v>15.7</v>
      </c>
      <c r="AF1030" s="88"/>
      <c r="AG1030" s="88"/>
      <c r="AH1030" s="88" t="s">
        <v>146</v>
      </c>
      <c r="AI1030" s="89">
        <v>2</v>
      </c>
      <c r="AJ1030" s="89"/>
      <c r="AK1030" s="89"/>
      <c r="AP1030" s="88" t="s">
        <v>61</v>
      </c>
      <c r="AQ1030" s="88" t="s">
        <v>44</v>
      </c>
      <c r="AR1030" s="88" t="s">
        <v>45</v>
      </c>
      <c r="AS1030" s="88" t="s">
        <v>44</v>
      </c>
      <c r="AT1030" s="88" t="s">
        <v>61</v>
      </c>
      <c r="AU1030" s="88"/>
      <c r="AV1030" s="88"/>
      <c r="AW1030" s="88"/>
      <c r="AX1030" s="88" t="s">
        <v>3923</v>
      </c>
      <c r="AY1030" s="88">
        <v>40.789084000000003</v>
      </c>
      <c r="AZ1030" s="89">
        <v>150</v>
      </c>
      <c r="BA1030" s="92">
        <v>7.2538860103626937E-2</v>
      </c>
      <c r="BB1030" s="93">
        <v>72</v>
      </c>
      <c r="BC1030" s="94">
        <v>0.2</v>
      </c>
      <c r="BD1030" s="93">
        <v>415</v>
      </c>
      <c r="BE1030" s="93">
        <v>300</v>
      </c>
      <c r="BF1030" s="98" t="s">
        <v>2629</v>
      </c>
      <c r="BG1030" s="88" t="s">
        <v>68</v>
      </c>
      <c r="BH1030" s="88" t="s">
        <v>97</v>
      </c>
    </row>
    <row r="1031" spans="1:60" s="87" customFormat="1" ht="30.75" customHeight="1" x14ac:dyDescent="0.2">
      <c r="A1031" s="87" t="s">
        <v>1503</v>
      </c>
      <c r="B1031" s="88" t="s">
        <v>1882</v>
      </c>
      <c r="C1031" s="107" t="s">
        <v>1503</v>
      </c>
      <c r="D1031" s="88" t="s">
        <v>31</v>
      </c>
      <c r="E1031" s="88" t="s">
        <v>32</v>
      </c>
      <c r="F1031" s="88" t="s">
        <v>32</v>
      </c>
      <c r="G1031" s="88" t="s">
        <v>61</v>
      </c>
      <c r="H1031" s="88" t="s">
        <v>66</v>
      </c>
      <c r="I1031" s="88" t="s">
        <v>2916</v>
      </c>
      <c r="J1031" s="88" t="s">
        <v>1369</v>
      </c>
      <c r="K1031" s="87" t="s">
        <v>1501</v>
      </c>
      <c r="L1031" s="88" t="s">
        <v>97</v>
      </c>
      <c r="M1031" s="88" t="s">
        <v>97</v>
      </c>
      <c r="N1031" s="88" t="s">
        <v>1733</v>
      </c>
      <c r="O1031" s="88" t="s">
        <v>444</v>
      </c>
      <c r="P1031" s="87" t="s">
        <v>100</v>
      </c>
      <c r="Q1031" s="88" t="s">
        <v>2374</v>
      </c>
      <c r="R1031" s="89" t="s">
        <v>3632</v>
      </c>
      <c r="S1031" s="106">
        <v>0.22</v>
      </c>
      <c r="T1031" s="87" t="s">
        <v>1488</v>
      </c>
      <c r="X1031" s="93"/>
      <c r="Y1031" s="93"/>
      <c r="AA1031" s="88">
        <v>33</v>
      </c>
      <c r="AD1031" s="88">
        <v>24</v>
      </c>
      <c r="AE1031" s="108">
        <v>15.7</v>
      </c>
      <c r="AF1031" s="88"/>
      <c r="AG1031" s="88"/>
      <c r="AH1031" s="88" t="s">
        <v>146</v>
      </c>
      <c r="AI1031" s="89">
        <v>2</v>
      </c>
      <c r="AJ1031" s="89"/>
      <c r="AK1031" s="89"/>
      <c r="AP1031" s="88" t="s">
        <v>61</v>
      </c>
      <c r="AQ1031" s="88" t="s">
        <v>44</v>
      </c>
      <c r="AR1031" s="88" t="s">
        <v>45</v>
      </c>
      <c r="AS1031" s="88" t="s">
        <v>44</v>
      </c>
      <c r="AT1031" s="88" t="s">
        <v>61</v>
      </c>
      <c r="AU1031" s="88"/>
      <c r="AV1031" s="88"/>
      <c r="AW1031" s="88"/>
      <c r="AX1031" s="88" t="s">
        <v>3923</v>
      </c>
      <c r="AY1031" s="88">
        <v>40.789084000000003</v>
      </c>
      <c r="AZ1031" s="89">
        <v>150</v>
      </c>
      <c r="BA1031" s="92">
        <v>1.0362694300518135E-2</v>
      </c>
      <c r="BB1031" s="93">
        <v>72</v>
      </c>
      <c r="BC1031" s="94">
        <v>0.2</v>
      </c>
      <c r="BD1031" s="93">
        <v>415</v>
      </c>
      <c r="BE1031" s="93">
        <v>300</v>
      </c>
      <c r="BF1031" s="98" t="s">
        <v>2629</v>
      </c>
      <c r="BG1031" s="88" t="s">
        <v>68</v>
      </c>
      <c r="BH1031" s="88" t="s">
        <v>97</v>
      </c>
    </row>
    <row r="1032" spans="1:60" s="87" customFormat="1" ht="30.75" customHeight="1" x14ac:dyDescent="0.2">
      <c r="A1032" s="87" t="s">
        <v>1504</v>
      </c>
      <c r="B1032" s="88" t="s">
        <v>1882</v>
      </c>
      <c r="C1032" s="107" t="s">
        <v>1504</v>
      </c>
      <c r="D1032" s="88" t="s">
        <v>31</v>
      </c>
      <c r="E1032" s="88" t="s">
        <v>32</v>
      </c>
      <c r="F1032" s="88" t="s">
        <v>32</v>
      </c>
      <c r="G1032" s="88" t="s">
        <v>61</v>
      </c>
      <c r="H1032" s="88" t="s">
        <v>66</v>
      </c>
      <c r="I1032" s="88" t="s">
        <v>2916</v>
      </c>
      <c r="J1032" s="88" t="s">
        <v>1369</v>
      </c>
      <c r="K1032" s="87" t="s">
        <v>1501</v>
      </c>
      <c r="L1032" s="88" t="s">
        <v>97</v>
      </c>
      <c r="M1032" s="88" t="s">
        <v>97</v>
      </c>
      <c r="N1032" s="88" t="s">
        <v>1733</v>
      </c>
      <c r="O1032" s="88" t="s">
        <v>444</v>
      </c>
      <c r="P1032" s="87" t="s">
        <v>104</v>
      </c>
      <c r="Q1032" s="88" t="s">
        <v>2374</v>
      </c>
      <c r="R1032" s="89" t="s">
        <v>3632</v>
      </c>
      <c r="S1032" s="106">
        <v>0.28999999999999998</v>
      </c>
      <c r="T1032" s="87" t="s">
        <v>1489</v>
      </c>
      <c r="X1032" s="93"/>
      <c r="Y1032" s="93"/>
      <c r="AA1032" s="88">
        <v>33</v>
      </c>
      <c r="AD1032" s="88">
        <v>24</v>
      </c>
      <c r="AE1032" s="108">
        <v>15.7</v>
      </c>
      <c r="AF1032" s="88"/>
      <c r="AG1032" s="88"/>
      <c r="AH1032" s="88" t="s">
        <v>146</v>
      </c>
      <c r="AI1032" s="89">
        <v>2</v>
      </c>
      <c r="AJ1032" s="89"/>
      <c r="AK1032" s="89"/>
      <c r="AP1032" s="88" t="s">
        <v>61</v>
      </c>
      <c r="AQ1032" s="88" t="s">
        <v>44</v>
      </c>
      <c r="AR1032" s="88" t="s">
        <v>45</v>
      </c>
      <c r="AS1032" s="88" t="s">
        <v>44</v>
      </c>
      <c r="AT1032" s="88" t="s">
        <v>61</v>
      </c>
      <c r="AU1032" s="88"/>
      <c r="AV1032" s="88"/>
      <c r="AW1032" s="88"/>
      <c r="AX1032" s="88" t="s">
        <v>3923</v>
      </c>
      <c r="AY1032" s="88">
        <v>40.789084000000003</v>
      </c>
      <c r="AZ1032" s="89">
        <v>150</v>
      </c>
      <c r="BA1032" s="92">
        <v>5.181347150259067E-2</v>
      </c>
      <c r="BB1032" s="93">
        <v>72</v>
      </c>
      <c r="BC1032" s="94">
        <v>0.2</v>
      </c>
      <c r="BD1032" s="93">
        <v>415</v>
      </c>
      <c r="BE1032" s="93">
        <v>300</v>
      </c>
      <c r="BF1032" s="98" t="s">
        <v>2629</v>
      </c>
      <c r="BG1032" s="88" t="s">
        <v>68</v>
      </c>
      <c r="BH1032" s="88" t="s">
        <v>97</v>
      </c>
    </row>
    <row r="1033" spans="1:60" s="87" customFormat="1" ht="30.75" customHeight="1" x14ac:dyDescent="0.2">
      <c r="A1033" s="87" t="s">
        <v>1505</v>
      </c>
      <c r="B1033" s="88" t="s">
        <v>1882</v>
      </c>
      <c r="C1033" s="107" t="s">
        <v>1505</v>
      </c>
      <c r="D1033" s="88" t="s">
        <v>31</v>
      </c>
      <c r="E1033" s="88" t="s">
        <v>32</v>
      </c>
      <c r="F1033" s="88" t="s">
        <v>32</v>
      </c>
      <c r="G1033" s="88" t="s">
        <v>61</v>
      </c>
      <c r="H1033" s="88" t="s">
        <v>66</v>
      </c>
      <c r="I1033" s="88" t="s">
        <v>2916</v>
      </c>
      <c r="J1033" s="88" t="s">
        <v>1369</v>
      </c>
      <c r="K1033" s="87" t="s">
        <v>1501</v>
      </c>
      <c r="L1033" s="88" t="s">
        <v>97</v>
      </c>
      <c r="M1033" s="88" t="s">
        <v>97</v>
      </c>
      <c r="N1033" s="88" t="s">
        <v>1733</v>
      </c>
      <c r="O1033" s="88" t="s">
        <v>444</v>
      </c>
      <c r="P1033" s="87" t="s">
        <v>107</v>
      </c>
      <c r="Q1033" s="88" t="s">
        <v>2374</v>
      </c>
      <c r="R1033" s="89" t="s">
        <v>3632</v>
      </c>
      <c r="S1033" s="106">
        <v>0.315</v>
      </c>
      <c r="T1033" s="87" t="s">
        <v>1490</v>
      </c>
      <c r="X1033" s="93"/>
      <c r="Y1033" s="93"/>
      <c r="AA1033" s="88">
        <v>33</v>
      </c>
      <c r="AD1033" s="88">
        <v>24</v>
      </c>
      <c r="AE1033" s="108">
        <v>15.7</v>
      </c>
      <c r="AF1033" s="88"/>
      <c r="AG1033" s="88"/>
      <c r="AH1033" s="88" t="s">
        <v>146</v>
      </c>
      <c r="AI1033" s="89">
        <v>2</v>
      </c>
      <c r="AJ1033" s="89"/>
      <c r="AK1033" s="89"/>
      <c r="AP1033" s="88" t="s">
        <v>61</v>
      </c>
      <c r="AQ1033" s="88" t="s">
        <v>44</v>
      </c>
      <c r="AR1033" s="88" t="s">
        <v>45</v>
      </c>
      <c r="AS1033" s="88" t="s">
        <v>44</v>
      </c>
      <c r="AT1033" s="88" t="s">
        <v>61</v>
      </c>
      <c r="AU1033" s="88"/>
      <c r="AV1033" s="88"/>
      <c r="AW1033" s="88"/>
      <c r="AX1033" s="88" t="s">
        <v>3923</v>
      </c>
      <c r="AY1033" s="88">
        <v>40.789084000000003</v>
      </c>
      <c r="AZ1033" s="89">
        <v>150</v>
      </c>
      <c r="BA1033" s="92">
        <v>5.181347150259067E-2</v>
      </c>
      <c r="BB1033" s="93">
        <v>72</v>
      </c>
      <c r="BC1033" s="94">
        <v>0.2</v>
      </c>
      <c r="BD1033" s="93">
        <v>415</v>
      </c>
      <c r="BE1033" s="93">
        <v>300</v>
      </c>
      <c r="BF1033" s="98" t="s">
        <v>2629</v>
      </c>
      <c r="BG1033" s="88" t="s">
        <v>68</v>
      </c>
      <c r="BH1033" s="88" t="s">
        <v>97</v>
      </c>
    </row>
    <row r="1034" spans="1:60" s="87" customFormat="1" ht="30.75" customHeight="1" x14ac:dyDescent="0.2">
      <c r="A1034" s="87" t="s">
        <v>2227</v>
      </c>
      <c r="B1034" s="88" t="s">
        <v>1896</v>
      </c>
      <c r="C1034" s="107" t="s">
        <v>2227</v>
      </c>
      <c r="D1034" s="88" t="s">
        <v>31</v>
      </c>
      <c r="E1034" s="88" t="s">
        <v>32</v>
      </c>
      <c r="F1034" s="88" t="s">
        <v>32</v>
      </c>
      <c r="G1034" s="88" t="s">
        <v>61</v>
      </c>
      <c r="H1034" s="88" t="s">
        <v>66</v>
      </c>
      <c r="I1034" s="88" t="s">
        <v>2918</v>
      </c>
      <c r="J1034" s="88" t="s">
        <v>1369</v>
      </c>
      <c r="K1034" s="87" t="s">
        <v>1501</v>
      </c>
      <c r="L1034" s="88" t="s">
        <v>97</v>
      </c>
      <c r="M1034" s="88" t="s">
        <v>97</v>
      </c>
      <c r="N1034" s="88" t="s">
        <v>1743</v>
      </c>
      <c r="O1034" s="88" t="s">
        <v>444</v>
      </c>
      <c r="P1034" s="87" t="s">
        <v>175</v>
      </c>
      <c r="Q1034" s="88" t="s">
        <v>2374</v>
      </c>
      <c r="R1034" s="89" t="s">
        <v>3633</v>
      </c>
      <c r="S1034" s="106">
        <v>0.27500000000000002</v>
      </c>
      <c r="T1034" s="87" t="s">
        <v>1491</v>
      </c>
      <c r="X1034" s="93"/>
      <c r="Y1034" s="93"/>
      <c r="AA1034" s="88">
        <v>33</v>
      </c>
      <c r="AD1034" s="88">
        <v>24</v>
      </c>
      <c r="AE1034" s="108">
        <v>15.7</v>
      </c>
      <c r="AF1034" s="88" t="s">
        <v>2992</v>
      </c>
      <c r="AG1034" s="88" t="s">
        <v>2999</v>
      </c>
      <c r="AH1034" s="88" t="s">
        <v>146</v>
      </c>
      <c r="AI1034" s="89">
        <v>2</v>
      </c>
      <c r="AJ1034" s="89"/>
      <c r="AK1034" s="89"/>
      <c r="AP1034" s="88" t="s">
        <v>61</v>
      </c>
      <c r="AQ1034" s="88" t="s">
        <v>44</v>
      </c>
      <c r="AR1034" s="88" t="s">
        <v>45</v>
      </c>
      <c r="AS1034" s="88" t="s">
        <v>44</v>
      </c>
      <c r="AT1034" s="88" t="s">
        <v>61</v>
      </c>
      <c r="AU1034" s="88"/>
      <c r="AV1034" s="88"/>
      <c r="AW1034" s="88"/>
      <c r="AX1034" s="88" t="s">
        <v>3923</v>
      </c>
      <c r="AY1034" s="88">
        <v>44.901189000000002</v>
      </c>
      <c r="AZ1034" s="89">
        <v>150</v>
      </c>
      <c r="BA1034" s="92">
        <v>0.20725388601036268</v>
      </c>
      <c r="BB1034" s="93">
        <v>72</v>
      </c>
      <c r="BC1034" s="94">
        <v>0.2</v>
      </c>
      <c r="BD1034" s="93">
        <v>415</v>
      </c>
      <c r="BE1034" s="93">
        <v>300</v>
      </c>
      <c r="BF1034" s="98" t="s">
        <v>2639</v>
      </c>
      <c r="BG1034" s="88" t="s">
        <v>68</v>
      </c>
      <c r="BH1034" s="88" t="s">
        <v>97</v>
      </c>
    </row>
    <row r="1035" spans="1:60" s="87" customFormat="1" ht="30.75" customHeight="1" x14ac:dyDescent="0.2">
      <c r="A1035" s="87" t="s">
        <v>2228</v>
      </c>
      <c r="B1035" s="88" t="s">
        <v>1896</v>
      </c>
      <c r="C1035" s="107" t="s">
        <v>2228</v>
      </c>
      <c r="D1035" s="88" t="s">
        <v>31</v>
      </c>
      <c r="E1035" s="88" t="s">
        <v>32</v>
      </c>
      <c r="F1035" s="88" t="s">
        <v>32</v>
      </c>
      <c r="G1035" s="88" t="s">
        <v>61</v>
      </c>
      <c r="H1035" s="88" t="s">
        <v>66</v>
      </c>
      <c r="I1035" s="88" t="s">
        <v>2918</v>
      </c>
      <c r="J1035" s="88" t="s">
        <v>1369</v>
      </c>
      <c r="K1035" s="87" t="s">
        <v>1501</v>
      </c>
      <c r="L1035" s="88" t="s">
        <v>97</v>
      </c>
      <c r="M1035" s="88" t="s">
        <v>97</v>
      </c>
      <c r="N1035" s="88" t="s">
        <v>1743</v>
      </c>
      <c r="O1035" s="88" t="s">
        <v>444</v>
      </c>
      <c r="P1035" s="87" t="s">
        <v>176</v>
      </c>
      <c r="Q1035" s="88" t="s">
        <v>2374</v>
      </c>
      <c r="R1035" s="89" t="s">
        <v>3633</v>
      </c>
      <c r="S1035" s="106">
        <v>0.255</v>
      </c>
      <c r="T1035" s="87" t="s">
        <v>1492</v>
      </c>
      <c r="X1035" s="93"/>
      <c r="Y1035" s="93"/>
      <c r="AA1035" s="88">
        <v>33</v>
      </c>
      <c r="AD1035" s="88">
        <v>24</v>
      </c>
      <c r="AE1035" s="108">
        <v>15.7</v>
      </c>
      <c r="AF1035" s="88" t="s">
        <v>2992</v>
      </c>
      <c r="AG1035" s="88" t="s">
        <v>2999</v>
      </c>
      <c r="AH1035" s="88" t="s">
        <v>146</v>
      </c>
      <c r="AI1035" s="89">
        <v>2</v>
      </c>
      <c r="AJ1035" s="89"/>
      <c r="AK1035" s="89"/>
      <c r="AP1035" s="88" t="s">
        <v>61</v>
      </c>
      <c r="AQ1035" s="88" t="s">
        <v>44</v>
      </c>
      <c r="AR1035" s="88" t="s">
        <v>45</v>
      </c>
      <c r="AS1035" s="88" t="s">
        <v>44</v>
      </c>
      <c r="AT1035" s="88" t="s">
        <v>61</v>
      </c>
      <c r="AU1035" s="88"/>
      <c r="AV1035" s="88"/>
      <c r="AW1035" s="88"/>
      <c r="AX1035" s="88" t="s">
        <v>3923</v>
      </c>
      <c r="AY1035" s="88">
        <v>44.738273999999997</v>
      </c>
      <c r="AZ1035" s="89">
        <v>150</v>
      </c>
      <c r="BA1035" s="92">
        <v>0.32642487046632124</v>
      </c>
      <c r="BB1035" s="93">
        <v>72</v>
      </c>
      <c r="BC1035" s="94">
        <v>0.2</v>
      </c>
      <c r="BD1035" s="93">
        <v>415</v>
      </c>
      <c r="BE1035" s="93">
        <v>300</v>
      </c>
      <c r="BF1035" s="98" t="s">
        <v>2639</v>
      </c>
      <c r="BG1035" s="88" t="s">
        <v>68</v>
      </c>
      <c r="BH1035" s="88" t="s">
        <v>97</v>
      </c>
    </row>
    <row r="1036" spans="1:60" s="87" customFormat="1" ht="30.75" customHeight="1" x14ac:dyDescent="0.2">
      <c r="A1036" s="87" t="s">
        <v>2229</v>
      </c>
      <c r="B1036" s="88" t="s">
        <v>1896</v>
      </c>
      <c r="C1036" s="107" t="s">
        <v>2229</v>
      </c>
      <c r="D1036" s="88" t="s">
        <v>31</v>
      </c>
      <c r="E1036" s="88" t="s">
        <v>32</v>
      </c>
      <c r="F1036" s="88" t="s">
        <v>32</v>
      </c>
      <c r="G1036" s="88" t="s">
        <v>61</v>
      </c>
      <c r="H1036" s="88" t="s">
        <v>66</v>
      </c>
      <c r="I1036" s="88" t="s">
        <v>2918</v>
      </c>
      <c r="J1036" s="88" t="s">
        <v>1369</v>
      </c>
      <c r="K1036" s="87" t="s">
        <v>1501</v>
      </c>
      <c r="L1036" s="88" t="s">
        <v>97</v>
      </c>
      <c r="M1036" s="88" t="s">
        <v>97</v>
      </c>
      <c r="N1036" s="88" t="s">
        <v>1743</v>
      </c>
      <c r="O1036" s="88" t="s">
        <v>444</v>
      </c>
      <c r="P1036" s="87" t="s">
        <v>98</v>
      </c>
      <c r="Q1036" s="88" t="s">
        <v>2374</v>
      </c>
      <c r="R1036" s="89" t="s">
        <v>3633</v>
      </c>
      <c r="S1036" s="106">
        <v>0.23499999999999999</v>
      </c>
      <c r="T1036" s="87" t="s">
        <v>1493</v>
      </c>
      <c r="X1036" s="93"/>
      <c r="Y1036" s="93"/>
      <c r="AA1036" s="88">
        <v>33</v>
      </c>
      <c r="AD1036" s="88">
        <v>24</v>
      </c>
      <c r="AE1036" s="108">
        <v>15.7</v>
      </c>
      <c r="AF1036" s="88" t="s">
        <v>2992</v>
      </c>
      <c r="AG1036" s="88" t="s">
        <v>2999</v>
      </c>
      <c r="AH1036" s="88" t="s">
        <v>146</v>
      </c>
      <c r="AI1036" s="89">
        <v>2</v>
      </c>
      <c r="AJ1036" s="89"/>
      <c r="AK1036" s="89"/>
      <c r="AP1036" s="88" t="s">
        <v>61</v>
      </c>
      <c r="AQ1036" s="88" t="s">
        <v>44</v>
      </c>
      <c r="AR1036" s="88" t="s">
        <v>45</v>
      </c>
      <c r="AS1036" s="88" t="s">
        <v>44</v>
      </c>
      <c r="AT1036" s="88" t="s">
        <v>61</v>
      </c>
      <c r="AU1036" s="88"/>
      <c r="AV1036" s="88"/>
      <c r="AW1036" s="88"/>
      <c r="AX1036" s="88" t="s">
        <v>3923</v>
      </c>
      <c r="AY1036" s="88">
        <v>44.824036</v>
      </c>
      <c r="AZ1036" s="89">
        <v>150</v>
      </c>
      <c r="BA1036" s="92">
        <v>0.31088082901554404</v>
      </c>
      <c r="BB1036" s="93">
        <v>72</v>
      </c>
      <c r="BC1036" s="94">
        <v>0.2</v>
      </c>
      <c r="BD1036" s="93">
        <v>415</v>
      </c>
      <c r="BE1036" s="93">
        <v>300</v>
      </c>
      <c r="BF1036" s="98" t="s">
        <v>2639</v>
      </c>
      <c r="BG1036" s="88" t="s">
        <v>68</v>
      </c>
      <c r="BH1036" s="88" t="s">
        <v>97</v>
      </c>
    </row>
    <row r="1037" spans="1:60" s="87" customFormat="1" ht="30.75" customHeight="1" x14ac:dyDescent="0.2">
      <c r="A1037" s="87" t="s">
        <v>2230</v>
      </c>
      <c r="B1037" s="88" t="s">
        <v>1896</v>
      </c>
      <c r="C1037" s="107" t="s">
        <v>2230</v>
      </c>
      <c r="D1037" s="88" t="s">
        <v>31</v>
      </c>
      <c r="E1037" s="88" t="s">
        <v>32</v>
      </c>
      <c r="F1037" s="88" t="s">
        <v>32</v>
      </c>
      <c r="G1037" s="88" t="s">
        <v>61</v>
      </c>
      <c r="H1037" s="88" t="s">
        <v>66</v>
      </c>
      <c r="I1037" s="88" t="s">
        <v>2918</v>
      </c>
      <c r="J1037" s="88" t="s">
        <v>1369</v>
      </c>
      <c r="K1037" s="87" t="s">
        <v>1501</v>
      </c>
      <c r="L1037" s="88" t="s">
        <v>97</v>
      </c>
      <c r="M1037" s="88" t="s">
        <v>97</v>
      </c>
      <c r="N1037" s="88" t="s">
        <v>1743</v>
      </c>
      <c r="O1037" s="88" t="s">
        <v>444</v>
      </c>
      <c r="P1037" s="87" t="s">
        <v>100</v>
      </c>
      <c r="Q1037" s="88" t="s">
        <v>2374</v>
      </c>
      <c r="R1037" s="89" t="s">
        <v>3633</v>
      </c>
      <c r="S1037" s="106">
        <v>0.22</v>
      </c>
      <c r="T1037" s="87" t="s">
        <v>1494</v>
      </c>
      <c r="X1037" s="93"/>
      <c r="Y1037" s="93"/>
      <c r="AA1037" s="88">
        <v>33</v>
      </c>
      <c r="AD1037" s="88">
        <v>24</v>
      </c>
      <c r="AE1037" s="108">
        <v>15.7</v>
      </c>
      <c r="AF1037" s="88" t="s">
        <v>2992</v>
      </c>
      <c r="AG1037" s="88" t="s">
        <v>2999</v>
      </c>
      <c r="AH1037" s="88" t="s">
        <v>146</v>
      </c>
      <c r="AI1037" s="89">
        <v>2</v>
      </c>
      <c r="AJ1037" s="89"/>
      <c r="AK1037" s="89"/>
      <c r="AP1037" s="88" t="s">
        <v>61</v>
      </c>
      <c r="AQ1037" s="88" t="s">
        <v>44</v>
      </c>
      <c r="AR1037" s="88" t="s">
        <v>45</v>
      </c>
      <c r="AS1037" s="88" t="s">
        <v>44</v>
      </c>
      <c r="AT1037" s="88" t="s">
        <v>61</v>
      </c>
      <c r="AU1037" s="88"/>
      <c r="AV1037" s="88"/>
      <c r="AW1037" s="88"/>
      <c r="AX1037" s="88" t="s">
        <v>3923</v>
      </c>
      <c r="AY1037" s="88">
        <v>45.054698999999999</v>
      </c>
      <c r="AZ1037" s="89">
        <v>150</v>
      </c>
      <c r="BA1037" s="92">
        <v>0.16062176165803108</v>
      </c>
      <c r="BB1037" s="93">
        <v>72</v>
      </c>
      <c r="BC1037" s="94">
        <v>0.2</v>
      </c>
      <c r="BD1037" s="93">
        <v>415</v>
      </c>
      <c r="BE1037" s="93">
        <v>300</v>
      </c>
      <c r="BF1037" s="98" t="s">
        <v>2639</v>
      </c>
      <c r="BG1037" s="88" t="s">
        <v>68</v>
      </c>
      <c r="BH1037" s="88" t="s">
        <v>97</v>
      </c>
    </row>
    <row r="1038" spans="1:60" s="87" customFormat="1" ht="30.75" customHeight="1" x14ac:dyDescent="0.2">
      <c r="A1038" s="87" t="s">
        <v>2231</v>
      </c>
      <c r="B1038" s="88" t="s">
        <v>1896</v>
      </c>
      <c r="C1038" s="107" t="s">
        <v>2231</v>
      </c>
      <c r="D1038" s="88" t="s">
        <v>31</v>
      </c>
      <c r="E1038" s="88" t="s">
        <v>32</v>
      </c>
      <c r="F1038" s="88" t="s">
        <v>32</v>
      </c>
      <c r="G1038" s="88" t="s">
        <v>61</v>
      </c>
      <c r="H1038" s="88" t="s">
        <v>66</v>
      </c>
      <c r="I1038" s="88" t="s">
        <v>2918</v>
      </c>
      <c r="J1038" s="88" t="s">
        <v>1369</v>
      </c>
      <c r="K1038" s="87" t="s">
        <v>1501</v>
      </c>
      <c r="L1038" s="88" t="s">
        <v>97</v>
      </c>
      <c r="M1038" s="88" t="s">
        <v>97</v>
      </c>
      <c r="N1038" s="88" t="s">
        <v>1743</v>
      </c>
      <c r="O1038" s="88" t="s">
        <v>444</v>
      </c>
      <c r="P1038" s="87" t="s">
        <v>104</v>
      </c>
      <c r="Q1038" s="88" t="s">
        <v>2374</v>
      </c>
      <c r="R1038" s="89" t="s">
        <v>3633</v>
      </c>
      <c r="S1038" s="106">
        <v>0.28999999999999998</v>
      </c>
      <c r="T1038" s="87" t="s">
        <v>1495</v>
      </c>
      <c r="X1038" s="93"/>
      <c r="Y1038" s="93"/>
      <c r="AA1038" s="88">
        <v>33</v>
      </c>
      <c r="AD1038" s="88">
        <v>24</v>
      </c>
      <c r="AE1038" s="108">
        <v>15.7</v>
      </c>
      <c r="AF1038" s="88" t="s">
        <v>2992</v>
      </c>
      <c r="AG1038" s="88" t="s">
        <v>2999</v>
      </c>
      <c r="AH1038" s="88" t="s">
        <v>146</v>
      </c>
      <c r="AI1038" s="89">
        <v>2</v>
      </c>
      <c r="AJ1038" s="89"/>
      <c r="AK1038" s="89"/>
      <c r="AP1038" s="88" t="s">
        <v>61</v>
      </c>
      <c r="AQ1038" s="88" t="s">
        <v>44</v>
      </c>
      <c r="AR1038" s="88" t="s">
        <v>45</v>
      </c>
      <c r="AS1038" s="88" t="s">
        <v>44</v>
      </c>
      <c r="AT1038" s="88" t="s">
        <v>61</v>
      </c>
      <c r="AU1038" s="88"/>
      <c r="AV1038" s="88"/>
      <c r="AW1038" s="88"/>
      <c r="AX1038" s="88" t="s">
        <v>3923</v>
      </c>
      <c r="AY1038" s="88">
        <v>44.795769</v>
      </c>
      <c r="AZ1038" s="89">
        <v>150</v>
      </c>
      <c r="BA1038" s="92">
        <v>1.5544041450777202E-2</v>
      </c>
      <c r="BB1038" s="93">
        <v>72</v>
      </c>
      <c r="BC1038" s="94">
        <v>0.2</v>
      </c>
      <c r="BD1038" s="93">
        <v>415</v>
      </c>
      <c r="BE1038" s="93">
        <v>300</v>
      </c>
      <c r="BF1038" s="98" t="s">
        <v>2639</v>
      </c>
      <c r="BG1038" s="88" t="s">
        <v>68</v>
      </c>
      <c r="BH1038" s="88" t="s">
        <v>97</v>
      </c>
    </row>
    <row r="1039" spans="1:60" s="87" customFormat="1" ht="30.75" customHeight="1" x14ac:dyDescent="0.2">
      <c r="A1039" s="87" t="s">
        <v>2232</v>
      </c>
      <c r="B1039" s="88" t="s">
        <v>1883</v>
      </c>
      <c r="C1039" s="107" t="s">
        <v>2232</v>
      </c>
      <c r="D1039" s="88" t="s">
        <v>31</v>
      </c>
      <c r="E1039" s="88" t="s">
        <v>32</v>
      </c>
      <c r="F1039" s="88" t="s">
        <v>32</v>
      </c>
      <c r="G1039" s="88" t="s">
        <v>61</v>
      </c>
      <c r="H1039" s="88" t="s">
        <v>66</v>
      </c>
      <c r="I1039" s="88" t="s">
        <v>2917</v>
      </c>
      <c r="J1039" s="88" t="s">
        <v>1369</v>
      </c>
      <c r="K1039" s="87" t="s">
        <v>1501</v>
      </c>
      <c r="L1039" s="88" t="s">
        <v>97</v>
      </c>
      <c r="M1039" s="88" t="s">
        <v>97</v>
      </c>
      <c r="N1039" s="88" t="s">
        <v>1744</v>
      </c>
      <c r="O1039" s="88" t="s">
        <v>444</v>
      </c>
      <c r="P1039" s="87" t="s">
        <v>175</v>
      </c>
      <c r="Q1039" s="88" t="s">
        <v>2374</v>
      </c>
      <c r="R1039" s="89" t="s">
        <v>3638</v>
      </c>
      <c r="S1039" s="106">
        <v>0.27500000000000002</v>
      </c>
      <c r="T1039" s="87" t="s">
        <v>1496</v>
      </c>
      <c r="X1039" s="93"/>
      <c r="Y1039" s="93"/>
      <c r="AA1039" s="88">
        <v>33</v>
      </c>
      <c r="AD1039" s="88">
        <v>24</v>
      </c>
      <c r="AE1039" s="108">
        <v>15.7</v>
      </c>
      <c r="AF1039" s="88" t="s">
        <v>2992</v>
      </c>
      <c r="AG1039" s="88" t="s">
        <v>2999</v>
      </c>
      <c r="AH1039" s="88" t="s">
        <v>146</v>
      </c>
      <c r="AI1039" s="89">
        <v>2</v>
      </c>
      <c r="AJ1039" s="89"/>
      <c r="AK1039" s="89"/>
      <c r="AP1039" s="88" t="s">
        <v>61</v>
      </c>
      <c r="AQ1039" s="88" t="s">
        <v>44</v>
      </c>
      <c r="AR1039" s="88" t="s">
        <v>45</v>
      </c>
      <c r="AS1039" s="88" t="s">
        <v>44</v>
      </c>
      <c r="AT1039" s="88" t="s">
        <v>61</v>
      </c>
      <c r="AU1039" s="88"/>
      <c r="AV1039" s="88"/>
      <c r="AW1039" s="88"/>
      <c r="AX1039" s="88" t="s">
        <v>3923</v>
      </c>
      <c r="AY1039" s="88">
        <v>37.988525000000003</v>
      </c>
      <c r="AZ1039" s="89">
        <v>150</v>
      </c>
      <c r="BA1039" s="92">
        <v>0.27461139896373055</v>
      </c>
      <c r="BB1039" s="93">
        <v>72</v>
      </c>
      <c r="BC1039" s="94">
        <v>0.2</v>
      </c>
      <c r="BD1039" s="93">
        <v>415</v>
      </c>
      <c r="BE1039" s="93">
        <v>300</v>
      </c>
      <c r="BF1039" s="98" t="s">
        <v>2628</v>
      </c>
      <c r="BG1039" s="88" t="s">
        <v>68</v>
      </c>
      <c r="BH1039" s="88" t="s">
        <v>97</v>
      </c>
    </row>
    <row r="1040" spans="1:60" s="87" customFormat="1" ht="30.75" customHeight="1" x14ac:dyDescent="0.2">
      <c r="A1040" s="87" t="s">
        <v>2233</v>
      </c>
      <c r="B1040" s="88" t="s">
        <v>1883</v>
      </c>
      <c r="C1040" s="107" t="s">
        <v>2233</v>
      </c>
      <c r="D1040" s="88" t="s">
        <v>31</v>
      </c>
      <c r="E1040" s="88" t="s">
        <v>32</v>
      </c>
      <c r="F1040" s="88" t="s">
        <v>32</v>
      </c>
      <c r="G1040" s="88" t="s">
        <v>61</v>
      </c>
      <c r="H1040" s="88" t="s">
        <v>66</v>
      </c>
      <c r="I1040" s="88" t="s">
        <v>2917</v>
      </c>
      <c r="J1040" s="88" t="s">
        <v>1369</v>
      </c>
      <c r="K1040" s="87" t="s">
        <v>1501</v>
      </c>
      <c r="L1040" s="88" t="s">
        <v>97</v>
      </c>
      <c r="M1040" s="88" t="s">
        <v>97</v>
      </c>
      <c r="N1040" s="88" t="s">
        <v>1744</v>
      </c>
      <c r="O1040" s="88" t="s">
        <v>444</v>
      </c>
      <c r="P1040" s="87" t="s">
        <v>176</v>
      </c>
      <c r="Q1040" s="88" t="s">
        <v>2374</v>
      </c>
      <c r="R1040" s="89" t="s">
        <v>3638</v>
      </c>
      <c r="S1040" s="106">
        <v>0.255</v>
      </c>
      <c r="T1040" s="87" t="s">
        <v>1497</v>
      </c>
      <c r="X1040" s="93"/>
      <c r="Y1040" s="93"/>
      <c r="AA1040" s="88">
        <v>33</v>
      </c>
      <c r="AD1040" s="88">
        <v>24</v>
      </c>
      <c r="AE1040" s="108">
        <v>15.7</v>
      </c>
      <c r="AF1040" s="88" t="s">
        <v>2992</v>
      </c>
      <c r="AG1040" s="88" t="s">
        <v>2999</v>
      </c>
      <c r="AH1040" s="88" t="s">
        <v>146</v>
      </c>
      <c r="AI1040" s="89">
        <v>2</v>
      </c>
      <c r="AJ1040" s="89"/>
      <c r="AK1040" s="89"/>
      <c r="AP1040" s="88" t="s">
        <v>61</v>
      </c>
      <c r="AQ1040" s="88" t="s">
        <v>44</v>
      </c>
      <c r="AR1040" s="88" t="s">
        <v>45</v>
      </c>
      <c r="AS1040" s="88" t="s">
        <v>44</v>
      </c>
      <c r="AT1040" s="88" t="s">
        <v>61</v>
      </c>
      <c r="AU1040" s="88"/>
      <c r="AV1040" s="88"/>
      <c r="AW1040" s="88"/>
      <c r="AX1040" s="88" t="s">
        <v>3923</v>
      </c>
      <c r="AY1040" s="88">
        <v>42.345815999999999</v>
      </c>
      <c r="AZ1040" s="89">
        <v>150</v>
      </c>
      <c r="BA1040" s="92">
        <v>0.37823834196891193</v>
      </c>
      <c r="BB1040" s="93">
        <v>72</v>
      </c>
      <c r="BC1040" s="94">
        <v>0.2</v>
      </c>
      <c r="BD1040" s="93">
        <v>415</v>
      </c>
      <c r="BE1040" s="93">
        <v>300</v>
      </c>
      <c r="BF1040" s="98" t="s">
        <v>2628</v>
      </c>
      <c r="BG1040" s="88" t="s">
        <v>68</v>
      </c>
      <c r="BH1040" s="88" t="s">
        <v>97</v>
      </c>
    </row>
    <row r="1041" spans="1:60" s="87" customFormat="1" ht="30.75" customHeight="1" x14ac:dyDescent="0.2">
      <c r="A1041" s="87" t="s">
        <v>2234</v>
      </c>
      <c r="B1041" s="88" t="s">
        <v>1883</v>
      </c>
      <c r="C1041" s="107" t="s">
        <v>2234</v>
      </c>
      <c r="D1041" s="88" t="s">
        <v>31</v>
      </c>
      <c r="E1041" s="88" t="s">
        <v>32</v>
      </c>
      <c r="F1041" s="88" t="s">
        <v>32</v>
      </c>
      <c r="G1041" s="88" t="s">
        <v>61</v>
      </c>
      <c r="H1041" s="88" t="s">
        <v>66</v>
      </c>
      <c r="I1041" s="88" t="s">
        <v>2917</v>
      </c>
      <c r="J1041" s="88" t="s">
        <v>1369</v>
      </c>
      <c r="K1041" s="87" t="s">
        <v>1501</v>
      </c>
      <c r="L1041" s="88" t="s">
        <v>97</v>
      </c>
      <c r="M1041" s="88" t="s">
        <v>97</v>
      </c>
      <c r="N1041" s="88" t="s">
        <v>1744</v>
      </c>
      <c r="O1041" s="88" t="s">
        <v>444</v>
      </c>
      <c r="P1041" s="87" t="s">
        <v>98</v>
      </c>
      <c r="Q1041" s="88" t="s">
        <v>2374</v>
      </c>
      <c r="R1041" s="89" t="s">
        <v>3638</v>
      </c>
      <c r="S1041" s="106">
        <v>0.23499999999999999</v>
      </c>
      <c r="T1041" s="87" t="s">
        <v>1498</v>
      </c>
      <c r="X1041" s="93"/>
      <c r="Y1041" s="93"/>
      <c r="AA1041" s="88">
        <v>33</v>
      </c>
      <c r="AD1041" s="88">
        <v>24</v>
      </c>
      <c r="AE1041" s="108">
        <v>15.7</v>
      </c>
      <c r="AF1041" s="88" t="s">
        <v>2992</v>
      </c>
      <c r="AG1041" s="88" t="s">
        <v>2999</v>
      </c>
      <c r="AH1041" s="88" t="s">
        <v>146</v>
      </c>
      <c r="AI1041" s="89">
        <v>2</v>
      </c>
      <c r="AJ1041" s="89"/>
      <c r="AK1041" s="89"/>
      <c r="AP1041" s="88" t="s">
        <v>61</v>
      </c>
      <c r="AQ1041" s="88" t="s">
        <v>44</v>
      </c>
      <c r="AR1041" s="88" t="s">
        <v>45</v>
      </c>
      <c r="AS1041" s="88" t="s">
        <v>44</v>
      </c>
      <c r="AT1041" s="88" t="s">
        <v>61</v>
      </c>
      <c r="AU1041" s="88"/>
      <c r="AV1041" s="88"/>
      <c r="AW1041" s="88"/>
      <c r="AX1041" s="88" t="s">
        <v>3923</v>
      </c>
      <c r="AY1041" s="88">
        <v>36.507874999999999</v>
      </c>
      <c r="AZ1041" s="89">
        <v>150</v>
      </c>
      <c r="BA1041" s="92">
        <v>0.26943005181347152</v>
      </c>
      <c r="BB1041" s="93">
        <v>72</v>
      </c>
      <c r="BC1041" s="94">
        <v>0.2</v>
      </c>
      <c r="BD1041" s="93">
        <v>415</v>
      </c>
      <c r="BE1041" s="93">
        <v>300</v>
      </c>
      <c r="BF1041" s="98" t="s">
        <v>2628</v>
      </c>
      <c r="BG1041" s="88" t="s">
        <v>68</v>
      </c>
      <c r="BH1041" s="88" t="s">
        <v>97</v>
      </c>
    </row>
    <row r="1042" spans="1:60" s="87" customFormat="1" ht="30.75" customHeight="1" x14ac:dyDescent="0.2">
      <c r="A1042" s="87" t="s">
        <v>2235</v>
      </c>
      <c r="B1042" s="88" t="s">
        <v>1883</v>
      </c>
      <c r="C1042" s="107" t="s">
        <v>2235</v>
      </c>
      <c r="D1042" s="88" t="s">
        <v>31</v>
      </c>
      <c r="E1042" s="88" t="s">
        <v>32</v>
      </c>
      <c r="F1042" s="88" t="s">
        <v>32</v>
      </c>
      <c r="G1042" s="88" t="s">
        <v>61</v>
      </c>
      <c r="H1042" s="88" t="s">
        <v>66</v>
      </c>
      <c r="I1042" s="88" t="s">
        <v>2917</v>
      </c>
      <c r="J1042" s="88" t="s">
        <v>1369</v>
      </c>
      <c r="K1042" s="87" t="s">
        <v>1501</v>
      </c>
      <c r="L1042" s="88" t="s">
        <v>97</v>
      </c>
      <c r="M1042" s="88" t="s">
        <v>97</v>
      </c>
      <c r="N1042" s="88" t="s">
        <v>1744</v>
      </c>
      <c r="O1042" s="88" t="s">
        <v>444</v>
      </c>
      <c r="P1042" s="87" t="s">
        <v>100</v>
      </c>
      <c r="Q1042" s="88" t="s">
        <v>2374</v>
      </c>
      <c r="R1042" s="89" t="s">
        <v>3638</v>
      </c>
      <c r="S1042" s="106">
        <v>0.22</v>
      </c>
      <c r="T1042" s="87" t="s">
        <v>1499</v>
      </c>
      <c r="X1042" s="93"/>
      <c r="Y1042" s="93"/>
      <c r="AA1042" s="88">
        <v>33</v>
      </c>
      <c r="AD1042" s="88">
        <v>24</v>
      </c>
      <c r="AE1042" s="108">
        <v>15.7</v>
      </c>
      <c r="AF1042" s="88" t="s">
        <v>2992</v>
      </c>
      <c r="AG1042" s="88" t="s">
        <v>2999</v>
      </c>
      <c r="AH1042" s="88" t="s">
        <v>146</v>
      </c>
      <c r="AI1042" s="89">
        <v>2</v>
      </c>
      <c r="AJ1042" s="89"/>
      <c r="AK1042" s="89"/>
      <c r="AP1042" s="88" t="s">
        <v>61</v>
      </c>
      <c r="AQ1042" s="88" t="s">
        <v>44</v>
      </c>
      <c r="AR1042" s="88" t="s">
        <v>45</v>
      </c>
      <c r="AS1042" s="88" t="s">
        <v>44</v>
      </c>
      <c r="AT1042" s="88" t="s">
        <v>61</v>
      </c>
      <c r="AU1042" s="88"/>
      <c r="AV1042" s="88"/>
      <c r="AW1042" s="88"/>
      <c r="AX1042" s="88" t="s">
        <v>3923</v>
      </c>
      <c r="AY1042" s="88">
        <v>37.934441</v>
      </c>
      <c r="AZ1042" s="89">
        <v>150</v>
      </c>
      <c r="BA1042" s="92">
        <v>7.2538860103626937E-2</v>
      </c>
      <c r="BB1042" s="93">
        <v>72</v>
      </c>
      <c r="BC1042" s="94">
        <v>0.2</v>
      </c>
      <c r="BD1042" s="93">
        <v>415</v>
      </c>
      <c r="BE1042" s="93">
        <v>300</v>
      </c>
      <c r="BF1042" s="98" t="s">
        <v>2628</v>
      </c>
      <c r="BG1042" s="88" t="s">
        <v>68</v>
      </c>
      <c r="BH1042" s="88" t="s">
        <v>97</v>
      </c>
    </row>
    <row r="1043" spans="1:60" s="87" customFormat="1" ht="30.75" customHeight="1" x14ac:dyDescent="0.2">
      <c r="A1043" s="87" t="s">
        <v>2236</v>
      </c>
      <c r="B1043" s="88" t="s">
        <v>1883</v>
      </c>
      <c r="C1043" s="107" t="s">
        <v>2236</v>
      </c>
      <c r="D1043" s="88" t="s">
        <v>31</v>
      </c>
      <c r="E1043" s="88" t="s">
        <v>32</v>
      </c>
      <c r="F1043" s="88" t="s">
        <v>32</v>
      </c>
      <c r="G1043" s="88" t="s">
        <v>61</v>
      </c>
      <c r="H1043" s="88" t="s">
        <v>66</v>
      </c>
      <c r="I1043" s="88" t="s">
        <v>2917</v>
      </c>
      <c r="J1043" s="88" t="s">
        <v>1369</v>
      </c>
      <c r="K1043" s="87" t="s">
        <v>1501</v>
      </c>
      <c r="L1043" s="88" t="s">
        <v>97</v>
      </c>
      <c r="M1043" s="88" t="s">
        <v>97</v>
      </c>
      <c r="N1043" s="88" t="s">
        <v>1744</v>
      </c>
      <c r="O1043" s="88" t="s">
        <v>444</v>
      </c>
      <c r="P1043" s="87" t="s">
        <v>104</v>
      </c>
      <c r="Q1043" s="88" t="s">
        <v>2374</v>
      </c>
      <c r="R1043" s="89" t="s">
        <v>3638</v>
      </c>
      <c r="S1043" s="106">
        <v>0.28999999999999998</v>
      </c>
      <c r="T1043" s="87" t="s">
        <v>1500</v>
      </c>
      <c r="X1043" s="93"/>
      <c r="Y1043" s="93"/>
      <c r="AA1043" s="88">
        <v>33</v>
      </c>
      <c r="AD1043" s="88">
        <v>24</v>
      </c>
      <c r="AE1043" s="108">
        <v>15.7</v>
      </c>
      <c r="AF1043" s="88" t="s">
        <v>2992</v>
      </c>
      <c r="AG1043" s="88" t="s">
        <v>2999</v>
      </c>
      <c r="AH1043" s="88" t="s">
        <v>146</v>
      </c>
      <c r="AI1043" s="89">
        <v>2</v>
      </c>
      <c r="AJ1043" s="89"/>
      <c r="AK1043" s="89"/>
      <c r="AP1043" s="88" t="s">
        <v>61</v>
      </c>
      <c r="AQ1043" s="88" t="s">
        <v>44</v>
      </c>
      <c r="AR1043" s="88" t="s">
        <v>45</v>
      </c>
      <c r="AS1043" s="88" t="s">
        <v>44</v>
      </c>
      <c r="AT1043" s="88" t="s">
        <v>61</v>
      </c>
      <c r="AU1043" s="88"/>
      <c r="AV1043" s="88"/>
      <c r="AW1043" s="88"/>
      <c r="AX1043" s="88" t="s">
        <v>3923</v>
      </c>
      <c r="AY1043" s="88">
        <v>37.988525000000003</v>
      </c>
      <c r="AZ1043" s="89">
        <v>150</v>
      </c>
      <c r="BA1043" s="92">
        <v>0.10362694300518134</v>
      </c>
      <c r="BB1043" s="93">
        <v>72</v>
      </c>
      <c r="BC1043" s="94">
        <v>0.2</v>
      </c>
      <c r="BD1043" s="93">
        <v>415</v>
      </c>
      <c r="BE1043" s="93">
        <v>300</v>
      </c>
      <c r="BF1043" s="98" t="s">
        <v>2628</v>
      </c>
      <c r="BG1043" s="88" t="s">
        <v>68</v>
      </c>
      <c r="BH1043" s="88" t="s">
        <v>97</v>
      </c>
    </row>
    <row r="1044" spans="1:60" s="87" customFormat="1" ht="30.75" customHeight="1" x14ac:dyDescent="0.2">
      <c r="A1044" s="87" t="s">
        <v>2541</v>
      </c>
      <c r="B1044" s="88" t="s">
        <v>2540</v>
      </c>
      <c r="C1044" s="107" t="s">
        <v>2541</v>
      </c>
      <c r="D1044" s="88" t="s">
        <v>31</v>
      </c>
      <c r="E1044" s="88" t="s">
        <v>32</v>
      </c>
      <c r="F1044" s="88" t="s">
        <v>32</v>
      </c>
      <c r="G1044" s="88" t="s">
        <v>61</v>
      </c>
      <c r="H1044" s="88" t="s">
        <v>66</v>
      </c>
      <c r="I1044" s="88" t="s">
        <v>2918</v>
      </c>
      <c r="J1044" s="88" t="s">
        <v>1369</v>
      </c>
      <c r="K1044" s="88" t="s">
        <v>1543</v>
      </c>
      <c r="L1044" s="88" t="s">
        <v>3523</v>
      </c>
      <c r="M1044" s="88" t="s">
        <v>667</v>
      </c>
      <c r="N1044" s="88" t="s">
        <v>1739</v>
      </c>
      <c r="O1044" s="88" t="s">
        <v>587</v>
      </c>
      <c r="P1044" s="87" t="s">
        <v>175</v>
      </c>
      <c r="Q1044" s="88" t="s">
        <v>2374</v>
      </c>
      <c r="R1044" s="89" t="s">
        <v>3622</v>
      </c>
      <c r="S1044" s="106">
        <v>0.32500000000000001</v>
      </c>
      <c r="T1044" s="87" t="s">
        <v>2546</v>
      </c>
      <c r="X1044" s="93"/>
      <c r="Y1044" s="93"/>
      <c r="AA1044" s="88">
        <v>30</v>
      </c>
      <c r="AD1044" s="88">
        <v>24</v>
      </c>
      <c r="AE1044" s="108">
        <v>13.25</v>
      </c>
      <c r="AF1044" s="88" t="s">
        <v>2992</v>
      </c>
      <c r="AG1044" s="88" t="s">
        <v>2999</v>
      </c>
      <c r="AH1044" s="88" t="s">
        <v>2998</v>
      </c>
      <c r="AI1044" s="89">
        <v>1</v>
      </c>
      <c r="AJ1044" s="89"/>
      <c r="AK1044" s="89"/>
      <c r="AP1044" s="88" t="s">
        <v>61</v>
      </c>
      <c r="AQ1044" s="88" t="s">
        <v>44</v>
      </c>
      <c r="AR1044" s="88" t="s">
        <v>45</v>
      </c>
      <c r="AS1044" s="88" t="s">
        <v>44</v>
      </c>
      <c r="AT1044" s="88" t="s">
        <v>61</v>
      </c>
      <c r="AU1044" s="88"/>
      <c r="AV1044" s="88"/>
      <c r="AW1044" s="88"/>
      <c r="AX1044" s="88" t="s">
        <v>3923</v>
      </c>
      <c r="AY1044" s="100"/>
      <c r="AZ1044" s="89">
        <v>150</v>
      </c>
      <c r="BA1044" s="92">
        <v>0.41968911917098445</v>
      </c>
      <c r="BB1044" s="93">
        <v>144</v>
      </c>
      <c r="BC1044" s="94">
        <v>0.2</v>
      </c>
      <c r="BD1044" s="93">
        <v>415</v>
      </c>
      <c r="BE1044" s="89">
        <v>285</v>
      </c>
      <c r="BF1044" s="98" t="s">
        <v>2551</v>
      </c>
      <c r="BG1044" s="88" t="s">
        <v>68</v>
      </c>
      <c r="BH1044" s="88" t="s">
        <v>3523</v>
      </c>
    </row>
    <row r="1045" spans="1:60" s="87" customFormat="1" ht="30.75" customHeight="1" x14ac:dyDescent="0.2">
      <c r="A1045" s="87" t="s">
        <v>2542</v>
      </c>
      <c r="B1045" s="88" t="s">
        <v>2540</v>
      </c>
      <c r="C1045" s="107" t="s">
        <v>2542</v>
      </c>
      <c r="D1045" s="88" t="s">
        <v>31</v>
      </c>
      <c r="E1045" s="88" t="s">
        <v>32</v>
      </c>
      <c r="F1045" s="88" t="s">
        <v>32</v>
      </c>
      <c r="G1045" s="88" t="s">
        <v>61</v>
      </c>
      <c r="H1045" s="88" t="s">
        <v>66</v>
      </c>
      <c r="I1045" s="88" t="s">
        <v>2918</v>
      </c>
      <c r="J1045" s="88" t="s">
        <v>1369</v>
      </c>
      <c r="K1045" s="88" t="s">
        <v>1543</v>
      </c>
      <c r="L1045" s="88" t="s">
        <v>3523</v>
      </c>
      <c r="M1045" s="88" t="s">
        <v>667</v>
      </c>
      <c r="N1045" s="88" t="s">
        <v>1739</v>
      </c>
      <c r="O1045" s="88" t="s">
        <v>587</v>
      </c>
      <c r="P1045" s="87" t="s">
        <v>176</v>
      </c>
      <c r="Q1045" s="88" t="s">
        <v>2374</v>
      </c>
      <c r="R1045" s="89" t="s">
        <v>3622</v>
      </c>
      <c r="S1045" s="106">
        <v>0.315</v>
      </c>
      <c r="T1045" s="87" t="s">
        <v>2547</v>
      </c>
      <c r="X1045" s="93"/>
      <c r="Y1045" s="93"/>
      <c r="AA1045" s="88">
        <v>30</v>
      </c>
      <c r="AD1045" s="88">
        <v>24</v>
      </c>
      <c r="AE1045" s="108">
        <v>13.25</v>
      </c>
      <c r="AF1045" s="88" t="s">
        <v>2992</v>
      </c>
      <c r="AG1045" s="88" t="s">
        <v>2999</v>
      </c>
      <c r="AH1045" s="88" t="s">
        <v>2998</v>
      </c>
      <c r="AI1045" s="89">
        <v>1</v>
      </c>
      <c r="AJ1045" s="89"/>
      <c r="AK1045" s="89"/>
      <c r="AP1045" s="88" t="s">
        <v>61</v>
      </c>
      <c r="AQ1045" s="88" t="s">
        <v>44</v>
      </c>
      <c r="AR1045" s="88" t="s">
        <v>45</v>
      </c>
      <c r="AS1045" s="88" t="s">
        <v>44</v>
      </c>
      <c r="AT1045" s="88" t="s">
        <v>61</v>
      </c>
      <c r="AU1045" s="88"/>
      <c r="AV1045" s="88"/>
      <c r="AW1045" s="88"/>
      <c r="AX1045" s="88" t="s">
        <v>3923</v>
      </c>
      <c r="AY1045" s="100"/>
      <c r="AZ1045" s="89">
        <v>150</v>
      </c>
      <c r="BA1045" s="92">
        <v>0.46632124352331605</v>
      </c>
      <c r="BB1045" s="93">
        <v>144</v>
      </c>
      <c r="BC1045" s="94">
        <v>0.2</v>
      </c>
      <c r="BD1045" s="93">
        <v>415</v>
      </c>
      <c r="BE1045" s="89">
        <v>285</v>
      </c>
      <c r="BF1045" s="98" t="s">
        <v>2551</v>
      </c>
      <c r="BG1045" s="88" t="s">
        <v>68</v>
      </c>
      <c r="BH1045" s="88" t="s">
        <v>3523</v>
      </c>
    </row>
    <row r="1046" spans="1:60" s="87" customFormat="1" ht="30.75" customHeight="1" x14ac:dyDescent="0.2">
      <c r="A1046" s="87" t="s">
        <v>2543</v>
      </c>
      <c r="B1046" s="88" t="s">
        <v>2540</v>
      </c>
      <c r="C1046" s="107" t="s">
        <v>2543</v>
      </c>
      <c r="D1046" s="88" t="s">
        <v>31</v>
      </c>
      <c r="E1046" s="88" t="s">
        <v>32</v>
      </c>
      <c r="F1046" s="88" t="s">
        <v>32</v>
      </c>
      <c r="G1046" s="88" t="s">
        <v>61</v>
      </c>
      <c r="H1046" s="88" t="s">
        <v>66</v>
      </c>
      <c r="I1046" s="88" t="s">
        <v>2918</v>
      </c>
      <c r="J1046" s="88" t="s">
        <v>1369</v>
      </c>
      <c r="K1046" s="88" t="s">
        <v>1543</v>
      </c>
      <c r="L1046" s="88" t="s">
        <v>3523</v>
      </c>
      <c r="M1046" s="88" t="s">
        <v>667</v>
      </c>
      <c r="N1046" s="88" t="s">
        <v>1739</v>
      </c>
      <c r="O1046" s="88" t="s">
        <v>587</v>
      </c>
      <c r="P1046" s="87" t="s">
        <v>98</v>
      </c>
      <c r="Q1046" s="88" t="s">
        <v>2374</v>
      </c>
      <c r="R1046" s="89" t="s">
        <v>3622</v>
      </c>
      <c r="S1046" s="106">
        <v>0.29499999999999998</v>
      </c>
      <c r="T1046" s="87" t="s">
        <v>2548</v>
      </c>
      <c r="X1046" s="93"/>
      <c r="Y1046" s="93"/>
      <c r="AA1046" s="88">
        <v>30</v>
      </c>
      <c r="AD1046" s="88">
        <v>24</v>
      </c>
      <c r="AE1046" s="108">
        <v>13.25</v>
      </c>
      <c r="AF1046" s="88" t="s">
        <v>2992</v>
      </c>
      <c r="AG1046" s="88" t="s">
        <v>2999</v>
      </c>
      <c r="AH1046" s="88" t="s">
        <v>2998</v>
      </c>
      <c r="AI1046" s="89">
        <v>1</v>
      </c>
      <c r="AJ1046" s="89"/>
      <c r="AK1046" s="89"/>
      <c r="AP1046" s="88" t="s">
        <v>61</v>
      </c>
      <c r="AQ1046" s="88" t="s">
        <v>44</v>
      </c>
      <c r="AR1046" s="88" t="s">
        <v>45</v>
      </c>
      <c r="AS1046" s="88" t="s">
        <v>44</v>
      </c>
      <c r="AT1046" s="88" t="s">
        <v>61</v>
      </c>
      <c r="AU1046" s="88"/>
      <c r="AV1046" s="88"/>
      <c r="AW1046" s="88"/>
      <c r="AX1046" s="88" t="s">
        <v>3923</v>
      </c>
      <c r="AY1046" s="100"/>
      <c r="AZ1046" s="89">
        <v>150</v>
      </c>
      <c r="BA1046" s="92">
        <v>0.56994818652849744</v>
      </c>
      <c r="BB1046" s="93">
        <v>144</v>
      </c>
      <c r="BC1046" s="94">
        <v>0.2</v>
      </c>
      <c r="BD1046" s="93">
        <v>415</v>
      </c>
      <c r="BE1046" s="89">
        <v>285</v>
      </c>
      <c r="BF1046" s="98" t="s">
        <v>2551</v>
      </c>
      <c r="BG1046" s="88" t="s">
        <v>68</v>
      </c>
      <c r="BH1046" s="88" t="s">
        <v>3523</v>
      </c>
    </row>
    <row r="1047" spans="1:60" s="87" customFormat="1" ht="30.75" customHeight="1" x14ac:dyDescent="0.2">
      <c r="A1047" s="87" t="s">
        <v>2544</v>
      </c>
      <c r="B1047" s="88" t="s">
        <v>2540</v>
      </c>
      <c r="C1047" s="107" t="s">
        <v>2544</v>
      </c>
      <c r="D1047" s="88" t="s">
        <v>31</v>
      </c>
      <c r="E1047" s="88" t="s">
        <v>32</v>
      </c>
      <c r="F1047" s="88" t="s">
        <v>32</v>
      </c>
      <c r="G1047" s="88" t="s">
        <v>61</v>
      </c>
      <c r="H1047" s="88" t="s">
        <v>66</v>
      </c>
      <c r="I1047" s="88" t="s">
        <v>2918</v>
      </c>
      <c r="J1047" s="88" t="s">
        <v>1369</v>
      </c>
      <c r="K1047" s="88" t="s">
        <v>1543</v>
      </c>
      <c r="L1047" s="88" t="s">
        <v>3523</v>
      </c>
      <c r="M1047" s="88" t="s">
        <v>667</v>
      </c>
      <c r="N1047" s="88" t="s">
        <v>1739</v>
      </c>
      <c r="O1047" s="88" t="s">
        <v>587</v>
      </c>
      <c r="P1047" s="87" t="s">
        <v>100</v>
      </c>
      <c r="Q1047" s="88" t="s">
        <v>2374</v>
      </c>
      <c r="R1047" s="89" t="s">
        <v>3622</v>
      </c>
      <c r="S1047" s="106">
        <v>0.28000000000000003</v>
      </c>
      <c r="T1047" s="87" t="s">
        <v>2549</v>
      </c>
      <c r="X1047" s="93"/>
      <c r="Y1047" s="93"/>
      <c r="AA1047" s="88">
        <v>30</v>
      </c>
      <c r="AD1047" s="88">
        <v>24</v>
      </c>
      <c r="AE1047" s="108">
        <v>13.25</v>
      </c>
      <c r="AF1047" s="88" t="s">
        <v>2992</v>
      </c>
      <c r="AG1047" s="88" t="s">
        <v>2999</v>
      </c>
      <c r="AH1047" s="88" t="s">
        <v>2998</v>
      </c>
      <c r="AI1047" s="89">
        <v>1</v>
      </c>
      <c r="AJ1047" s="89"/>
      <c r="AK1047" s="89"/>
      <c r="AP1047" s="88" t="s">
        <v>61</v>
      </c>
      <c r="AQ1047" s="88" t="s">
        <v>44</v>
      </c>
      <c r="AR1047" s="88" t="s">
        <v>45</v>
      </c>
      <c r="AS1047" s="88" t="s">
        <v>44</v>
      </c>
      <c r="AT1047" s="88" t="s">
        <v>61</v>
      </c>
      <c r="AU1047" s="88"/>
      <c r="AV1047" s="88"/>
      <c r="AW1047" s="88"/>
      <c r="AX1047" s="88" t="s">
        <v>3923</v>
      </c>
      <c r="AY1047" s="100"/>
      <c r="AZ1047" s="89">
        <v>150</v>
      </c>
      <c r="BA1047" s="92">
        <v>0.42487046632124353</v>
      </c>
      <c r="BB1047" s="93">
        <v>144</v>
      </c>
      <c r="BC1047" s="94">
        <v>0.2</v>
      </c>
      <c r="BD1047" s="93">
        <v>415</v>
      </c>
      <c r="BE1047" s="89">
        <v>285</v>
      </c>
      <c r="BF1047" s="98" t="s">
        <v>2551</v>
      </c>
      <c r="BG1047" s="88" t="s">
        <v>68</v>
      </c>
      <c r="BH1047" s="88" t="s">
        <v>3523</v>
      </c>
    </row>
    <row r="1048" spans="1:60" s="87" customFormat="1" ht="30.75" customHeight="1" x14ac:dyDescent="0.2">
      <c r="A1048" s="87" t="s">
        <v>2545</v>
      </c>
      <c r="B1048" s="88" t="s">
        <v>2540</v>
      </c>
      <c r="C1048" s="107" t="s">
        <v>2545</v>
      </c>
      <c r="D1048" s="88" t="s">
        <v>31</v>
      </c>
      <c r="E1048" s="88" t="s">
        <v>32</v>
      </c>
      <c r="F1048" s="88" t="s">
        <v>32</v>
      </c>
      <c r="G1048" s="88" t="s">
        <v>61</v>
      </c>
      <c r="H1048" s="88" t="s">
        <v>66</v>
      </c>
      <c r="I1048" s="88" t="s">
        <v>2918</v>
      </c>
      <c r="J1048" s="88" t="s">
        <v>1369</v>
      </c>
      <c r="K1048" s="88" t="s">
        <v>1543</v>
      </c>
      <c r="L1048" s="88" t="s">
        <v>3523</v>
      </c>
      <c r="M1048" s="88" t="s">
        <v>667</v>
      </c>
      <c r="N1048" s="88" t="s">
        <v>1739</v>
      </c>
      <c r="O1048" s="88" t="s">
        <v>587</v>
      </c>
      <c r="P1048" s="87" t="s">
        <v>104</v>
      </c>
      <c r="Q1048" s="88" t="s">
        <v>2374</v>
      </c>
      <c r="R1048" s="89" t="s">
        <v>3622</v>
      </c>
      <c r="S1048" s="106">
        <v>0.36</v>
      </c>
      <c r="T1048" s="87" t="s">
        <v>2550</v>
      </c>
      <c r="X1048" s="93"/>
      <c r="Y1048" s="93"/>
      <c r="AA1048" s="88">
        <v>30</v>
      </c>
      <c r="AD1048" s="88">
        <v>24</v>
      </c>
      <c r="AE1048" s="108">
        <v>13.25</v>
      </c>
      <c r="AF1048" s="88" t="s">
        <v>2992</v>
      </c>
      <c r="AG1048" s="88" t="s">
        <v>2999</v>
      </c>
      <c r="AH1048" s="88" t="s">
        <v>2998</v>
      </c>
      <c r="AI1048" s="89">
        <v>1</v>
      </c>
      <c r="AJ1048" s="89"/>
      <c r="AK1048" s="89"/>
      <c r="AP1048" s="88" t="s">
        <v>61</v>
      </c>
      <c r="AQ1048" s="88" t="s">
        <v>44</v>
      </c>
      <c r="AR1048" s="88" t="s">
        <v>45</v>
      </c>
      <c r="AS1048" s="88" t="s">
        <v>44</v>
      </c>
      <c r="AT1048" s="88" t="s">
        <v>61</v>
      </c>
      <c r="AU1048" s="88"/>
      <c r="AV1048" s="88"/>
      <c r="AW1048" s="88"/>
      <c r="AX1048" s="88" t="s">
        <v>3923</v>
      </c>
      <c r="AY1048" s="100"/>
      <c r="AZ1048" s="89">
        <v>150</v>
      </c>
      <c r="BA1048" s="92">
        <v>0.13989637305699482</v>
      </c>
      <c r="BB1048" s="93">
        <v>144</v>
      </c>
      <c r="BC1048" s="94">
        <v>0.2</v>
      </c>
      <c r="BD1048" s="93">
        <v>415</v>
      </c>
      <c r="BE1048" s="89">
        <v>285</v>
      </c>
      <c r="BF1048" s="98" t="s">
        <v>2551</v>
      </c>
      <c r="BG1048" s="88" t="s">
        <v>68</v>
      </c>
      <c r="BH1048" s="88" t="s">
        <v>3523</v>
      </c>
    </row>
    <row r="1049" spans="1:60" s="87" customFormat="1" ht="30.75" customHeight="1" x14ac:dyDescent="0.2">
      <c r="A1049" s="87" t="s">
        <v>2237</v>
      </c>
      <c r="B1049" s="88" t="s">
        <v>1884</v>
      </c>
      <c r="C1049" s="107" t="s">
        <v>2237</v>
      </c>
      <c r="D1049" s="88" t="s">
        <v>31</v>
      </c>
      <c r="E1049" s="88" t="s">
        <v>32</v>
      </c>
      <c r="F1049" s="88" t="s">
        <v>32</v>
      </c>
      <c r="G1049" s="88" t="s">
        <v>61</v>
      </c>
      <c r="H1049" s="88" t="s">
        <v>66</v>
      </c>
      <c r="I1049" s="88" t="s">
        <v>2916</v>
      </c>
      <c r="J1049" s="88" t="s">
        <v>1369</v>
      </c>
      <c r="K1049" s="87" t="s">
        <v>1543</v>
      </c>
      <c r="L1049" s="88" t="s">
        <v>3523</v>
      </c>
      <c r="M1049" s="88" t="s">
        <v>667</v>
      </c>
      <c r="N1049" s="88" t="s">
        <v>1735</v>
      </c>
      <c r="O1049" s="88" t="s">
        <v>587</v>
      </c>
      <c r="P1049" s="87" t="s">
        <v>175</v>
      </c>
      <c r="Q1049" s="88" t="s">
        <v>2374</v>
      </c>
      <c r="R1049" s="89" t="s">
        <v>3623</v>
      </c>
      <c r="S1049" s="106">
        <v>0.32500000000000001</v>
      </c>
      <c r="T1049" s="87" t="s">
        <v>1506</v>
      </c>
      <c r="X1049" s="93"/>
      <c r="Y1049" s="93"/>
      <c r="AA1049" s="88">
        <v>30</v>
      </c>
      <c r="AD1049" s="88">
        <v>24</v>
      </c>
      <c r="AE1049" s="108">
        <v>13.25</v>
      </c>
      <c r="AF1049" s="88"/>
      <c r="AG1049" s="88"/>
      <c r="AH1049" s="88" t="s">
        <v>2998</v>
      </c>
      <c r="AI1049" s="89">
        <v>1</v>
      </c>
      <c r="AJ1049" s="89"/>
      <c r="AK1049" s="89"/>
      <c r="AP1049" s="88" t="s">
        <v>61</v>
      </c>
      <c r="AQ1049" s="88" t="s">
        <v>44</v>
      </c>
      <c r="AR1049" s="88" t="s">
        <v>45</v>
      </c>
      <c r="AS1049" s="88" t="s">
        <v>44</v>
      </c>
      <c r="AT1049" s="88" t="s">
        <v>61</v>
      </c>
      <c r="AU1049" s="88"/>
      <c r="AV1049" s="88"/>
      <c r="AW1049" s="88"/>
      <c r="AX1049" s="88" t="s">
        <v>3923</v>
      </c>
      <c r="AY1049" s="88">
        <v>0</v>
      </c>
      <c r="AZ1049" s="89">
        <v>150</v>
      </c>
      <c r="BA1049" s="92"/>
      <c r="BB1049" s="93">
        <v>144</v>
      </c>
      <c r="BC1049" s="94">
        <v>0.2</v>
      </c>
      <c r="BD1049" s="93">
        <v>415</v>
      </c>
      <c r="BE1049" s="89">
        <v>285</v>
      </c>
      <c r="BF1049" s="98" t="s">
        <v>61</v>
      </c>
      <c r="BG1049" s="88" t="s">
        <v>68</v>
      </c>
      <c r="BH1049" s="88" t="s">
        <v>3523</v>
      </c>
    </row>
    <row r="1050" spans="1:60" s="87" customFormat="1" ht="30.75" customHeight="1" x14ac:dyDescent="0.2">
      <c r="A1050" s="87" t="s">
        <v>2238</v>
      </c>
      <c r="B1050" s="88" t="s">
        <v>1884</v>
      </c>
      <c r="C1050" s="107" t="s">
        <v>2238</v>
      </c>
      <c r="D1050" s="88" t="s">
        <v>31</v>
      </c>
      <c r="E1050" s="88" t="s">
        <v>32</v>
      </c>
      <c r="F1050" s="88" t="s">
        <v>32</v>
      </c>
      <c r="G1050" s="88" t="s">
        <v>61</v>
      </c>
      <c r="H1050" s="88" t="s">
        <v>66</v>
      </c>
      <c r="I1050" s="88" t="s">
        <v>2916</v>
      </c>
      <c r="J1050" s="88" t="s">
        <v>1369</v>
      </c>
      <c r="K1050" s="87" t="s">
        <v>1543</v>
      </c>
      <c r="L1050" s="88" t="s">
        <v>3523</v>
      </c>
      <c r="M1050" s="88" t="s">
        <v>667</v>
      </c>
      <c r="N1050" s="88" t="s">
        <v>1735</v>
      </c>
      <c r="O1050" s="88" t="s">
        <v>587</v>
      </c>
      <c r="P1050" s="87" t="s">
        <v>176</v>
      </c>
      <c r="Q1050" s="88" t="s">
        <v>2374</v>
      </c>
      <c r="R1050" s="89" t="s">
        <v>3623</v>
      </c>
      <c r="S1050" s="106">
        <v>0.315</v>
      </c>
      <c r="T1050" s="87" t="s">
        <v>1507</v>
      </c>
      <c r="X1050" s="93"/>
      <c r="Y1050" s="93"/>
      <c r="AA1050" s="88">
        <v>30</v>
      </c>
      <c r="AD1050" s="88">
        <v>24</v>
      </c>
      <c r="AE1050" s="108">
        <v>13.25</v>
      </c>
      <c r="AF1050" s="88"/>
      <c r="AG1050" s="88"/>
      <c r="AH1050" s="88" t="s">
        <v>2998</v>
      </c>
      <c r="AI1050" s="89">
        <v>1</v>
      </c>
      <c r="AJ1050" s="89"/>
      <c r="AK1050" s="89"/>
      <c r="AP1050" s="88" t="s">
        <v>61</v>
      </c>
      <c r="AQ1050" s="88" t="s">
        <v>44</v>
      </c>
      <c r="AR1050" s="88" t="s">
        <v>45</v>
      </c>
      <c r="AS1050" s="88" t="s">
        <v>44</v>
      </c>
      <c r="AT1050" s="88" t="s">
        <v>61</v>
      </c>
      <c r="AU1050" s="88"/>
      <c r="AV1050" s="88"/>
      <c r="AW1050" s="88"/>
      <c r="AX1050" s="88" t="s">
        <v>3923</v>
      </c>
      <c r="AY1050" s="88">
        <v>0</v>
      </c>
      <c r="AZ1050" s="89">
        <v>150</v>
      </c>
      <c r="BA1050" s="92"/>
      <c r="BB1050" s="93">
        <v>144</v>
      </c>
      <c r="BC1050" s="94">
        <v>0.2</v>
      </c>
      <c r="BD1050" s="93">
        <v>415</v>
      </c>
      <c r="BE1050" s="89">
        <v>285</v>
      </c>
      <c r="BF1050" s="98" t="s">
        <v>61</v>
      </c>
      <c r="BG1050" s="88" t="s">
        <v>68</v>
      </c>
      <c r="BH1050" s="88" t="s">
        <v>3523</v>
      </c>
    </row>
    <row r="1051" spans="1:60" s="87" customFormat="1" ht="30.75" customHeight="1" x14ac:dyDescent="0.2">
      <c r="A1051" s="87" t="s">
        <v>1534</v>
      </c>
      <c r="B1051" s="88" t="s">
        <v>1884</v>
      </c>
      <c r="C1051" s="107" t="s">
        <v>1534</v>
      </c>
      <c r="D1051" s="88" t="s">
        <v>31</v>
      </c>
      <c r="E1051" s="88" t="s">
        <v>32</v>
      </c>
      <c r="F1051" s="88" t="s">
        <v>32</v>
      </c>
      <c r="G1051" s="88" t="s">
        <v>61</v>
      </c>
      <c r="H1051" s="88" t="s">
        <v>66</v>
      </c>
      <c r="I1051" s="88" t="s">
        <v>2916</v>
      </c>
      <c r="J1051" s="88" t="s">
        <v>1369</v>
      </c>
      <c r="K1051" s="87" t="s">
        <v>1543</v>
      </c>
      <c r="L1051" s="88" t="s">
        <v>3523</v>
      </c>
      <c r="M1051" s="88" t="s">
        <v>667</v>
      </c>
      <c r="N1051" s="88" t="s">
        <v>1735</v>
      </c>
      <c r="O1051" s="88" t="s">
        <v>587</v>
      </c>
      <c r="P1051" s="87" t="s">
        <v>98</v>
      </c>
      <c r="Q1051" s="88" t="s">
        <v>2374</v>
      </c>
      <c r="R1051" s="89" t="s">
        <v>3623</v>
      </c>
      <c r="S1051" s="106">
        <v>0.29499999999999998</v>
      </c>
      <c r="T1051" s="87" t="s">
        <v>1508</v>
      </c>
      <c r="X1051" s="93"/>
      <c r="Y1051" s="93"/>
      <c r="AA1051" s="88">
        <v>30</v>
      </c>
      <c r="AD1051" s="88">
        <v>24</v>
      </c>
      <c r="AE1051" s="108">
        <v>13.25</v>
      </c>
      <c r="AF1051" s="88"/>
      <c r="AG1051" s="88"/>
      <c r="AH1051" s="88" t="s">
        <v>2998</v>
      </c>
      <c r="AI1051" s="89">
        <v>1</v>
      </c>
      <c r="AJ1051" s="89"/>
      <c r="AK1051" s="89"/>
      <c r="AP1051" s="88" t="s">
        <v>61</v>
      </c>
      <c r="AQ1051" s="88" t="s">
        <v>44</v>
      </c>
      <c r="AR1051" s="88" t="s">
        <v>45</v>
      </c>
      <c r="AS1051" s="88" t="s">
        <v>44</v>
      </c>
      <c r="AT1051" s="88" t="s">
        <v>61</v>
      </c>
      <c r="AU1051" s="88"/>
      <c r="AV1051" s="88"/>
      <c r="AW1051" s="88"/>
      <c r="AX1051" s="88" t="s">
        <v>3923</v>
      </c>
      <c r="AY1051" s="88">
        <v>0</v>
      </c>
      <c r="AZ1051" s="89">
        <v>150</v>
      </c>
      <c r="BA1051" s="92"/>
      <c r="BB1051" s="93">
        <v>144</v>
      </c>
      <c r="BC1051" s="94">
        <v>0.2</v>
      </c>
      <c r="BD1051" s="93">
        <v>415</v>
      </c>
      <c r="BE1051" s="89">
        <v>285</v>
      </c>
      <c r="BF1051" s="98" t="s">
        <v>61</v>
      </c>
      <c r="BG1051" s="88" t="s">
        <v>68</v>
      </c>
      <c r="BH1051" s="88" t="s">
        <v>3523</v>
      </c>
    </row>
    <row r="1052" spans="1:60" s="87" customFormat="1" ht="30.75" customHeight="1" x14ac:dyDescent="0.2">
      <c r="A1052" s="87" t="s">
        <v>1535</v>
      </c>
      <c r="B1052" s="88" t="s">
        <v>1884</v>
      </c>
      <c r="C1052" s="107" t="s">
        <v>1535</v>
      </c>
      <c r="D1052" s="88" t="s">
        <v>31</v>
      </c>
      <c r="E1052" s="88" t="s">
        <v>32</v>
      </c>
      <c r="F1052" s="88" t="s">
        <v>32</v>
      </c>
      <c r="G1052" s="88" t="s">
        <v>61</v>
      </c>
      <c r="H1052" s="88" t="s">
        <v>66</v>
      </c>
      <c r="I1052" s="88" t="s">
        <v>2916</v>
      </c>
      <c r="J1052" s="88" t="s">
        <v>1369</v>
      </c>
      <c r="K1052" s="87" t="s">
        <v>1543</v>
      </c>
      <c r="L1052" s="88" t="s">
        <v>3523</v>
      </c>
      <c r="M1052" s="88" t="s">
        <v>667</v>
      </c>
      <c r="N1052" s="88" t="s">
        <v>1735</v>
      </c>
      <c r="O1052" s="88" t="s">
        <v>587</v>
      </c>
      <c r="P1052" s="87" t="s">
        <v>100</v>
      </c>
      <c r="Q1052" s="88" t="s">
        <v>2374</v>
      </c>
      <c r="R1052" s="89" t="s">
        <v>3623</v>
      </c>
      <c r="S1052" s="106">
        <v>0.28000000000000003</v>
      </c>
      <c r="T1052" s="87" t="s">
        <v>1509</v>
      </c>
      <c r="X1052" s="93"/>
      <c r="Y1052" s="93"/>
      <c r="AA1052" s="88">
        <v>30</v>
      </c>
      <c r="AD1052" s="88">
        <v>24</v>
      </c>
      <c r="AE1052" s="108">
        <v>13.25</v>
      </c>
      <c r="AF1052" s="88"/>
      <c r="AG1052" s="88"/>
      <c r="AH1052" s="88" t="s">
        <v>2998</v>
      </c>
      <c r="AI1052" s="89">
        <v>1</v>
      </c>
      <c r="AJ1052" s="89"/>
      <c r="AK1052" s="89"/>
      <c r="AP1052" s="88" t="s">
        <v>61</v>
      </c>
      <c r="AQ1052" s="88" t="s">
        <v>44</v>
      </c>
      <c r="AR1052" s="88" t="s">
        <v>45</v>
      </c>
      <c r="AS1052" s="88" t="s">
        <v>44</v>
      </c>
      <c r="AT1052" s="88" t="s">
        <v>61</v>
      </c>
      <c r="AU1052" s="88"/>
      <c r="AV1052" s="88"/>
      <c r="AW1052" s="88"/>
      <c r="AX1052" s="88" t="s">
        <v>3923</v>
      </c>
      <c r="AY1052" s="88">
        <v>49.715589000000001</v>
      </c>
      <c r="AZ1052" s="89">
        <v>150</v>
      </c>
      <c r="BA1052" s="92"/>
      <c r="BB1052" s="93">
        <v>144</v>
      </c>
      <c r="BC1052" s="94">
        <v>0.2</v>
      </c>
      <c r="BD1052" s="93">
        <v>415</v>
      </c>
      <c r="BE1052" s="89">
        <v>285</v>
      </c>
      <c r="BF1052" s="98" t="s">
        <v>61</v>
      </c>
      <c r="BG1052" s="88" t="s">
        <v>68</v>
      </c>
      <c r="BH1052" s="88" t="s">
        <v>3523</v>
      </c>
    </row>
    <row r="1053" spans="1:60" s="87" customFormat="1" ht="30.75" customHeight="1" x14ac:dyDescent="0.2">
      <c r="A1053" s="87" t="s">
        <v>1536</v>
      </c>
      <c r="B1053" s="88" t="s">
        <v>1884</v>
      </c>
      <c r="C1053" s="107" t="s">
        <v>1536</v>
      </c>
      <c r="D1053" s="88" t="s">
        <v>31</v>
      </c>
      <c r="E1053" s="88" t="s">
        <v>32</v>
      </c>
      <c r="F1053" s="88" t="s">
        <v>32</v>
      </c>
      <c r="G1053" s="88" t="s">
        <v>61</v>
      </c>
      <c r="H1053" s="88" t="s">
        <v>66</v>
      </c>
      <c r="I1053" s="88" t="s">
        <v>2916</v>
      </c>
      <c r="J1053" s="88" t="s">
        <v>1369</v>
      </c>
      <c r="K1053" s="87" t="s">
        <v>1543</v>
      </c>
      <c r="L1053" s="88" t="s">
        <v>3523</v>
      </c>
      <c r="M1053" s="88" t="s">
        <v>667</v>
      </c>
      <c r="N1053" s="88" t="s">
        <v>1735</v>
      </c>
      <c r="O1053" s="88" t="s">
        <v>587</v>
      </c>
      <c r="P1053" s="87" t="s">
        <v>104</v>
      </c>
      <c r="Q1053" s="88" t="s">
        <v>2374</v>
      </c>
      <c r="R1053" s="89" t="s">
        <v>3623</v>
      </c>
      <c r="S1053" s="106">
        <v>0.36</v>
      </c>
      <c r="T1053" s="87" t="s">
        <v>1510</v>
      </c>
      <c r="X1053" s="93"/>
      <c r="Y1053" s="93"/>
      <c r="AA1053" s="88">
        <v>30</v>
      </c>
      <c r="AD1053" s="88">
        <v>24</v>
      </c>
      <c r="AE1053" s="108">
        <v>13.25</v>
      </c>
      <c r="AF1053" s="88"/>
      <c r="AG1053" s="88"/>
      <c r="AH1053" s="88" t="s">
        <v>2998</v>
      </c>
      <c r="AI1053" s="89">
        <v>1</v>
      </c>
      <c r="AJ1053" s="89"/>
      <c r="AK1053" s="89"/>
      <c r="AP1053" s="88" t="s">
        <v>61</v>
      </c>
      <c r="AQ1053" s="88" t="s">
        <v>44</v>
      </c>
      <c r="AR1053" s="88" t="s">
        <v>45</v>
      </c>
      <c r="AS1053" s="88" t="s">
        <v>44</v>
      </c>
      <c r="AT1053" s="88" t="s">
        <v>61</v>
      </c>
      <c r="AU1053" s="88"/>
      <c r="AV1053" s="88"/>
      <c r="AW1053" s="88"/>
      <c r="AX1053" s="88" t="s">
        <v>3923</v>
      </c>
      <c r="AY1053" s="88">
        <v>49.715589000000001</v>
      </c>
      <c r="AZ1053" s="89">
        <v>150</v>
      </c>
      <c r="BA1053" s="92"/>
      <c r="BB1053" s="93">
        <v>144</v>
      </c>
      <c r="BC1053" s="94">
        <v>0.2</v>
      </c>
      <c r="BD1053" s="93">
        <v>415</v>
      </c>
      <c r="BE1053" s="89">
        <v>285</v>
      </c>
      <c r="BF1053" s="98" t="s">
        <v>61</v>
      </c>
      <c r="BG1053" s="88" t="s">
        <v>68</v>
      </c>
      <c r="BH1053" s="88" t="s">
        <v>3523</v>
      </c>
    </row>
    <row r="1054" spans="1:60" s="87" customFormat="1" ht="30.75" customHeight="1" x14ac:dyDescent="0.2">
      <c r="A1054" s="87" t="s">
        <v>1537</v>
      </c>
      <c r="B1054" s="88" t="s">
        <v>1884</v>
      </c>
      <c r="C1054" s="107" t="s">
        <v>1537</v>
      </c>
      <c r="D1054" s="88" t="s">
        <v>31</v>
      </c>
      <c r="E1054" s="88" t="s">
        <v>32</v>
      </c>
      <c r="F1054" s="88" t="s">
        <v>32</v>
      </c>
      <c r="G1054" s="88" t="s">
        <v>61</v>
      </c>
      <c r="H1054" s="88" t="s">
        <v>66</v>
      </c>
      <c r="I1054" s="88" t="s">
        <v>2916</v>
      </c>
      <c r="J1054" s="88" t="s">
        <v>1369</v>
      </c>
      <c r="K1054" s="87" t="s">
        <v>1543</v>
      </c>
      <c r="L1054" s="88" t="s">
        <v>3523</v>
      </c>
      <c r="M1054" s="88" t="s">
        <v>667</v>
      </c>
      <c r="N1054" s="88" t="s">
        <v>1735</v>
      </c>
      <c r="O1054" s="88" t="s">
        <v>587</v>
      </c>
      <c r="P1054" s="87" t="s">
        <v>107</v>
      </c>
      <c r="Q1054" s="88" t="s">
        <v>2374</v>
      </c>
      <c r="R1054" s="89" t="s">
        <v>3623</v>
      </c>
      <c r="S1054" s="106">
        <v>0.375</v>
      </c>
      <c r="T1054" s="87" t="s">
        <v>1511</v>
      </c>
      <c r="X1054" s="93"/>
      <c r="Y1054" s="93"/>
      <c r="AA1054" s="88">
        <v>30</v>
      </c>
      <c r="AD1054" s="88">
        <v>24</v>
      </c>
      <c r="AE1054" s="108">
        <v>13.25</v>
      </c>
      <c r="AF1054" s="88"/>
      <c r="AG1054" s="88"/>
      <c r="AH1054" s="88" t="s">
        <v>2998</v>
      </c>
      <c r="AI1054" s="89">
        <v>1</v>
      </c>
      <c r="AJ1054" s="89"/>
      <c r="AK1054" s="89"/>
      <c r="AP1054" s="88" t="s">
        <v>61</v>
      </c>
      <c r="AQ1054" s="88" t="s">
        <v>44</v>
      </c>
      <c r="AR1054" s="88" t="s">
        <v>45</v>
      </c>
      <c r="AS1054" s="88" t="s">
        <v>44</v>
      </c>
      <c r="AT1054" s="88" t="s">
        <v>61</v>
      </c>
      <c r="AU1054" s="88"/>
      <c r="AV1054" s="88"/>
      <c r="AW1054" s="88"/>
      <c r="AX1054" s="88" t="s">
        <v>3923</v>
      </c>
      <c r="AY1054" s="88">
        <v>49.715589000000001</v>
      </c>
      <c r="AZ1054" s="89">
        <v>150</v>
      </c>
      <c r="BA1054" s="92"/>
      <c r="BB1054" s="93">
        <v>144</v>
      </c>
      <c r="BC1054" s="94">
        <v>0.2</v>
      </c>
      <c r="BD1054" s="93">
        <v>415</v>
      </c>
      <c r="BE1054" s="89">
        <v>285</v>
      </c>
      <c r="BF1054" s="98" t="s">
        <v>61</v>
      </c>
      <c r="BG1054" s="88" t="s">
        <v>68</v>
      </c>
      <c r="BH1054" s="88" t="s">
        <v>3523</v>
      </c>
    </row>
    <row r="1055" spans="1:60" s="87" customFormat="1" ht="30.75" customHeight="1" x14ac:dyDescent="0.2">
      <c r="A1055" s="87" t="s">
        <v>3938</v>
      </c>
      <c r="B1055" s="88" t="s">
        <v>1897</v>
      </c>
      <c r="C1055" s="107" t="s">
        <v>3938</v>
      </c>
      <c r="D1055" s="88" t="s">
        <v>31</v>
      </c>
      <c r="E1055" s="88" t="s">
        <v>32</v>
      </c>
      <c r="F1055" s="88" t="s">
        <v>32</v>
      </c>
      <c r="G1055" s="88" t="s">
        <v>61</v>
      </c>
      <c r="H1055" s="88" t="s">
        <v>66</v>
      </c>
      <c r="I1055" s="88" t="s">
        <v>2918</v>
      </c>
      <c r="J1055" s="88" t="s">
        <v>1369</v>
      </c>
      <c r="K1055" s="87" t="s">
        <v>1543</v>
      </c>
      <c r="L1055" s="88" t="s">
        <v>3523</v>
      </c>
      <c r="M1055" s="88" t="s">
        <v>667</v>
      </c>
      <c r="N1055" s="88" t="s">
        <v>1726</v>
      </c>
      <c r="O1055" s="88" t="s">
        <v>587</v>
      </c>
      <c r="P1055" s="87" t="s">
        <v>175</v>
      </c>
      <c r="Q1055" s="88" t="s">
        <v>2374</v>
      </c>
      <c r="R1055" s="89" t="s">
        <v>3624</v>
      </c>
      <c r="S1055" s="106">
        <v>0.32500000000000001</v>
      </c>
      <c r="T1055" s="87" t="s">
        <v>1512</v>
      </c>
      <c r="X1055" s="93"/>
      <c r="Y1055" s="93"/>
      <c r="AA1055" s="88">
        <v>30</v>
      </c>
      <c r="AD1055" s="88">
        <v>24</v>
      </c>
      <c r="AE1055" s="108">
        <v>13.25</v>
      </c>
      <c r="AF1055" s="88" t="s">
        <v>2992</v>
      </c>
      <c r="AG1055" s="88" t="s">
        <v>2999</v>
      </c>
      <c r="AH1055" s="88" t="s">
        <v>2998</v>
      </c>
      <c r="AI1055" s="89">
        <v>1</v>
      </c>
      <c r="AJ1055" s="89"/>
      <c r="AK1055" s="89"/>
      <c r="AP1055" s="88" t="s">
        <v>61</v>
      </c>
      <c r="AQ1055" s="88" t="s">
        <v>44</v>
      </c>
      <c r="AR1055" s="88" t="s">
        <v>45</v>
      </c>
      <c r="AS1055" s="88" t="s">
        <v>44</v>
      </c>
      <c r="AT1055" s="88" t="s">
        <v>61</v>
      </c>
      <c r="AU1055" s="88"/>
      <c r="AV1055" s="88"/>
      <c r="AW1055" s="88"/>
      <c r="AX1055" s="88" t="s">
        <v>3923</v>
      </c>
      <c r="AY1055" s="88">
        <v>0</v>
      </c>
      <c r="AZ1055" s="89">
        <v>150</v>
      </c>
      <c r="BA1055" s="92">
        <v>1.0362694300518135E-2</v>
      </c>
      <c r="BB1055" s="93">
        <v>72</v>
      </c>
      <c r="BC1055" s="94">
        <v>0.2</v>
      </c>
      <c r="BD1055" s="93">
        <v>415</v>
      </c>
      <c r="BE1055" s="89">
        <v>285</v>
      </c>
      <c r="BF1055" s="98" t="s">
        <v>2552</v>
      </c>
      <c r="BG1055" s="88" t="s">
        <v>68</v>
      </c>
      <c r="BH1055" s="88" t="s">
        <v>3523</v>
      </c>
    </row>
    <row r="1056" spans="1:60" s="87" customFormat="1" ht="30.75" customHeight="1" x14ac:dyDescent="0.2">
      <c r="A1056" s="87" t="s">
        <v>3937</v>
      </c>
      <c r="B1056" s="88" t="s">
        <v>1897</v>
      </c>
      <c r="C1056" s="107" t="s">
        <v>3937</v>
      </c>
      <c r="D1056" s="88" t="s">
        <v>31</v>
      </c>
      <c r="E1056" s="88" t="s">
        <v>32</v>
      </c>
      <c r="F1056" s="88" t="s">
        <v>32</v>
      </c>
      <c r="G1056" s="88" t="s">
        <v>61</v>
      </c>
      <c r="H1056" s="88" t="s">
        <v>66</v>
      </c>
      <c r="I1056" s="88" t="s">
        <v>2918</v>
      </c>
      <c r="J1056" s="88" t="s">
        <v>1369</v>
      </c>
      <c r="K1056" s="87" t="s">
        <v>1543</v>
      </c>
      <c r="L1056" s="88" t="s">
        <v>3523</v>
      </c>
      <c r="M1056" s="88" t="s">
        <v>667</v>
      </c>
      <c r="N1056" s="88" t="s">
        <v>1726</v>
      </c>
      <c r="O1056" s="88" t="s">
        <v>587</v>
      </c>
      <c r="P1056" s="87" t="s">
        <v>176</v>
      </c>
      <c r="Q1056" s="88" t="s">
        <v>2374</v>
      </c>
      <c r="R1056" s="89" t="s">
        <v>3624</v>
      </c>
      <c r="S1056" s="106">
        <v>0.315</v>
      </c>
      <c r="T1056" s="87" t="s">
        <v>1513</v>
      </c>
      <c r="X1056" s="93"/>
      <c r="Y1056" s="93"/>
      <c r="AA1056" s="88">
        <v>30</v>
      </c>
      <c r="AD1056" s="88">
        <v>24</v>
      </c>
      <c r="AE1056" s="108">
        <v>13.25</v>
      </c>
      <c r="AF1056" s="88" t="s">
        <v>2992</v>
      </c>
      <c r="AG1056" s="88" t="s">
        <v>2999</v>
      </c>
      <c r="AH1056" s="88" t="s">
        <v>2998</v>
      </c>
      <c r="AI1056" s="89">
        <v>1</v>
      </c>
      <c r="AJ1056" s="89"/>
      <c r="AK1056" s="89"/>
      <c r="AP1056" s="88" t="s">
        <v>61</v>
      </c>
      <c r="AQ1056" s="88" t="s">
        <v>44</v>
      </c>
      <c r="AR1056" s="88" t="s">
        <v>45</v>
      </c>
      <c r="AS1056" s="88" t="s">
        <v>44</v>
      </c>
      <c r="AT1056" s="88" t="s">
        <v>61</v>
      </c>
      <c r="AU1056" s="88"/>
      <c r="AV1056" s="88"/>
      <c r="AW1056" s="88"/>
      <c r="AX1056" s="88" t="s">
        <v>3923</v>
      </c>
      <c r="AY1056" s="88">
        <v>53.439763999999997</v>
      </c>
      <c r="AZ1056" s="89">
        <v>150</v>
      </c>
      <c r="BA1056" s="92">
        <v>1.0362694300518135E-2</v>
      </c>
      <c r="BB1056" s="93">
        <v>72</v>
      </c>
      <c r="BC1056" s="94">
        <v>0.2</v>
      </c>
      <c r="BD1056" s="93">
        <v>415</v>
      </c>
      <c r="BE1056" s="89">
        <v>285</v>
      </c>
      <c r="BF1056" s="98" t="s">
        <v>2552</v>
      </c>
      <c r="BG1056" s="88" t="s">
        <v>68</v>
      </c>
      <c r="BH1056" s="88" t="s">
        <v>3523</v>
      </c>
    </row>
    <row r="1057" spans="1:60" s="87" customFormat="1" ht="30.75" customHeight="1" x14ac:dyDescent="0.2">
      <c r="A1057" s="87" t="s">
        <v>3936</v>
      </c>
      <c r="B1057" s="88" t="s">
        <v>1897</v>
      </c>
      <c r="C1057" s="107" t="s">
        <v>3936</v>
      </c>
      <c r="D1057" s="88" t="s">
        <v>31</v>
      </c>
      <c r="E1057" s="88" t="s">
        <v>32</v>
      </c>
      <c r="F1057" s="88" t="s">
        <v>32</v>
      </c>
      <c r="G1057" s="88" t="s">
        <v>61</v>
      </c>
      <c r="H1057" s="88" t="s">
        <v>66</v>
      </c>
      <c r="I1057" s="88" t="s">
        <v>2918</v>
      </c>
      <c r="J1057" s="88" t="s">
        <v>1369</v>
      </c>
      <c r="K1057" s="87" t="s">
        <v>1543</v>
      </c>
      <c r="L1057" s="88" t="s">
        <v>3523</v>
      </c>
      <c r="M1057" s="88" t="s">
        <v>667</v>
      </c>
      <c r="N1057" s="88" t="s">
        <v>1726</v>
      </c>
      <c r="O1057" s="88" t="s">
        <v>587</v>
      </c>
      <c r="P1057" s="87" t="s">
        <v>98</v>
      </c>
      <c r="Q1057" s="88" t="s">
        <v>2374</v>
      </c>
      <c r="R1057" s="89" t="s">
        <v>3624</v>
      </c>
      <c r="S1057" s="106">
        <v>0.29499999999999998</v>
      </c>
      <c r="T1057" s="87" t="s">
        <v>1514</v>
      </c>
      <c r="X1057" s="93"/>
      <c r="Y1057" s="93"/>
      <c r="AA1057" s="88">
        <v>30</v>
      </c>
      <c r="AD1057" s="88">
        <v>24</v>
      </c>
      <c r="AE1057" s="108">
        <v>13.25</v>
      </c>
      <c r="AF1057" s="88" t="s">
        <v>2992</v>
      </c>
      <c r="AG1057" s="88" t="s">
        <v>2999</v>
      </c>
      <c r="AH1057" s="88" t="s">
        <v>2998</v>
      </c>
      <c r="AI1057" s="89">
        <v>1</v>
      </c>
      <c r="AJ1057" s="89"/>
      <c r="AK1057" s="89"/>
      <c r="AP1057" s="88" t="s">
        <v>61</v>
      </c>
      <c r="AQ1057" s="88" t="s">
        <v>44</v>
      </c>
      <c r="AR1057" s="88" t="s">
        <v>45</v>
      </c>
      <c r="AS1057" s="88" t="s">
        <v>44</v>
      </c>
      <c r="AT1057" s="88" t="s">
        <v>61</v>
      </c>
      <c r="AU1057" s="88"/>
      <c r="AV1057" s="88"/>
      <c r="AW1057" s="88"/>
      <c r="AX1057" s="88" t="s">
        <v>3923</v>
      </c>
      <c r="AY1057" s="88">
        <v>53.439763999999997</v>
      </c>
      <c r="AZ1057" s="89">
        <v>150</v>
      </c>
      <c r="BA1057" s="92">
        <v>3.1088082901554404E-2</v>
      </c>
      <c r="BB1057" s="93">
        <v>72</v>
      </c>
      <c r="BC1057" s="94">
        <v>0.2</v>
      </c>
      <c r="BD1057" s="93">
        <v>415</v>
      </c>
      <c r="BE1057" s="89">
        <v>285</v>
      </c>
      <c r="BF1057" s="98" t="s">
        <v>2552</v>
      </c>
      <c r="BG1057" s="88" t="s">
        <v>68</v>
      </c>
      <c r="BH1057" s="88" t="s">
        <v>3523</v>
      </c>
    </row>
    <row r="1058" spans="1:60" s="87" customFormat="1" ht="30.75" customHeight="1" x14ac:dyDescent="0.2">
      <c r="A1058" s="87" t="s">
        <v>3935</v>
      </c>
      <c r="B1058" s="88" t="s">
        <v>1897</v>
      </c>
      <c r="C1058" s="107" t="s">
        <v>3935</v>
      </c>
      <c r="D1058" s="88" t="s">
        <v>31</v>
      </c>
      <c r="E1058" s="88" t="s">
        <v>32</v>
      </c>
      <c r="F1058" s="88" t="s">
        <v>32</v>
      </c>
      <c r="G1058" s="88" t="s">
        <v>61</v>
      </c>
      <c r="H1058" s="88" t="s">
        <v>66</v>
      </c>
      <c r="I1058" s="88" t="s">
        <v>2918</v>
      </c>
      <c r="J1058" s="88" t="s">
        <v>1369</v>
      </c>
      <c r="K1058" s="87" t="s">
        <v>1543</v>
      </c>
      <c r="L1058" s="88" t="s">
        <v>3523</v>
      </c>
      <c r="M1058" s="88" t="s">
        <v>667</v>
      </c>
      <c r="N1058" s="88" t="s">
        <v>1726</v>
      </c>
      <c r="O1058" s="88" t="s">
        <v>587</v>
      </c>
      <c r="P1058" s="87" t="s">
        <v>100</v>
      </c>
      <c r="Q1058" s="88" t="s">
        <v>2374</v>
      </c>
      <c r="R1058" s="89" t="s">
        <v>3624</v>
      </c>
      <c r="S1058" s="106">
        <v>0.28000000000000003</v>
      </c>
      <c r="T1058" s="87" t="s">
        <v>1515</v>
      </c>
      <c r="X1058" s="93"/>
      <c r="Y1058" s="93"/>
      <c r="AA1058" s="88">
        <v>30</v>
      </c>
      <c r="AD1058" s="88">
        <v>24</v>
      </c>
      <c r="AE1058" s="108">
        <v>13.25</v>
      </c>
      <c r="AF1058" s="88" t="s">
        <v>2992</v>
      </c>
      <c r="AG1058" s="88" t="s">
        <v>2999</v>
      </c>
      <c r="AH1058" s="88" t="s">
        <v>2998</v>
      </c>
      <c r="AI1058" s="89">
        <v>1</v>
      </c>
      <c r="AJ1058" s="89"/>
      <c r="AK1058" s="89"/>
      <c r="AP1058" s="88" t="s">
        <v>61</v>
      </c>
      <c r="AQ1058" s="88" t="s">
        <v>44</v>
      </c>
      <c r="AR1058" s="88" t="s">
        <v>45</v>
      </c>
      <c r="AS1058" s="88" t="s">
        <v>44</v>
      </c>
      <c r="AT1058" s="88" t="s">
        <v>61</v>
      </c>
      <c r="AU1058" s="88"/>
      <c r="AV1058" s="88"/>
      <c r="AW1058" s="88"/>
      <c r="AX1058" s="88" t="s">
        <v>3923</v>
      </c>
      <c r="AY1058" s="88">
        <v>53.439763999999997</v>
      </c>
      <c r="AZ1058" s="89">
        <v>150</v>
      </c>
      <c r="BA1058" s="92">
        <v>5.1813471502590676E-3</v>
      </c>
      <c r="BB1058" s="93">
        <v>72</v>
      </c>
      <c r="BC1058" s="94">
        <v>0.2</v>
      </c>
      <c r="BD1058" s="93">
        <v>415</v>
      </c>
      <c r="BE1058" s="89">
        <v>285</v>
      </c>
      <c r="BF1058" s="98" t="s">
        <v>2552</v>
      </c>
      <c r="BG1058" s="88" t="s">
        <v>68</v>
      </c>
      <c r="BH1058" s="88" t="s">
        <v>3523</v>
      </c>
    </row>
    <row r="1059" spans="1:60" s="87" customFormat="1" ht="30.75" customHeight="1" x14ac:dyDescent="0.2">
      <c r="A1059" s="87" t="s">
        <v>3934</v>
      </c>
      <c r="B1059" s="88" t="s">
        <v>1897</v>
      </c>
      <c r="C1059" s="107" t="s">
        <v>3934</v>
      </c>
      <c r="D1059" s="88" t="s">
        <v>31</v>
      </c>
      <c r="E1059" s="88" t="s">
        <v>32</v>
      </c>
      <c r="F1059" s="88" t="s">
        <v>32</v>
      </c>
      <c r="G1059" s="88" t="s">
        <v>61</v>
      </c>
      <c r="H1059" s="88" t="s">
        <v>66</v>
      </c>
      <c r="I1059" s="88" t="s">
        <v>2918</v>
      </c>
      <c r="J1059" s="88" t="s">
        <v>1369</v>
      </c>
      <c r="K1059" s="87" t="s">
        <v>1543</v>
      </c>
      <c r="L1059" s="88" t="s">
        <v>3523</v>
      </c>
      <c r="M1059" s="88" t="s">
        <v>667</v>
      </c>
      <c r="N1059" s="88" t="s">
        <v>1726</v>
      </c>
      <c r="O1059" s="88" t="s">
        <v>587</v>
      </c>
      <c r="P1059" s="87" t="s">
        <v>104</v>
      </c>
      <c r="Q1059" s="88" t="s">
        <v>2374</v>
      </c>
      <c r="R1059" s="89" t="s">
        <v>3624</v>
      </c>
      <c r="S1059" s="106">
        <v>0.36</v>
      </c>
      <c r="T1059" s="87" t="s">
        <v>1516</v>
      </c>
      <c r="X1059" s="93"/>
      <c r="Y1059" s="93"/>
      <c r="AA1059" s="88">
        <v>30</v>
      </c>
      <c r="AD1059" s="88">
        <v>24</v>
      </c>
      <c r="AE1059" s="108">
        <v>13.25</v>
      </c>
      <c r="AF1059" s="88" t="s">
        <v>2992</v>
      </c>
      <c r="AG1059" s="88" t="s">
        <v>2999</v>
      </c>
      <c r="AH1059" s="88" t="s">
        <v>2998</v>
      </c>
      <c r="AI1059" s="89">
        <v>1</v>
      </c>
      <c r="AJ1059" s="89"/>
      <c r="AK1059" s="89"/>
      <c r="AP1059" s="88" t="s">
        <v>61</v>
      </c>
      <c r="AQ1059" s="88" t="s">
        <v>44</v>
      </c>
      <c r="AR1059" s="88" t="s">
        <v>45</v>
      </c>
      <c r="AS1059" s="88" t="s">
        <v>44</v>
      </c>
      <c r="AT1059" s="88" t="s">
        <v>61</v>
      </c>
      <c r="AU1059" s="88"/>
      <c r="AV1059" s="88"/>
      <c r="AW1059" s="88"/>
      <c r="AX1059" s="88" t="s">
        <v>3923</v>
      </c>
      <c r="AY1059" s="88">
        <v>53.439763999999997</v>
      </c>
      <c r="AZ1059" s="89">
        <v>150</v>
      </c>
      <c r="BA1059" s="92">
        <v>5.1813471502590676E-3</v>
      </c>
      <c r="BB1059" s="93">
        <v>72</v>
      </c>
      <c r="BC1059" s="94">
        <v>0.2</v>
      </c>
      <c r="BD1059" s="93">
        <v>415</v>
      </c>
      <c r="BE1059" s="89">
        <v>285</v>
      </c>
      <c r="BF1059" s="98" t="s">
        <v>2552</v>
      </c>
      <c r="BG1059" s="88" t="s">
        <v>68</v>
      </c>
      <c r="BH1059" s="88" t="s">
        <v>3523</v>
      </c>
    </row>
    <row r="1060" spans="1:60" s="87" customFormat="1" ht="30.75" customHeight="1" x14ac:dyDescent="0.2">
      <c r="A1060" s="87" t="s">
        <v>2241</v>
      </c>
      <c r="B1060" s="88" t="s">
        <v>1885</v>
      </c>
      <c r="C1060" s="107" t="s">
        <v>2241</v>
      </c>
      <c r="D1060" s="88" t="s">
        <v>31</v>
      </c>
      <c r="E1060" s="88" t="s">
        <v>32</v>
      </c>
      <c r="F1060" s="88" t="s">
        <v>32</v>
      </c>
      <c r="G1060" s="88" t="s">
        <v>61</v>
      </c>
      <c r="H1060" s="88" t="s">
        <v>66</v>
      </c>
      <c r="I1060" s="88" t="s">
        <v>2916</v>
      </c>
      <c r="J1060" s="88" t="s">
        <v>1369</v>
      </c>
      <c r="K1060" s="87" t="s">
        <v>1543</v>
      </c>
      <c r="L1060" s="88" t="s">
        <v>3523</v>
      </c>
      <c r="M1060" s="88" t="s">
        <v>667</v>
      </c>
      <c r="N1060" s="88" t="s">
        <v>1728</v>
      </c>
      <c r="O1060" s="88" t="s">
        <v>587</v>
      </c>
      <c r="P1060" s="87" t="s">
        <v>175</v>
      </c>
      <c r="Q1060" s="88" t="s">
        <v>2374</v>
      </c>
      <c r="R1060" s="89" t="s">
        <v>3625</v>
      </c>
      <c r="S1060" s="106">
        <v>0.32500000000000001</v>
      </c>
      <c r="T1060" s="87" t="s">
        <v>1517</v>
      </c>
      <c r="X1060" s="93"/>
      <c r="Y1060" s="93"/>
      <c r="AA1060" s="88">
        <v>30</v>
      </c>
      <c r="AD1060" s="88">
        <v>24</v>
      </c>
      <c r="AE1060" s="108">
        <v>13.25</v>
      </c>
      <c r="AF1060" s="88"/>
      <c r="AG1060" s="88"/>
      <c r="AH1060" s="88" t="s">
        <v>2998</v>
      </c>
      <c r="AI1060" s="89">
        <v>1</v>
      </c>
      <c r="AJ1060" s="89"/>
      <c r="AK1060" s="89"/>
      <c r="AP1060" s="88" t="s">
        <v>61</v>
      </c>
      <c r="AQ1060" s="88" t="s">
        <v>44</v>
      </c>
      <c r="AR1060" s="88" t="s">
        <v>45</v>
      </c>
      <c r="AS1060" s="88" t="s">
        <v>44</v>
      </c>
      <c r="AT1060" s="88" t="s">
        <v>61</v>
      </c>
      <c r="AU1060" s="88"/>
      <c r="AV1060" s="88"/>
      <c r="AW1060" s="88"/>
      <c r="AX1060" s="88" t="s">
        <v>3923</v>
      </c>
      <c r="AY1060" s="88">
        <v>49.008557000000003</v>
      </c>
      <c r="AZ1060" s="89">
        <v>150</v>
      </c>
      <c r="BA1060" s="92">
        <v>5.1813471502590676E-3</v>
      </c>
      <c r="BB1060" s="93">
        <v>72</v>
      </c>
      <c r="BC1060" s="94">
        <v>0.2</v>
      </c>
      <c r="BD1060" s="93">
        <v>415</v>
      </c>
      <c r="BE1060" s="89">
        <v>285</v>
      </c>
      <c r="BF1060" s="98" t="s">
        <v>2553</v>
      </c>
      <c r="BG1060" s="88" t="s">
        <v>68</v>
      </c>
      <c r="BH1060" s="88" t="s">
        <v>3523</v>
      </c>
    </row>
    <row r="1061" spans="1:60" s="87" customFormat="1" ht="30.75" customHeight="1" x14ac:dyDescent="0.2">
      <c r="A1061" s="87" t="s">
        <v>2242</v>
      </c>
      <c r="B1061" s="88" t="s">
        <v>1885</v>
      </c>
      <c r="C1061" s="107" t="s">
        <v>2242</v>
      </c>
      <c r="D1061" s="88" t="s">
        <v>31</v>
      </c>
      <c r="E1061" s="88" t="s">
        <v>32</v>
      </c>
      <c r="F1061" s="88" t="s">
        <v>32</v>
      </c>
      <c r="G1061" s="88" t="s">
        <v>61</v>
      </c>
      <c r="H1061" s="88" t="s">
        <v>66</v>
      </c>
      <c r="I1061" s="88" t="s">
        <v>2916</v>
      </c>
      <c r="J1061" s="88" t="s">
        <v>1369</v>
      </c>
      <c r="K1061" s="87" t="s">
        <v>1543</v>
      </c>
      <c r="L1061" s="88" t="s">
        <v>3523</v>
      </c>
      <c r="M1061" s="88" t="s">
        <v>667</v>
      </c>
      <c r="N1061" s="88" t="s">
        <v>1728</v>
      </c>
      <c r="O1061" s="88" t="s">
        <v>587</v>
      </c>
      <c r="P1061" s="87" t="s">
        <v>176</v>
      </c>
      <c r="Q1061" s="88" t="s">
        <v>2374</v>
      </c>
      <c r="R1061" s="89" t="s">
        <v>3625</v>
      </c>
      <c r="S1061" s="106">
        <v>0.315</v>
      </c>
      <c r="T1061" s="87" t="s">
        <v>1518</v>
      </c>
      <c r="X1061" s="93"/>
      <c r="Y1061" s="93"/>
      <c r="AA1061" s="88">
        <v>30</v>
      </c>
      <c r="AD1061" s="88">
        <v>24</v>
      </c>
      <c r="AE1061" s="108">
        <v>13.25</v>
      </c>
      <c r="AF1061" s="88"/>
      <c r="AG1061" s="88"/>
      <c r="AH1061" s="88" t="s">
        <v>2998</v>
      </c>
      <c r="AI1061" s="89">
        <v>1</v>
      </c>
      <c r="AJ1061" s="89"/>
      <c r="AK1061" s="89"/>
      <c r="AP1061" s="88" t="s">
        <v>61</v>
      </c>
      <c r="AQ1061" s="88" t="s">
        <v>44</v>
      </c>
      <c r="AR1061" s="88" t="s">
        <v>45</v>
      </c>
      <c r="AS1061" s="88" t="s">
        <v>44</v>
      </c>
      <c r="AT1061" s="88" t="s">
        <v>61</v>
      </c>
      <c r="AU1061" s="88"/>
      <c r="AV1061" s="88"/>
      <c r="AW1061" s="88"/>
      <c r="AX1061" s="88" t="s">
        <v>3923</v>
      </c>
      <c r="AY1061" s="88">
        <v>49.008557000000003</v>
      </c>
      <c r="AZ1061" s="89">
        <v>150</v>
      </c>
      <c r="BA1061" s="92">
        <v>1.0362694300518135E-2</v>
      </c>
      <c r="BB1061" s="93">
        <v>72</v>
      </c>
      <c r="BC1061" s="94">
        <v>0.2</v>
      </c>
      <c r="BD1061" s="93">
        <v>415</v>
      </c>
      <c r="BE1061" s="89">
        <v>285</v>
      </c>
      <c r="BF1061" s="98" t="s">
        <v>2553</v>
      </c>
      <c r="BG1061" s="88" t="s">
        <v>68</v>
      </c>
      <c r="BH1061" s="88" t="s">
        <v>3523</v>
      </c>
    </row>
    <row r="1062" spans="1:60" s="87" customFormat="1" ht="30.75" customHeight="1" x14ac:dyDescent="0.2">
      <c r="A1062" s="87" t="s">
        <v>1539</v>
      </c>
      <c r="B1062" s="88" t="s">
        <v>1885</v>
      </c>
      <c r="C1062" s="107" t="s">
        <v>1539</v>
      </c>
      <c r="D1062" s="88" t="s">
        <v>31</v>
      </c>
      <c r="E1062" s="88" t="s">
        <v>32</v>
      </c>
      <c r="F1062" s="88" t="s">
        <v>32</v>
      </c>
      <c r="G1062" s="88" t="s">
        <v>61</v>
      </c>
      <c r="H1062" s="88" t="s">
        <v>66</v>
      </c>
      <c r="I1062" s="88" t="s">
        <v>2916</v>
      </c>
      <c r="J1062" s="88" t="s">
        <v>1369</v>
      </c>
      <c r="K1062" s="87" t="s">
        <v>1543</v>
      </c>
      <c r="L1062" s="88" t="s">
        <v>3523</v>
      </c>
      <c r="M1062" s="88" t="s">
        <v>667</v>
      </c>
      <c r="N1062" s="88" t="s">
        <v>1728</v>
      </c>
      <c r="O1062" s="88" t="s">
        <v>587</v>
      </c>
      <c r="P1062" s="87" t="s">
        <v>98</v>
      </c>
      <c r="Q1062" s="88" t="s">
        <v>2374</v>
      </c>
      <c r="R1062" s="89" t="s">
        <v>3625</v>
      </c>
      <c r="S1062" s="106">
        <v>0.29499999999999998</v>
      </c>
      <c r="T1062" s="87" t="s">
        <v>1519</v>
      </c>
      <c r="X1062" s="93"/>
      <c r="Y1062" s="93"/>
      <c r="AA1062" s="88">
        <v>30</v>
      </c>
      <c r="AD1062" s="88">
        <v>24</v>
      </c>
      <c r="AE1062" s="108">
        <v>13.25</v>
      </c>
      <c r="AF1062" s="88"/>
      <c r="AG1062" s="88"/>
      <c r="AH1062" s="88" t="s">
        <v>2998</v>
      </c>
      <c r="AI1062" s="89">
        <v>1</v>
      </c>
      <c r="AJ1062" s="89"/>
      <c r="AK1062" s="89"/>
      <c r="AP1062" s="88" t="s">
        <v>61</v>
      </c>
      <c r="AQ1062" s="88" t="s">
        <v>44</v>
      </c>
      <c r="AR1062" s="88" t="s">
        <v>45</v>
      </c>
      <c r="AS1062" s="88" t="s">
        <v>44</v>
      </c>
      <c r="AT1062" s="88" t="s">
        <v>61</v>
      </c>
      <c r="AU1062" s="88"/>
      <c r="AV1062" s="88"/>
      <c r="AW1062" s="88"/>
      <c r="AX1062" s="88" t="s">
        <v>3923</v>
      </c>
      <c r="AY1062" s="88">
        <v>49.008557000000003</v>
      </c>
      <c r="AZ1062" s="89">
        <v>150</v>
      </c>
      <c r="BA1062" s="92">
        <v>2.072538860103627E-2</v>
      </c>
      <c r="BB1062" s="93">
        <v>72</v>
      </c>
      <c r="BC1062" s="94">
        <v>0.2</v>
      </c>
      <c r="BD1062" s="93">
        <v>415</v>
      </c>
      <c r="BE1062" s="89">
        <v>285</v>
      </c>
      <c r="BF1062" s="98" t="s">
        <v>2553</v>
      </c>
      <c r="BG1062" s="88" t="s">
        <v>68</v>
      </c>
      <c r="BH1062" s="88" t="s">
        <v>3523</v>
      </c>
    </row>
    <row r="1063" spans="1:60" s="87" customFormat="1" ht="30.75" customHeight="1" x14ac:dyDescent="0.2">
      <c r="A1063" s="87" t="s">
        <v>1540</v>
      </c>
      <c r="B1063" s="88" t="s">
        <v>1885</v>
      </c>
      <c r="C1063" s="107" t="s">
        <v>1540</v>
      </c>
      <c r="D1063" s="88" t="s">
        <v>31</v>
      </c>
      <c r="E1063" s="88" t="s">
        <v>32</v>
      </c>
      <c r="F1063" s="88" t="s">
        <v>32</v>
      </c>
      <c r="G1063" s="88" t="s">
        <v>61</v>
      </c>
      <c r="H1063" s="88" t="s">
        <v>66</v>
      </c>
      <c r="I1063" s="88" t="s">
        <v>2916</v>
      </c>
      <c r="J1063" s="88" t="s">
        <v>1369</v>
      </c>
      <c r="K1063" s="87" t="s">
        <v>1543</v>
      </c>
      <c r="L1063" s="88" t="s">
        <v>3523</v>
      </c>
      <c r="M1063" s="88" t="s">
        <v>667</v>
      </c>
      <c r="N1063" s="88" t="s">
        <v>1728</v>
      </c>
      <c r="O1063" s="88" t="s">
        <v>587</v>
      </c>
      <c r="P1063" s="87" t="s">
        <v>100</v>
      </c>
      <c r="Q1063" s="88" t="s">
        <v>2374</v>
      </c>
      <c r="R1063" s="89" t="s">
        <v>3625</v>
      </c>
      <c r="S1063" s="106">
        <v>0.28000000000000003</v>
      </c>
      <c r="T1063" s="87" t="s">
        <v>1520</v>
      </c>
      <c r="X1063" s="93"/>
      <c r="Y1063" s="93"/>
      <c r="AA1063" s="88">
        <v>30</v>
      </c>
      <c r="AD1063" s="88">
        <v>24</v>
      </c>
      <c r="AE1063" s="108">
        <v>13.25</v>
      </c>
      <c r="AF1063" s="88"/>
      <c r="AG1063" s="88"/>
      <c r="AH1063" s="88" t="s">
        <v>2998</v>
      </c>
      <c r="AI1063" s="89">
        <v>1</v>
      </c>
      <c r="AJ1063" s="89"/>
      <c r="AK1063" s="89"/>
      <c r="AP1063" s="88" t="s">
        <v>61</v>
      </c>
      <c r="AQ1063" s="88" t="s">
        <v>44</v>
      </c>
      <c r="AR1063" s="88" t="s">
        <v>45</v>
      </c>
      <c r="AS1063" s="88" t="s">
        <v>44</v>
      </c>
      <c r="AT1063" s="88" t="s">
        <v>61</v>
      </c>
      <c r="AU1063" s="88"/>
      <c r="AV1063" s="88"/>
      <c r="AW1063" s="88"/>
      <c r="AX1063" s="88" t="s">
        <v>3923</v>
      </c>
      <c r="AY1063" s="88">
        <v>49.008557000000003</v>
      </c>
      <c r="AZ1063" s="89">
        <v>150</v>
      </c>
      <c r="BA1063" s="92">
        <v>4.6632124352331605E-2</v>
      </c>
      <c r="BB1063" s="93">
        <v>72</v>
      </c>
      <c r="BC1063" s="94">
        <v>0.2</v>
      </c>
      <c r="BD1063" s="93">
        <v>415</v>
      </c>
      <c r="BE1063" s="89">
        <v>285</v>
      </c>
      <c r="BF1063" s="98" t="s">
        <v>2553</v>
      </c>
      <c r="BG1063" s="88" t="s">
        <v>68</v>
      </c>
      <c r="BH1063" s="88" t="s">
        <v>3523</v>
      </c>
    </row>
    <row r="1064" spans="1:60" s="87" customFormat="1" ht="30.75" customHeight="1" x14ac:dyDescent="0.2">
      <c r="A1064" s="87" t="s">
        <v>1541</v>
      </c>
      <c r="B1064" s="88" t="s">
        <v>1885</v>
      </c>
      <c r="C1064" s="107" t="s">
        <v>1541</v>
      </c>
      <c r="D1064" s="88" t="s">
        <v>31</v>
      </c>
      <c r="E1064" s="88" t="s">
        <v>32</v>
      </c>
      <c r="F1064" s="88" t="s">
        <v>32</v>
      </c>
      <c r="G1064" s="88" t="s">
        <v>61</v>
      </c>
      <c r="H1064" s="88" t="s">
        <v>66</v>
      </c>
      <c r="I1064" s="88" t="s">
        <v>2916</v>
      </c>
      <c r="J1064" s="88" t="s">
        <v>1369</v>
      </c>
      <c r="K1064" s="87" t="s">
        <v>1543</v>
      </c>
      <c r="L1064" s="88" t="s">
        <v>3523</v>
      </c>
      <c r="M1064" s="88" t="s">
        <v>667</v>
      </c>
      <c r="N1064" s="88" t="s">
        <v>1728</v>
      </c>
      <c r="O1064" s="88" t="s">
        <v>587</v>
      </c>
      <c r="P1064" s="87" t="s">
        <v>104</v>
      </c>
      <c r="Q1064" s="88" t="s">
        <v>2374</v>
      </c>
      <c r="R1064" s="89" t="s">
        <v>3625</v>
      </c>
      <c r="S1064" s="106">
        <v>0.36</v>
      </c>
      <c r="T1064" s="87" t="s">
        <v>1521</v>
      </c>
      <c r="X1064" s="93"/>
      <c r="Y1064" s="93"/>
      <c r="AA1064" s="88">
        <v>30</v>
      </c>
      <c r="AD1064" s="88">
        <v>24</v>
      </c>
      <c r="AE1064" s="108">
        <v>13.25</v>
      </c>
      <c r="AF1064" s="88"/>
      <c r="AG1064" s="88"/>
      <c r="AH1064" s="88" t="s">
        <v>2998</v>
      </c>
      <c r="AI1064" s="89">
        <v>1</v>
      </c>
      <c r="AJ1064" s="89"/>
      <c r="AK1064" s="89"/>
      <c r="AP1064" s="88" t="s">
        <v>61</v>
      </c>
      <c r="AQ1064" s="88" t="s">
        <v>44</v>
      </c>
      <c r="AR1064" s="88" t="s">
        <v>45</v>
      </c>
      <c r="AS1064" s="88" t="s">
        <v>44</v>
      </c>
      <c r="AT1064" s="88" t="s">
        <v>61</v>
      </c>
      <c r="AU1064" s="88"/>
      <c r="AV1064" s="88"/>
      <c r="AW1064" s="88"/>
      <c r="AX1064" s="88" t="s">
        <v>3923</v>
      </c>
      <c r="AY1064" s="88">
        <v>49.008557000000003</v>
      </c>
      <c r="AZ1064" s="89">
        <v>150</v>
      </c>
      <c r="BA1064" s="92">
        <v>1.5544041450777202E-2</v>
      </c>
      <c r="BB1064" s="93">
        <v>72</v>
      </c>
      <c r="BC1064" s="94">
        <v>0.2</v>
      </c>
      <c r="BD1064" s="93">
        <v>415</v>
      </c>
      <c r="BE1064" s="89">
        <v>285</v>
      </c>
      <c r="BF1064" s="98" t="s">
        <v>2553</v>
      </c>
      <c r="BG1064" s="88" t="s">
        <v>68</v>
      </c>
      <c r="BH1064" s="88" t="s">
        <v>3523</v>
      </c>
    </row>
    <row r="1065" spans="1:60" s="87" customFormat="1" ht="30.75" customHeight="1" x14ac:dyDescent="0.2">
      <c r="A1065" s="87" t="s">
        <v>1542</v>
      </c>
      <c r="B1065" s="88" t="s">
        <v>1885</v>
      </c>
      <c r="C1065" s="107" t="s">
        <v>1542</v>
      </c>
      <c r="D1065" s="88" t="s">
        <v>31</v>
      </c>
      <c r="E1065" s="88" t="s">
        <v>32</v>
      </c>
      <c r="F1065" s="88" t="s">
        <v>32</v>
      </c>
      <c r="G1065" s="88" t="s">
        <v>61</v>
      </c>
      <c r="H1065" s="88" t="s">
        <v>66</v>
      </c>
      <c r="I1065" s="88" t="s">
        <v>2916</v>
      </c>
      <c r="J1065" s="88" t="s">
        <v>1369</v>
      </c>
      <c r="K1065" s="87" t="s">
        <v>1543</v>
      </c>
      <c r="L1065" s="88" t="s">
        <v>3523</v>
      </c>
      <c r="M1065" s="88" t="s">
        <v>667</v>
      </c>
      <c r="N1065" s="88" t="s">
        <v>1728</v>
      </c>
      <c r="O1065" s="88" t="s">
        <v>587</v>
      </c>
      <c r="P1065" s="87" t="s">
        <v>107</v>
      </c>
      <c r="Q1065" s="88" t="s">
        <v>2374</v>
      </c>
      <c r="R1065" s="89" t="s">
        <v>3625</v>
      </c>
      <c r="S1065" s="106">
        <v>0.375</v>
      </c>
      <c r="T1065" s="87" t="s">
        <v>1522</v>
      </c>
      <c r="X1065" s="93"/>
      <c r="Y1065" s="93"/>
      <c r="AA1065" s="88">
        <v>30</v>
      </c>
      <c r="AD1065" s="88">
        <v>24</v>
      </c>
      <c r="AE1065" s="108">
        <v>13.25</v>
      </c>
      <c r="AF1065" s="88"/>
      <c r="AG1065" s="88"/>
      <c r="AH1065" s="88" t="s">
        <v>2998</v>
      </c>
      <c r="AI1065" s="89">
        <v>1</v>
      </c>
      <c r="AJ1065" s="89"/>
      <c r="AK1065" s="89"/>
      <c r="AP1065" s="88" t="s">
        <v>61</v>
      </c>
      <c r="AQ1065" s="88" t="s">
        <v>44</v>
      </c>
      <c r="AR1065" s="88" t="s">
        <v>45</v>
      </c>
      <c r="AS1065" s="88" t="s">
        <v>44</v>
      </c>
      <c r="AT1065" s="88" t="s">
        <v>61</v>
      </c>
      <c r="AU1065" s="88"/>
      <c r="AV1065" s="88"/>
      <c r="AW1065" s="88"/>
      <c r="AX1065" s="88" t="s">
        <v>3923</v>
      </c>
      <c r="AY1065" s="88">
        <v>49.008557000000003</v>
      </c>
      <c r="AZ1065" s="89">
        <v>150</v>
      </c>
      <c r="BA1065" s="92">
        <v>5.181347150259067E-2</v>
      </c>
      <c r="BB1065" s="93">
        <v>72</v>
      </c>
      <c r="BC1065" s="94">
        <v>0.2</v>
      </c>
      <c r="BD1065" s="93">
        <v>415</v>
      </c>
      <c r="BE1065" s="89">
        <v>285</v>
      </c>
      <c r="BF1065" s="98" t="s">
        <v>2553</v>
      </c>
      <c r="BG1065" s="88" t="s">
        <v>68</v>
      </c>
      <c r="BH1065" s="88" t="s">
        <v>3523</v>
      </c>
    </row>
    <row r="1066" spans="1:60" s="87" customFormat="1" ht="30.75" customHeight="1" x14ac:dyDescent="0.2">
      <c r="A1066" s="87" t="s">
        <v>2243</v>
      </c>
      <c r="B1066" s="88" t="s">
        <v>1886</v>
      </c>
      <c r="C1066" s="107" t="s">
        <v>2243</v>
      </c>
      <c r="D1066" s="88" t="s">
        <v>31</v>
      </c>
      <c r="E1066" s="88" t="s">
        <v>32</v>
      </c>
      <c r="F1066" s="88" t="s">
        <v>32</v>
      </c>
      <c r="G1066" s="88" t="s">
        <v>61</v>
      </c>
      <c r="H1066" s="88" t="s">
        <v>66</v>
      </c>
      <c r="I1066" s="88" t="s">
        <v>2917</v>
      </c>
      <c r="J1066" s="88" t="s">
        <v>1369</v>
      </c>
      <c r="K1066" s="87" t="s">
        <v>1543</v>
      </c>
      <c r="L1066" s="88" t="s">
        <v>3523</v>
      </c>
      <c r="M1066" s="88" t="s">
        <v>667</v>
      </c>
      <c r="N1066" s="88" t="s">
        <v>1740</v>
      </c>
      <c r="O1066" s="88" t="s">
        <v>587</v>
      </c>
      <c r="P1066" s="87" t="s">
        <v>175</v>
      </c>
      <c r="Q1066" s="88" t="s">
        <v>2374</v>
      </c>
      <c r="R1066" s="89" t="s">
        <v>3626</v>
      </c>
      <c r="S1066" s="106">
        <v>0.32500000000000001</v>
      </c>
      <c r="T1066" s="87" t="s">
        <v>1523</v>
      </c>
      <c r="X1066" s="93"/>
      <c r="Y1066" s="93"/>
      <c r="AA1066" s="88">
        <v>30</v>
      </c>
      <c r="AD1066" s="88">
        <v>24</v>
      </c>
      <c r="AE1066" s="108">
        <v>13.25</v>
      </c>
      <c r="AF1066" s="113" t="s">
        <v>2993</v>
      </c>
      <c r="AG1066" s="88" t="s">
        <v>2999</v>
      </c>
      <c r="AH1066" s="88" t="s">
        <v>2998</v>
      </c>
      <c r="AI1066" s="89">
        <v>1</v>
      </c>
      <c r="AJ1066" s="89"/>
      <c r="AK1066" s="89"/>
      <c r="AP1066" s="88" t="s">
        <v>61</v>
      </c>
      <c r="AQ1066" s="88" t="s">
        <v>44</v>
      </c>
      <c r="AR1066" s="88" t="s">
        <v>45</v>
      </c>
      <c r="AS1066" s="88" t="s">
        <v>44</v>
      </c>
      <c r="AT1066" s="88" t="s">
        <v>61</v>
      </c>
      <c r="AU1066" s="88"/>
      <c r="AV1066" s="88"/>
      <c r="AW1066" s="88" t="s">
        <v>3921</v>
      </c>
      <c r="AX1066" s="88"/>
      <c r="AY1066" s="88">
        <v>54.710222000000002</v>
      </c>
      <c r="AZ1066" s="89">
        <v>150</v>
      </c>
      <c r="BA1066" s="92">
        <v>0.41968911917098445</v>
      </c>
      <c r="BB1066" s="93">
        <v>144</v>
      </c>
      <c r="BC1066" s="94">
        <v>0.2</v>
      </c>
      <c r="BD1066" s="93">
        <v>415</v>
      </c>
      <c r="BE1066" s="89">
        <v>285</v>
      </c>
      <c r="BF1066" s="98" t="s">
        <v>2552</v>
      </c>
      <c r="BG1066" s="88" t="s">
        <v>68</v>
      </c>
      <c r="BH1066" s="88" t="s">
        <v>3523</v>
      </c>
    </row>
    <row r="1067" spans="1:60" s="87" customFormat="1" ht="30.75" customHeight="1" x14ac:dyDescent="0.2">
      <c r="A1067" s="87" t="s">
        <v>2244</v>
      </c>
      <c r="B1067" s="88" t="s">
        <v>1886</v>
      </c>
      <c r="C1067" s="107" t="s">
        <v>2244</v>
      </c>
      <c r="D1067" s="88" t="s">
        <v>31</v>
      </c>
      <c r="E1067" s="88" t="s">
        <v>32</v>
      </c>
      <c r="F1067" s="88" t="s">
        <v>32</v>
      </c>
      <c r="G1067" s="88" t="s">
        <v>61</v>
      </c>
      <c r="H1067" s="88" t="s">
        <v>66</v>
      </c>
      <c r="I1067" s="88" t="s">
        <v>2917</v>
      </c>
      <c r="J1067" s="88" t="s">
        <v>1369</v>
      </c>
      <c r="K1067" s="87" t="s">
        <v>1543</v>
      </c>
      <c r="L1067" s="88" t="s">
        <v>3523</v>
      </c>
      <c r="M1067" s="88" t="s">
        <v>667</v>
      </c>
      <c r="N1067" s="88" t="s">
        <v>1740</v>
      </c>
      <c r="O1067" s="88" t="s">
        <v>587</v>
      </c>
      <c r="P1067" s="87" t="s">
        <v>176</v>
      </c>
      <c r="Q1067" s="88" t="s">
        <v>2374</v>
      </c>
      <c r="R1067" s="89" t="s">
        <v>3626</v>
      </c>
      <c r="S1067" s="106">
        <v>0.315</v>
      </c>
      <c r="T1067" s="87" t="s">
        <v>1524</v>
      </c>
      <c r="X1067" s="93"/>
      <c r="Y1067" s="93"/>
      <c r="AA1067" s="88">
        <v>30</v>
      </c>
      <c r="AD1067" s="88">
        <v>24</v>
      </c>
      <c r="AE1067" s="108">
        <v>13.25</v>
      </c>
      <c r="AF1067" s="113" t="s">
        <v>2993</v>
      </c>
      <c r="AG1067" s="88" t="s">
        <v>2999</v>
      </c>
      <c r="AH1067" s="88" t="s">
        <v>2998</v>
      </c>
      <c r="AI1067" s="89">
        <v>1</v>
      </c>
      <c r="AJ1067" s="89"/>
      <c r="AK1067" s="89"/>
      <c r="AP1067" s="88" t="s">
        <v>61</v>
      </c>
      <c r="AQ1067" s="88" t="s">
        <v>44</v>
      </c>
      <c r="AR1067" s="88" t="s">
        <v>45</v>
      </c>
      <c r="AS1067" s="88" t="s">
        <v>44</v>
      </c>
      <c r="AT1067" s="88" t="s">
        <v>61</v>
      </c>
      <c r="AU1067" s="88"/>
      <c r="AV1067" s="88"/>
      <c r="AW1067" s="88" t="s">
        <v>3921</v>
      </c>
      <c r="AX1067" s="88"/>
      <c r="AY1067" s="88">
        <v>57.673327999999998</v>
      </c>
      <c r="AZ1067" s="89">
        <v>150</v>
      </c>
      <c r="BA1067" s="92">
        <v>0.67875647668393779</v>
      </c>
      <c r="BB1067" s="93">
        <v>144</v>
      </c>
      <c r="BC1067" s="94">
        <v>0.2</v>
      </c>
      <c r="BD1067" s="93">
        <v>415</v>
      </c>
      <c r="BE1067" s="89">
        <v>285</v>
      </c>
      <c r="BF1067" s="98" t="s">
        <v>2552</v>
      </c>
      <c r="BG1067" s="88" t="s">
        <v>68</v>
      </c>
      <c r="BH1067" s="88" t="s">
        <v>3523</v>
      </c>
    </row>
    <row r="1068" spans="1:60" s="87" customFormat="1" ht="30.75" customHeight="1" x14ac:dyDescent="0.2">
      <c r="A1068" s="87" t="s">
        <v>2245</v>
      </c>
      <c r="B1068" s="88" t="s">
        <v>1886</v>
      </c>
      <c r="C1068" s="107" t="s">
        <v>2245</v>
      </c>
      <c r="D1068" s="88" t="s">
        <v>31</v>
      </c>
      <c r="E1068" s="88" t="s">
        <v>32</v>
      </c>
      <c r="F1068" s="88" t="s">
        <v>32</v>
      </c>
      <c r="G1068" s="88" t="s">
        <v>61</v>
      </c>
      <c r="H1068" s="88" t="s">
        <v>66</v>
      </c>
      <c r="I1068" s="88" t="s">
        <v>2917</v>
      </c>
      <c r="J1068" s="88" t="s">
        <v>1369</v>
      </c>
      <c r="K1068" s="87" t="s">
        <v>1543</v>
      </c>
      <c r="L1068" s="88" t="s">
        <v>3523</v>
      </c>
      <c r="M1068" s="88" t="s">
        <v>667</v>
      </c>
      <c r="N1068" s="88" t="s">
        <v>1740</v>
      </c>
      <c r="O1068" s="88" t="s">
        <v>587</v>
      </c>
      <c r="P1068" s="87" t="s">
        <v>98</v>
      </c>
      <c r="Q1068" s="88" t="s">
        <v>2374</v>
      </c>
      <c r="R1068" s="89" t="s">
        <v>3626</v>
      </c>
      <c r="S1068" s="106">
        <v>0.29499999999999998</v>
      </c>
      <c r="T1068" s="87" t="s">
        <v>1525</v>
      </c>
      <c r="X1068" s="93"/>
      <c r="Y1068" s="93"/>
      <c r="AA1068" s="88">
        <v>30</v>
      </c>
      <c r="AD1068" s="88">
        <v>24</v>
      </c>
      <c r="AE1068" s="108">
        <v>13.25</v>
      </c>
      <c r="AF1068" s="113" t="s">
        <v>2993</v>
      </c>
      <c r="AG1068" s="88" t="s">
        <v>2999</v>
      </c>
      <c r="AH1068" s="88" t="s">
        <v>2998</v>
      </c>
      <c r="AI1068" s="89">
        <v>1</v>
      </c>
      <c r="AJ1068" s="89"/>
      <c r="AK1068" s="89"/>
      <c r="AP1068" s="88" t="s">
        <v>61</v>
      </c>
      <c r="AQ1068" s="88" t="s">
        <v>44</v>
      </c>
      <c r="AR1068" s="88" t="s">
        <v>45</v>
      </c>
      <c r="AS1068" s="88" t="s">
        <v>44</v>
      </c>
      <c r="AT1068" s="88" t="s">
        <v>61</v>
      </c>
      <c r="AU1068" s="88"/>
      <c r="AV1068" s="88"/>
      <c r="AW1068" s="88" t="s">
        <v>3921</v>
      </c>
      <c r="AX1068" s="88"/>
      <c r="AY1068" s="88">
        <v>58.277396000000003</v>
      </c>
      <c r="AZ1068" s="89">
        <v>150</v>
      </c>
      <c r="BA1068" s="92">
        <v>0.36787564766839376</v>
      </c>
      <c r="BB1068" s="93">
        <v>144</v>
      </c>
      <c r="BC1068" s="94">
        <v>0.2</v>
      </c>
      <c r="BD1068" s="93">
        <v>415</v>
      </c>
      <c r="BE1068" s="89">
        <v>285</v>
      </c>
      <c r="BF1068" s="98" t="s">
        <v>2552</v>
      </c>
      <c r="BG1068" s="88" t="s">
        <v>68</v>
      </c>
      <c r="BH1068" s="88" t="s">
        <v>3523</v>
      </c>
    </row>
    <row r="1069" spans="1:60" s="87" customFormat="1" ht="30.75" customHeight="1" x14ac:dyDescent="0.2">
      <c r="A1069" s="87" t="s">
        <v>2246</v>
      </c>
      <c r="B1069" s="88" t="s">
        <v>1886</v>
      </c>
      <c r="C1069" s="107" t="s">
        <v>2246</v>
      </c>
      <c r="D1069" s="88" t="s">
        <v>31</v>
      </c>
      <c r="E1069" s="88" t="s">
        <v>32</v>
      </c>
      <c r="F1069" s="88" t="s">
        <v>32</v>
      </c>
      <c r="G1069" s="88" t="s">
        <v>61</v>
      </c>
      <c r="H1069" s="88" t="s">
        <v>66</v>
      </c>
      <c r="I1069" s="88" t="s">
        <v>2917</v>
      </c>
      <c r="J1069" s="88" t="s">
        <v>1369</v>
      </c>
      <c r="K1069" s="87" t="s">
        <v>1543</v>
      </c>
      <c r="L1069" s="88" t="s">
        <v>3523</v>
      </c>
      <c r="M1069" s="88" t="s">
        <v>667</v>
      </c>
      <c r="N1069" s="88" t="s">
        <v>1740</v>
      </c>
      <c r="O1069" s="88" t="s">
        <v>587</v>
      </c>
      <c r="P1069" s="87" t="s">
        <v>100</v>
      </c>
      <c r="Q1069" s="88" t="s">
        <v>2374</v>
      </c>
      <c r="R1069" s="89" t="s">
        <v>3626</v>
      </c>
      <c r="S1069" s="106">
        <v>0.28000000000000003</v>
      </c>
      <c r="T1069" s="87" t="s">
        <v>1526</v>
      </c>
      <c r="X1069" s="93"/>
      <c r="Y1069" s="93"/>
      <c r="AA1069" s="88">
        <v>30</v>
      </c>
      <c r="AD1069" s="88">
        <v>24</v>
      </c>
      <c r="AE1069" s="108">
        <v>13.25</v>
      </c>
      <c r="AF1069" s="113" t="s">
        <v>2993</v>
      </c>
      <c r="AG1069" s="88" t="s">
        <v>2999</v>
      </c>
      <c r="AH1069" s="88" t="s">
        <v>2998</v>
      </c>
      <c r="AI1069" s="89">
        <v>1</v>
      </c>
      <c r="AJ1069" s="89"/>
      <c r="AK1069" s="89"/>
      <c r="AP1069" s="88" t="s">
        <v>61</v>
      </c>
      <c r="AQ1069" s="88" t="s">
        <v>44</v>
      </c>
      <c r="AR1069" s="88" t="s">
        <v>45</v>
      </c>
      <c r="AS1069" s="88" t="s">
        <v>44</v>
      </c>
      <c r="AT1069" s="88" t="s">
        <v>61</v>
      </c>
      <c r="AU1069" s="88"/>
      <c r="AV1069" s="88"/>
      <c r="AW1069" s="88" t="s">
        <v>3921</v>
      </c>
      <c r="AX1069" s="88"/>
      <c r="AY1069" s="88">
        <v>54.237788000000002</v>
      </c>
      <c r="AZ1069" s="89">
        <v>150</v>
      </c>
      <c r="BA1069" s="92">
        <v>0.44559585492227977</v>
      </c>
      <c r="BB1069" s="93">
        <v>144</v>
      </c>
      <c r="BC1069" s="94">
        <v>0.2</v>
      </c>
      <c r="BD1069" s="93">
        <v>415</v>
      </c>
      <c r="BE1069" s="89">
        <v>285</v>
      </c>
      <c r="BF1069" s="98" t="s">
        <v>2552</v>
      </c>
      <c r="BG1069" s="88" t="s">
        <v>68</v>
      </c>
      <c r="BH1069" s="88" t="s">
        <v>3523</v>
      </c>
    </row>
    <row r="1070" spans="1:60" s="87" customFormat="1" ht="30.75" customHeight="1" x14ac:dyDescent="0.2">
      <c r="A1070" s="87" t="s">
        <v>2247</v>
      </c>
      <c r="B1070" s="88" t="s">
        <v>1886</v>
      </c>
      <c r="C1070" s="107" t="s">
        <v>2247</v>
      </c>
      <c r="D1070" s="88" t="s">
        <v>31</v>
      </c>
      <c r="E1070" s="88" t="s">
        <v>32</v>
      </c>
      <c r="F1070" s="88" t="s">
        <v>32</v>
      </c>
      <c r="G1070" s="88" t="s">
        <v>61</v>
      </c>
      <c r="H1070" s="88" t="s">
        <v>66</v>
      </c>
      <c r="I1070" s="88" t="s">
        <v>2917</v>
      </c>
      <c r="J1070" s="88" t="s">
        <v>1369</v>
      </c>
      <c r="K1070" s="87" t="s">
        <v>1543</v>
      </c>
      <c r="L1070" s="88" t="s">
        <v>3523</v>
      </c>
      <c r="M1070" s="88" t="s">
        <v>667</v>
      </c>
      <c r="N1070" s="88" t="s">
        <v>1740</v>
      </c>
      <c r="O1070" s="88" t="s">
        <v>587</v>
      </c>
      <c r="P1070" s="87" t="s">
        <v>104</v>
      </c>
      <c r="Q1070" s="88" t="s">
        <v>2374</v>
      </c>
      <c r="R1070" s="89" t="s">
        <v>3626</v>
      </c>
      <c r="S1070" s="106">
        <v>0.36</v>
      </c>
      <c r="T1070" s="87" t="s">
        <v>1527</v>
      </c>
      <c r="X1070" s="93"/>
      <c r="Y1070" s="93"/>
      <c r="AA1070" s="88">
        <v>30</v>
      </c>
      <c r="AD1070" s="88">
        <v>24</v>
      </c>
      <c r="AE1070" s="108">
        <v>13.25</v>
      </c>
      <c r="AF1070" s="113" t="s">
        <v>2993</v>
      </c>
      <c r="AG1070" s="88" t="s">
        <v>2999</v>
      </c>
      <c r="AH1070" s="88" t="s">
        <v>2998</v>
      </c>
      <c r="AI1070" s="89">
        <v>1</v>
      </c>
      <c r="AJ1070" s="89"/>
      <c r="AK1070" s="89"/>
      <c r="AP1070" s="88" t="s">
        <v>61</v>
      </c>
      <c r="AQ1070" s="88" t="s">
        <v>44</v>
      </c>
      <c r="AR1070" s="88" t="s">
        <v>45</v>
      </c>
      <c r="AS1070" s="88" t="s">
        <v>44</v>
      </c>
      <c r="AT1070" s="88" t="s">
        <v>61</v>
      </c>
      <c r="AU1070" s="88"/>
      <c r="AV1070" s="88"/>
      <c r="AW1070" s="88" t="s">
        <v>3921</v>
      </c>
      <c r="AX1070" s="88"/>
      <c r="AY1070" s="88">
        <v>55.269342999999999</v>
      </c>
      <c r="AZ1070" s="89">
        <v>150</v>
      </c>
      <c r="BA1070" s="92">
        <v>0.15025906735751296</v>
      </c>
      <c r="BB1070" s="93">
        <v>144</v>
      </c>
      <c r="BC1070" s="94">
        <v>0.2</v>
      </c>
      <c r="BD1070" s="93">
        <v>415</v>
      </c>
      <c r="BE1070" s="89">
        <v>285</v>
      </c>
      <c r="BF1070" s="98" t="s">
        <v>2552</v>
      </c>
      <c r="BG1070" s="88" t="s">
        <v>68</v>
      </c>
      <c r="BH1070" s="88" t="s">
        <v>3523</v>
      </c>
    </row>
    <row r="1071" spans="1:60" s="87" customFormat="1" ht="30.75" customHeight="1" x14ac:dyDescent="0.2">
      <c r="A1071" s="87" t="s">
        <v>2248</v>
      </c>
      <c r="B1071" s="88" t="s">
        <v>1898</v>
      </c>
      <c r="C1071" s="107" t="s">
        <v>2248</v>
      </c>
      <c r="D1071" s="88" t="s">
        <v>31</v>
      </c>
      <c r="E1071" s="88" t="s">
        <v>32</v>
      </c>
      <c r="F1071" s="88" t="s">
        <v>32</v>
      </c>
      <c r="G1071" s="88" t="s">
        <v>61</v>
      </c>
      <c r="H1071" s="88" t="s">
        <v>66</v>
      </c>
      <c r="I1071" s="88" t="s">
        <v>2918</v>
      </c>
      <c r="J1071" s="88" t="s">
        <v>1369</v>
      </c>
      <c r="K1071" s="87" t="s">
        <v>1543</v>
      </c>
      <c r="L1071" s="88" t="s">
        <v>3523</v>
      </c>
      <c r="M1071" s="88" t="s">
        <v>667</v>
      </c>
      <c r="N1071" s="88" t="s">
        <v>1743</v>
      </c>
      <c r="O1071" s="88" t="s">
        <v>587</v>
      </c>
      <c r="P1071" s="87" t="s">
        <v>175</v>
      </c>
      <c r="Q1071" s="88" t="s">
        <v>2374</v>
      </c>
      <c r="R1071" s="89" t="s">
        <v>3633</v>
      </c>
      <c r="S1071" s="106">
        <v>0.32500000000000001</v>
      </c>
      <c r="T1071" s="87" t="s">
        <v>1528</v>
      </c>
      <c r="X1071" s="93"/>
      <c r="Y1071" s="93"/>
      <c r="AA1071" s="88">
        <v>30</v>
      </c>
      <c r="AD1071" s="88">
        <v>24</v>
      </c>
      <c r="AE1071" s="108">
        <v>13.25</v>
      </c>
      <c r="AF1071" s="88" t="s">
        <v>2992</v>
      </c>
      <c r="AG1071" s="88" t="s">
        <v>2999</v>
      </c>
      <c r="AH1071" s="88" t="s">
        <v>2998</v>
      </c>
      <c r="AI1071" s="89">
        <v>1</v>
      </c>
      <c r="AJ1071" s="89"/>
      <c r="AK1071" s="89"/>
      <c r="AP1071" s="88" t="s">
        <v>61</v>
      </c>
      <c r="AQ1071" s="88" t="s">
        <v>44</v>
      </c>
      <c r="AR1071" s="88" t="s">
        <v>45</v>
      </c>
      <c r="AS1071" s="88" t="s">
        <v>44</v>
      </c>
      <c r="AT1071" s="88" t="s">
        <v>61</v>
      </c>
      <c r="AU1071" s="88"/>
      <c r="AV1071" s="88"/>
      <c r="AW1071" s="88"/>
      <c r="AX1071" s="88" t="s">
        <v>3923</v>
      </c>
      <c r="AY1071" s="88">
        <v>53.240599000000003</v>
      </c>
      <c r="AZ1071" s="89">
        <v>150</v>
      </c>
      <c r="BA1071" s="92">
        <v>0.23316062176165803</v>
      </c>
      <c r="BB1071" s="93">
        <v>144</v>
      </c>
      <c r="BC1071" s="94">
        <v>0.2</v>
      </c>
      <c r="BD1071" s="93">
        <v>415</v>
      </c>
      <c r="BE1071" s="89">
        <v>285</v>
      </c>
      <c r="BF1071" s="98" t="s">
        <v>2551</v>
      </c>
      <c r="BG1071" s="88" t="s">
        <v>68</v>
      </c>
      <c r="BH1071" s="88" t="s">
        <v>3523</v>
      </c>
    </row>
    <row r="1072" spans="1:60" s="87" customFormat="1" ht="30.75" customHeight="1" x14ac:dyDescent="0.2">
      <c r="A1072" s="87" t="s">
        <v>2249</v>
      </c>
      <c r="B1072" s="88" t="s">
        <v>1898</v>
      </c>
      <c r="C1072" s="107" t="s">
        <v>2249</v>
      </c>
      <c r="D1072" s="88" t="s">
        <v>31</v>
      </c>
      <c r="E1072" s="88" t="s">
        <v>32</v>
      </c>
      <c r="F1072" s="88" t="s">
        <v>32</v>
      </c>
      <c r="G1072" s="88" t="s">
        <v>61</v>
      </c>
      <c r="H1072" s="88" t="s">
        <v>66</v>
      </c>
      <c r="I1072" s="88" t="s">
        <v>2918</v>
      </c>
      <c r="J1072" s="88" t="s">
        <v>1369</v>
      </c>
      <c r="K1072" s="87" t="s">
        <v>1543</v>
      </c>
      <c r="L1072" s="88" t="s">
        <v>3523</v>
      </c>
      <c r="M1072" s="88" t="s">
        <v>667</v>
      </c>
      <c r="N1072" s="88" t="s">
        <v>1743</v>
      </c>
      <c r="O1072" s="88" t="s">
        <v>587</v>
      </c>
      <c r="P1072" s="87" t="s">
        <v>176</v>
      </c>
      <c r="Q1072" s="88" t="s">
        <v>2374</v>
      </c>
      <c r="R1072" s="89" t="s">
        <v>3633</v>
      </c>
      <c r="S1072" s="106">
        <v>0.315</v>
      </c>
      <c r="T1072" s="87" t="s">
        <v>1529</v>
      </c>
      <c r="X1072" s="93"/>
      <c r="Y1072" s="93"/>
      <c r="AA1072" s="88">
        <v>30</v>
      </c>
      <c r="AD1072" s="88">
        <v>24</v>
      </c>
      <c r="AE1072" s="108">
        <v>13.25</v>
      </c>
      <c r="AF1072" s="88" t="s">
        <v>2992</v>
      </c>
      <c r="AG1072" s="88" t="s">
        <v>2999</v>
      </c>
      <c r="AH1072" s="88" t="s">
        <v>2998</v>
      </c>
      <c r="AI1072" s="89">
        <v>1</v>
      </c>
      <c r="AJ1072" s="89"/>
      <c r="AK1072" s="89"/>
      <c r="AP1072" s="88" t="s">
        <v>61</v>
      </c>
      <c r="AQ1072" s="88" t="s">
        <v>44</v>
      </c>
      <c r="AR1072" s="88" t="s">
        <v>45</v>
      </c>
      <c r="AS1072" s="88" t="s">
        <v>44</v>
      </c>
      <c r="AT1072" s="88" t="s">
        <v>61</v>
      </c>
      <c r="AU1072" s="88"/>
      <c r="AV1072" s="88"/>
      <c r="AW1072" s="88"/>
      <c r="AX1072" s="88" t="s">
        <v>3923</v>
      </c>
      <c r="AY1072" s="88">
        <v>57.950845999999999</v>
      </c>
      <c r="AZ1072" s="89">
        <v>150</v>
      </c>
      <c r="BA1072" s="92">
        <v>0.32642487046632124</v>
      </c>
      <c r="BB1072" s="93">
        <v>144</v>
      </c>
      <c r="BC1072" s="94">
        <v>0.2</v>
      </c>
      <c r="BD1072" s="93">
        <v>415</v>
      </c>
      <c r="BE1072" s="89">
        <v>285</v>
      </c>
      <c r="BF1072" s="98" t="s">
        <v>2551</v>
      </c>
      <c r="BG1072" s="88" t="s">
        <v>68</v>
      </c>
      <c r="BH1072" s="88" t="s">
        <v>3523</v>
      </c>
    </row>
    <row r="1073" spans="1:60" s="87" customFormat="1" ht="30.75" customHeight="1" x14ac:dyDescent="0.2">
      <c r="A1073" s="87" t="s">
        <v>2250</v>
      </c>
      <c r="B1073" s="88" t="s">
        <v>1898</v>
      </c>
      <c r="C1073" s="107" t="s">
        <v>2250</v>
      </c>
      <c r="D1073" s="88" t="s">
        <v>31</v>
      </c>
      <c r="E1073" s="88" t="s">
        <v>32</v>
      </c>
      <c r="F1073" s="88" t="s">
        <v>32</v>
      </c>
      <c r="G1073" s="88" t="s">
        <v>61</v>
      </c>
      <c r="H1073" s="88" t="s">
        <v>66</v>
      </c>
      <c r="I1073" s="88" t="s">
        <v>2918</v>
      </c>
      <c r="J1073" s="88" t="s">
        <v>1369</v>
      </c>
      <c r="K1073" s="87" t="s">
        <v>1543</v>
      </c>
      <c r="L1073" s="88" t="s">
        <v>3523</v>
      </c>
      <c r="M1073" s="88" t="s">
        <v>667</v>
      </c>
      <c r="N1073" s="88" t="s">
        <v>1743</v>
      </c>
      <c r="O1073" s="88" t="s">
        <v>587</v>
      </c>
      <c r="P1073" s="87" t="s">
        <v>98</v>
      </c>
      <c r="Q1073" s="88" t="s">
        <v>2374</v>
      </c>
      <c r="R1073" s="89" t="s">
        <v>3633</v>
      </c>
      <c r="S1073" s="106">
        <v>0.29499999999999998</v>
      </c>
      <c r="T1073" s="87" t="s">
        <v>1530</v>
      </c>
      <c r="X1073" s="93"/>
      <c r="Y1073" s="93"/>
      <c r="AA1073" s="88">
        <v>30</v>
      </c>
      <c r="AD1073" s="88">
        <v>24</v>
      </c>
      <c r="AE1073" s="108">
        <v>13.25</v>
      </c>
      <c r="AF1073" s="88" t="s">
        <v>2992</v>
      </c>
      <c r="AG1073" s="88" t="s">
        <v>2999</v>
      </c>
      <c r="AH1073" s="88" t="s">
        <v>2998</v>
      </c>
      <c r="AI1073" s="89">
        <v>1</v>
      </c>
      <c r="AJ1073" s="89"/>
      <c r="AK1073" s="89"/>
      <c r="AP1073" s="88" t="s">
        <v>61</v>
      </c>
      <c r="AQ1073" s="88" t="s">
        <v>44</v>
      </c>
      <c r="AR1073" s="88" t="s">
        <v>45</v>
      </c>
      <c r="AS1073" s="88" t="s">
        <v>44</v>
      </c>
      <c r="AT1073" s="88" t="s">
        <v>61</v>
      </c>
      <c r="AU1073" s="88"/>
      <c r="AV1073" s="88"/>
      <c r="AW1073" s="88"/>
      <c r="AX1073" s="88" t="s">
        <v>3923</v>
      </c>
      <c r="AY1073" s="88">
        <v>58.504047</v>
      </c>
      <c r="AZ1073" s="89">
        <v>150</v>
      </c>
      <c r="BA1073" s="92">
        <v>0.34196891191709844</v>
      </c>
      <c r="BB1073" s="93">
        <v>144</v>
      </c>
      <c r="BC1073" s="94">
        <v>0.2</v>
      </c>
      <c r="BD1073" s="93">
        <v>415</v>
      </c>
      <c r="BE1073" s="89">
        <v>285</v>
      </c>
      <c r="BF1073" s="98" t="s">
        <v>2551</v>
      </c>
      <c r="BG1073" s="88" t="s">
        <v>68</v>
      </c>
      <c r="BH1073" s="88" t="s">
        <v>3523</v>
      </c>
    </row>
    <row r="1074" spans="1:60" s="87" customFormat="1" ht="30.75" customHeight="1" x14ac:dyDescent="0.2">
      <c r="A1074" s="87" t="s">
        <v>2251</v>
      </c>
      <c r="B1074" s="88" t="s">
        <v>1898</v>
      </c>
      <c r="C1074" s="107" t="s">
        <v>2251</v>
      </c>
      <c r="D1074" s="88" t="s">
        <v>31</v>
      </c>
      <c r="E1074" s="88" t="s">
        <v>32</v>
      </c>
      <c r="F1074" s="88" t="s">
        <v>32</v>
      </c>
      <c r="G1074" s="88" t="s">
        <v>61</v>
      </c>
      <c r="H1074" s="88" t="s">
        <v>66</v>
      </c>
      <c r="I1074" s="88" t="s">
        <v>2918</v>
      </c>
      <c r="J1074" s="88" t="s">
        <v>1369</v>
      </c>
      <c r="K1074" s="87" t="s">
        <v>1543</v>
      </c>
      <c r="L1074" s="88" t="s">
        <v>3523</v>
      </c>
      <c r="M1074" s="88" t="s">
        <v>667</v>
      </c>
      <c r="N1074" s="88" t="s">
        <v>1743</v>
      </c>
      <c r="O1074" s="88" t="s">
        <v>587</v>
      </c>
      <c r="P1074" s="87" t="s">
        <v>100</v>
      </c>
      <c r="Q1074" s="88" t="s">
        <v>2374</v>
      </c>
      <c r="R1074" s="89" t="s">
        <v>3633</v>
      </c>
      <c r="S1074" s="106">
        <v>0.28000000000000003</v>
      </c>
      <c r="T1074" s="87" t="s">
        <v>1531</v>
      </c>
      <c r="X1074" s="93"/>
      <c r="Y1074" s="93"/>
      <c r="AA1074" s="88">
        <v>30</v>
      </c>
      <c r="AD1074" s="88">
        <v>24</v>
      </c>
      <c r="AE1074" s="108">
        <v>13.25</v>
      </c>
      <c r="AF1074" s="88" t="s">
        <v>2992</v>
      </c>
      <c r="AG1074" s="88" t="s">
        <v>2999</v>
      </c>
      <c r="AH1074" s="88" t="s">
        <v>2998</v>
      </c>
      <c r="AI1074" s="89">
        <v>1</v>
      </c>
      <c r="AJ1074" s="89"/>
      <c r="AK1074" s="89"/>
      <c r="AP1074" s="88" t="s">
        <v>61</v>
      </c>
      <c r="AQ1074" s="88" t="s">
        <v>44</v>
      </c>
      <c r="AR1074" s="88" t="s">
        <v>45</v>
      </c>
      <c r="AS1074" s="88" t="s">
        <v>44</v>
      </c>
      <c r="AT1074" s="88" t="s">
        <v>61</v>
      </c>
      <c r="AU1074" s="88"/>
      <c r="AV1074" s="88"/>
      <c r="AW1074" s="88"/>
      <c r="AX1074" s="88" t="s">
        <v>3923</v>
      </c>
      <c r="AY1074" s="88">
        <v>58.032443000000001</v>
      </c>
      <c r="AZ1074" s="89">
        <v>150</v>
      </c>
      <c r="BA1074" s="92">
        <v>0.34196891191709844</v>
      </c>
      <c r="BB1074" s="93">
        <v>144</v>
      </c>
      <c r="BC1074" s="94">
        <v>0.2</v>
      </c>
      <c r="BD1074" s="93">
        <v>415</v>
      </c>
      <c r="BE1074" s="89">
        <v>285</v>
      </c>
      <c r="BF1074" s="98" t="s">
        <v>2551</v>
      </c>
      <c r="BG1074" s="88" t="s">
        <v>68</v>
      </c>
      <c r="BH1074" s="88" t="s">
        <v>3523</v>
      </c>
    </row>
    <row r="1075" spans="1:60" s="87" customFormat="1" ht="30.75" customHeight="1" x14ac:dyDescent="0.2">
      <c r="A1075" s="87" t="s">
        <v>2252</v>
      </c>
      <c r="B1075" s="88" t="s">
        <v>1898</v>
      </c>
      <c r="C1075" s="107" t="s">
        <v>2252</v>
      </c>
      <c r="D1075" s="88" t="s">
        <v>31</v>
      </c>
      <c r="E1075" s="88" t="s">
        <v>32</v>
      </c>
      <c r="F1075" s="88" t="s">
        <v>32</v>
      </c>
      <c r="G1075" s="88" t="s">
        <v>61</v>
      </c>
      <c r="H1075" s="88" t="s">
        <v>66</v>
      </c>
      <c r="I1075" s="88" t="s">
        <v>2918</v>
      </c>
      <c r="J1075" s="88" t="s">
        <v>1369</v>
      </c>
      <c r="K1075" s="87" t="s">
        <v>1543</v>
      </c>
      <c r="L1075" s="88" t="s">
        <v>3523</v>
      </c>
      <c r="M1075" s="88" t="s">
        <v>667</v>
      </c>
      <c r="N1075" s="88" t="s">
        <v>1743</v>
      </c>
      <c r="O1075" s="88" t="s">
        <v>587</v>
      </c>
      <c r="P1075" s="87" t="s">
        <v>104</v>
      </c>
      <c r="Q1075" s="88" t="s">
        <v>2374</v>
      </c>
      <c r="R1075" s="89" t="s">
        <v>3633</v>
      </c>
      <c r="S1075" s="106">
        <v>0.36</v>
      </c>
      <c r="T1075" s="87" t="s">
        <v>1532</v>
      </c>
      <c r="X1075" s="93"/>
      <c r="Y1075" s="93"/>
      <c r="AA1075" s="88">
        <v>30</v>
      </c>
      <c r="AD1075" s="88">
        <v>24</v>
      </c>
      <c r="AE1075" s="108">
        <v>13.25</v>
      </c>
      <c r="AF1075" s="88" t="s">
        <v>2992</v>
      </c>
      <c r="AG1075" s="88" t="s">
        <v>2999</v>
      </c>
      <c r="AH1075" s="88" t="s">
        <v>2998</v>
      </c>
      <c r="AI1075" s="89">
        <v>1</v>
      </c>
      <c r="AJ1075" s="89"/>
      <c r="AK1075" s="89"/>
      <c r="AP1075" s="88" t="s">
        <v>61</v>
      </c>
      <c r="AQ1075" s="88" t="s">
        <v>44</v>
      </c>
      <c r="AR1075" s="88" t="s">
        <v>45</v>
      </c>
      <c r="AS1075" s="88" t="s">
        <v>44</v>
      </c>
      <c r="AT1075" s="88" t="s">
        <v>61</v>
      </c>
      <c r="AU1075" s="88"/>
      <c r="AV1075" s="88"/>
      <c r="AW1075" s="88"/>
      <c r="AX1075" s="88" t="s">
        <v>3923</v>
      </c>
      <c r="AY1075" s="88">
        <v>55.566530999999998</v>
      </c>
      <c r="AZ1075" s="89">
        <v>150</v>
      </c>
      <c r="BA1075" s="92">
        <v>6.2176165803108807E-2</v>
      </c>
      <c r="BB1075" s="93">
        <v>144</v>
      </c>
      <c r="BC1075" s="94">
        <v>0.2</v>
      </c>
      <c r="BD1075" s="93">
        <v>415</v>
      </c>
      <c r="BE1075" s="89">
        <v>285</v>
      </c>
      <c r="BF1075" s="98" t="s">
        <v>2551</v>
      </c>
      <c r="BG1075" s="88" t="s">
        <v>68</v>
      </c>
      <c r="BH1075" s="88" t="s">
        <v>3523</v>
      </c>
    </row>
    <row r="1076" spans="1:60" s="87" customFormat="1" ht="30.75" customHeight="1" x14ac:dyDescent="0.2">
      <c r="A1076" s="87" t="s">
        <v>2253</v>
      </c>
      <c r="B1076" s="88" t="s">
        <v>1898</v>
      </c>
      <c r="C1076" s="107" t="s">
        <v>2253</v>
      </c>
      <c r="D1076" s="88" t="s">
        <v>31</v>
      </c>
      <c r="E1076" s="88" t="s">
        <v>32</v>
      </c>
      <c r="F1076" s="88" t="s">
        <v>32</v>
      </c>
      <c r="G1076" s="88" t="s">
        <v>61</v>
      </c>
      <c r="H1076" s="88" t="s">
        <v>66</v>
      </c>
      <c r="I1076" s="88" t="s">
        <v>2918</v>
      </c>
      <c r="J1076" s="88" t="s">
        <v>1369</v>
      </c>
      <c r="K1076" s="87" t="s">
        <v>1543</v>
      </c>
      <c r="L1076" s="88" t="s">
        <v>3523</v>
      </c>
      <c r="M1076" s="88" t="s">
        <v>667</v>
      </c>
      <c r="N1076" s="88" t="s">
        <v>1743</v>
      </c>
      <c r="O1076" s="88" t="s">
        <v>587</v>
      </c>
      <c r="P1076" s="87" t="s">
        <v>107</v>
      </c>
      <c r="Q1076" s="88" t="s">
        <v>2374</v>
      </c>
      <c r="R1076" s="89" t="s">
        <v>3633</v>
      </c>
      <c r="S1076" s="106">
        <v>0.375</v>
      </c>
      <c r="T1076" s="87" t="s">
        <v>1533</v>
      </c>
      <c r="X1076" s="93"/>
      <c r="Y1076" s="93"/>
      <c r="AA1076" s="88">
        <v>30</v>
      </c>
      <c r="AD1076" s="88">
        <v>24</v>
      </c>
      <c r="AE1076" s="108">
        <v>13.25</v>
      </c>
      <c r="AF1076" s="88" t="s">
        <v>2992</v>
      </c>
      <c r="AG1076" s="88" t="s">
        <v>2999</v>
      </c>
      <c r="AH1076" s="88" t="s">
        <v>2998</v>
      </c>
      <c r="AI1076" s="89">
        <v>1</v>
      </c>
      <c r="AJ1076" s="89"/>
      <c r="AK1076" s="89"/>
      <c r="AP1076" s="88" t="s">
        <v>61</v>
      </c>
      <c r="AQ1076" s="88" t="s">
        <v>44</v>
      </c>
      <c r="AR1076" s="88" t="s">
        <v>45</v>
      </c>
      <c r="AS1076" s="88" t="s">
        <v>44</v>
      </c>
      <c r="AT1076" s="88" t="s">
        <v>61</v>
      </c>
      <c r="AU1076" s="88"/>
      <c r="AV1076" s="88"/>
      <c r="AW1076" s="88"/>
      <c r="AX1076" s="88" t="s">
        <v>3923</v>
      </c>
      <c r="AY1076" s="88">
        <v>55.318567000000002</v>
      </c>
      <c r="AZ1076" s="89">
        <v>150</v>
      </c>
      <c r="BA1076" s="92">
        <v>4.145077720207254E-2</v>
      </c>
      <c r="BB1076" s="93">
        <v>144</v>
      </c>
      <c r="BC1076" s="94">
        <v>0.2</v>
      </c>
      <c r="BD1076" s="93">
        <v>415</v>
      </c>
      <c r="BE1076" s="89">
        <v>285</v>
      </c>
      <c r="BF1076" s="98" t="s">
        <v>2551</v>
      </c>
      <c r="BG1076" s="88" t="s">
        <v>68</v>
      </c>
      <c r="BH1076" s="88" t="s">
        <v>3523</v>
      </c>
    </row>
    <row r="1077" spans="1:60" s="87" customFormat="1" ht="30.75" customHeight="1" x14ac:dyDescent="0.2">
      <c r="A1077" s="87" t="s">
        <v>2255</v>
      </c>
      <c r="B1077" s="88" t="s">
        <v>1884</v>
      </c>
      <c r="C1077" s="107" t="s">
        <v>2255</v>
      </c>
      <c r="D1077" s="88" t="s">
        <v>31</v>
      </c>
      <c r="E1077" s="88" t="s">
        <v>32</v>
      </c>
      <c r="F1077" s="88" t="s">
        <v>32</v>
      </c>
      <c r="G1077" s="88" t="s">
        <v>61</v>
      </c>
      <c r="H1077" s="88" t="s">
        <v>66</v>
      </c>
      <c r="I1077" s="88" t="s">
        <v>2916</v>
      </c>
      <c r="J1077" s="88" t="s">
        <v>1369</v>
      </c>
      <c r="K1077" s="87" t="s">
        <v>1566</v>
      </c>
      <c r="L1077" s="88" t="s">
        <v>3523</v>
      </c>
      <c r="M1077" s="88" t="s">
        <v>667</v>
      </c>
      <c r="N1077" s="88" t="s">
        <v>1735</v>
      </c>
      <c r="O1077" s="88" t="s">
        <v>587</v>
      </c>
      <c r="P1077" s="87" t="s">
        <v>175</v>
      </c>
      <c r="Q1077" s="88" t="s">
        <v>2374</v>
      </c>
      <c r="R1077" s="89" t="s">
        <v>3623</v>
      </c>
      <c r="S1077" s="106">
        <v>0.32500000000000001</v>
      </c>
      <c r="T1077" s="87" t="s">
        <v>1544</v>
      </c>
      <c r="X1077" s="93"/>
      <c r="Y1077" s="93"/>
      <c r="AA1077" s="88">
        <v>28</v>
      </c>
      <c r="AD1077" s="88">
        <v>24</v>
      </c>
      <c r="AE1077" s="108">
        <v>11.05</v>
      </c>
      <c r="AF1077" s="88"/>
      <c r="AG1077" s="88"/>
      <c r="AH1077" s="88" t="s">
        <v>2998</v>
      </c>
      <c r="AI1077" s="89">
        <v>1</v>
      </c>
      <c r="AJ1077" s="89"/>
      <c r="AK1077" s="89"/>
      <c r="AP1077" s="88" t="s">
        <v>61</v>
      </c>
      <c r="AQ1077" s="88" t="s">
        <v>44</v>
      </c>
      <c r="AR1077" s="88" t="s">
        <v>45</v>
      </c>
      <c r="AS1077" s="88" t="s">
        <v>44</v>
      </c>
      <c r="AT1077" s="88" t="s">
        <v>61</v>
      </c>
      <c r="AU1077" s="88"/>
      <c r="AV1077" s="88"/>
      <c r="AW1077" s="88" t="s">
        <v>3921</v>
      </c>
      <c r="AX1077" s="88"/>
      <c r="AY1077" s="88">
        <v>49.444737000000003</v>
      </c>
      <c r="AZ1077" s="89">
        <v>150</v>
      </c>
      <c r="BA1077" s="92">
        <v>0.18652849740932642</v>
      </c>
      <c r="BB1077" s="93">
        <v>72</v>
      </c>
      <c r="BC1077" s="94">
        <v>0.2</v>
      </c>
      <c r="BD1077" s="93">
        <v>415</v>
      </c>
      <c r="BE1077" s="93">
        <v>290</v>
      </c>
      <c r="BF1077" s="98" t="s">
        <v>2555</v>
      </c>
      <c r="BG1077" s="88" t="s">
        <v>68</v>
      </c>
      <c r="BH1077" s="88" t="s">
        <v>3523</v>
      </c>
    </row>
    <row r="1078" spans="1:60" s="87" customFormat="1" ht="30.75" customHeight="1" x14ac:dyDescent="0.2">
      <c r="A1078" s="87" t="s">
        <v>2254</v>
      </c>
      <c r="B1078" s="88" t="s">
        <v>1884</v>
      </c>
      <c r="C1078" s="107" t="s">
        <v>2254</v>
      </c>
      <c r="D1078" s="88" t="s">
        <v>31</v>
      </c>
      <c r="E1078" s="88" t="s">
        <v>32</v>
      </c>
      <c r="F1078" s="88" t="s">
        <v>32</v>
      </c>
      <c r="G1078" s="88" t="s">
        <v>61</v>
      </c>
      <c r="H1078" s="88" t="s">
        <v>66</v>
      </c>
      <c r="I1078" s="88" t="s">
        <v>2916</v>
      </c>
      <c r="J1078" s="88" t="s">
        <v>1369</v>
      </c>
      <c r="K1078" s="87" t="s">
        <v>1566</v>
      </c>
      <c r="L1078" s="88" t="s">
        <v>3523</v>
      </c>
      <c r="M1078" s="88" t="s">
        <v>667</v>
      </c>
      <c r="N1078" s="88" t="s">
        <v>1735</v>
      </c>
      <c r="O1078" s="88" t="s">
        <v>587</v>
      </c>
      <c r="P1078" s="87" t="s">
        <v>176</v>
      </c>
      <c r="Q1078" s="88" t="s">
        <v>2374</v>
      </c>
      <c r="R1078" s="89" t="s">
        <v>3623</v>
      </c>
      <c r="S1078" s="106">
        <v>0.30499999999999999</v>
      </c>
      <c r="T1078" s="87" t="s">
        <v>1545</v>
      </c>
      <c r="X1078" s="93"/>
      <c r="Y1078" s="93"/>
      <c r="AA1078" s="88">
        <v>28</v>
      </c>
      <c r="AD1078" s="88">
        <v>24</v>
      </c>
      <c r="AE1078" s="108">
        <v>11.05</v>
      </c>
      <c r="AF1078" s="88"/>
      <c r="AG1078" s="88"/>
      <c r="AH1078" s="88" t="s">
        <v>2998</v>
      </c>
      <c r="AI1078" s="89">
        <v>1</v>
      </c>
      <c r="AJ1078" s="89"/>
      <c r="AK1078" s="89"/>
      <c r="AP1078" s="88" t="s">
        <v>61</v>
      </c>
      <c r="AQ1078" s="88" t="s">
        <v>44</v>
      </c>
      <c r="AR1078" s="88" t="s">
        <v>45</v>
      </c>
      <c r="AS1078" s="88" t="s">
        <v>44</v>
      </c>
      <c r="AT1078" s="88" t="s">
        <v>61</v>
      </c>
      <c r="AU1078" s="88"/>
      <c r="AV1078" s="88"/>
      <c r="AW1078" s="88" t="s">
        <v>3921</v>
      </c>
      <c r="AX1078" s="88"/>
      <c r="AY1078" s="88">
        <v>49.444737000000003</v>
      </c>
      <c r="AZ1078" s="89">
        <v>150</v>
      </c>
      <c r="BA1078" s="92"/>
      <c r="BB1078" s="93">
        <v>72</v>
      </c>
      <c r="BC1078" s="94">
        <v>0.2</v>
      </c>
      <c r="BD1078" s="93">
        <v>415</v>
      </c>
      <c r="BE1078" s="93">
        <v>290</v>
      </c>
      <c r="BF1078" s="98" t="s">
        <v>2555</v>
      </c>
      <c r="BG1078" s="88" t="s">
        <v>68</v>
      </c>
      <c r="BH1078" s="88" t="s">
        <v>3523</v>
      </c>
    </row>
    <row r="1079" spans="1:60" s="87" customFormat="1" ht="30.75" customHeight="1" x14ac:dyDescent="0.2">
      <c r="A1079" s="87" t="s">
        <v>1567</v>
      </c>
      <c r="B1079" s="88" t="s">
        <v>1884</v>
      </c>
      <c r="C1079" s="107" t="s">
        <v>1567</v>
      </c>
      <c r="D1079" s="88" t="s">
        <v>31</v>
      </c>
      <c r="E1079" s="88" t="s">
        <v>32</v>
      </c>
      <c r="F1079" s="88" t="s">
        <v>32</v>
      </c>
      <c r="G1079" s="88" t="s">
        <v>61</v>
      </c>
      <c r="H1079" s="88" t="s">
        <v>66</v>
      </c>
      <c r="I1079" s="88" t="s">
        <v>2916</v>
      </c>
      <c r="J1079" s="88" t="s">
        <v>1369</v>
      </c>
      <c r="K1079" s="87" t="s">
        <v>1566</v>
      </c>
      <c r="L1079" s="88" t="s">
        <v>3523</v>
      </c>
      <c r="M1079" s="88" t="s">
        <v>667</v>
      </c>
      <c r="N1079" s="88" t="s">
        <v>1735</v>
      </c>
      <c r="O1079" s="88" t="s">
        <v>587</v>
      </c>
      <c r="P1079" s="87" t="s">
        <v>98</v>
      </c>
      <c r="Q1079" s="88" t="s">
        <v>2374</v>
      </c>
      <c r="R1079" s="89" t="s">
        <v>3623</v>
      </c>
      <c r="S1079" s="106">
        <v>0.28999999999999998</v>
      </c>
      <c r="T1079" s="87" t="s">
        <v>1546</v>
      </c>
      <c r="X1079" s="93"/>
      <c r="Y1079" s="93"/>
      <c r="AA1079" s="88">
        <v>28</v>
      </c>
      <c r="AD1079" s="88">
        <v>24</v>
      </c>
      <c r="AE1079" s="108">
        <v>11.05</v>
      </c>
      <c r="AF1079" s="88"/>
      <c r="AG1079" s="88"/>
      <c r="AH1079" s="88" t="s">
        <v>2998</v>
      </c>
      <c r="AI1079" s="89">
        <v>1</v>
      </c>
      <c r="AJ1079" s="89"/>
      <c r="AK1079" s="89"/>
      <c r="AP1079" s="88" t="s">
        <v>61</v>
      </c>
      <c r="AQ1079" s="88" t="s">
        <v>44</v>
      </c>
      <c r="AR1079" s="88" t="s">
        <v>45</v>
      </c>
      <c r="AS1079" s="88" t="s">
        <v>44</v>
      </c>
      <c r="AT1079" s="88" t="s">
        <v>61</v>
      </c>
      <c r="AU1079" s="88"/>
      <c r="AV1079" s="88"/>
      <c r="AW1079" s="88" t="s">
        <v>3921</v>
      </c>
      <c r="AX1079" s="88"/>
      <c r="AY1079" s="88">
        <v>0</v>
      </c>
      <c r="AZ1079" s="89">
        <v>150</v>
      </c>
      <c r="BA1079" s="92"/>
      <c r="BB1079" s="93">
        <v>72</v>
      </c>
      <c r="BC1079" s="94">
        <v>0.2</v>
      </c>
      <c r="BD1079" s="93">
        <v>415</v>
      </c>
      <c r="BE1079" s="93">
        <v>290</v>
      </c>
      <c r="BF1079" s="98" t="s">
        <v>2555</v>
      </c>
      <c r="BG1079" s="88" t="s">
        <v>68</v>
      </c>
      <c r="BH1079" s="88" t="s">
        <v>3523</v>
      </c>
    </row>
    <row r="1080" spans="1:60" s="87" customFormat="1" ht="30.75" customHeight="1" x14ac:dyDescent="0.2">
      <c r="A1080" s="87" t="s">
        <v>1568</v>
      </c>
      <c r="B1080" s="88" t="s">
        <v>1884</v>
      </c>
      <c r="C1080" s="107" t="s">
        <v>1568</v>
      </c>
      <c r="D1080" s="88" t="s">
        <v>31</v>
      </c>
      <c r="E1080" s="88" t="s">
        <v>32</v>
      </c>
      <c r="F1080" s="88" t="s">
        <v>32</v>
      </c>
      <c r="G1080" s="88" t="s">
        <v>61</v>
      </c>
      <c r="H1080" s="88" t="s">
        <v>66</v>
      </c>
      <c r="I1080" s="88" t="s">
        <v>2916</v>
      </c>
      <c r="J1080" s="88" t="s">
        <v>1369</v>
      </c>
      <c r="K1080" s="87" t="s">
        <v>1566</v>
      </c>
      <c r="L1080" s="88" t="s">
        <v>3523</v>
      </c>
      <c r="M1080" s="88" t="s">
        <v>667</v>
      </c>
      <c r="N1080" s="88" t="s">
        <v>1735</v>
      </c>
      <c r="O1080" s="88" t="s">
        <v>587</v>
      </c>
      <c r="P1080" s="87" t="s">
        <v>100</v>
      </c>
      <c r="Q1080" s="88" t="s">
        <v>2374</v>
      </c>
      <c r="R1080" s="89" t="s">
        <v>3623</v>
      </c>
      <c r="S1080" s="106">
        <v>0.28000000000000003</v>
      </c>
      <c r="T1080" s="87" t="s">
        <v>1547</v>
      </c>
      <c r="X1080" s="93"/>
      <c r="Y1080" s="93"/>
      <c r="AA1080" s="88">
        <v>28</v>
      </c>
      <c r="AD1080" s="88">
        <v>24</v>
      </c>
      <c r="AE1080" s="108">
        <v>11.05</v>
      </c>
      <c r="AF1080" s="88"/>
      <c r="AG1080" s="88"/>
      <c r="AH1080" s="88" t="s">
        <v>2998</v>
      </c>
      <c r="AI1080" s="89">
        <v>1</v>
      </c>
      <c r="AJ1080" s="89"/>
      <c r="AK1080" s="89"/>
      <c r="AP1080" s="88" t="s">
        <v>61</v>
      </c>
      <c r="AQ1080" s="88" t="s">
        <v>44</v>
      </c>
      <c r="AR1080" s="88" t="s">
        <v>45</v>
      </c>
      <c r="AS1080" s="88" t="s">
        <v>44</v>
      </c>
      <c r="AT1080" s="88" t="s">
        <v>61</v>
      </c>
      <c r="AU1080" s="88"/>
      <c r="AV1080" s="88"/>
      <c r="AW1080" s="88" t="s">
        <v>3921</v>
      </c>
      <c r="AX1080" s="88"/>
      <c r="AY1080" s="88">
        <v>49.444737000000003</v>
      </c>
      <c r="AZ1080" s="89">
        <v>150</v>
      </c>
      <c r="BA1080" s="92">
        <v>0.10362694300518134</v>
      </c>
      <c r="BB1080" s="93">
        <v>72</v>
      </c>
      <c r="BC1080" s="94">
        <v>0.2</v>
      </c>
      <c r="BD1080" s="93">
        <v>415</v>
      </c>
      <c r="BE1080" s="93">
        <v>290</v>
      </c>
      <c r="BF1080" s="98" t="s">
        <v>2555</v>
      </c>
      <c r="BG1080" s="88" t="s">
        <v>68</v>
      </c>
      <c r="BH1080" s="88" t="s">
        <v>3523</v>
      </c>
    </row>
    <row r="1081" spans="1:60" s="87" customFormat="1" ht="30.75" customHeight="1" x14ac:dyDescent="0.2">
      <c r="A1081" s="87" t="s">
        <v>1569</v>
      </c>
      <c r="B1081" s="88" t="s">
        <v>1884</v>
      </c>
      <c r="C1081" s="107" t="s">
        <v>1569</v>
      </c>
      <c r="D1081" s="88" t="s">
        <v>31</v>
      </c>
      <c r="E1081" s="88" t="s">
        <v>32</v>
      </c>
      <c r="F1081" s="88" t="s">
        <v>32</v>
      </c>
      <c r="G1081" s="88" t="s">
        <v>61</v>
      </c>
      <c r="H1081" s="88" t="s">
        <v>66</v>
      </c>
      <c r="I1081" s="88" t="s">
        <v>2916</v>
      </c>
      <c r="J1081" s="88" t="s">
        <v>1369</v>
      </c>
      <c r="K1081" s="87" t="s">
        <v>1566</v>
      </c>
      <c r="L1081" s="88" t="s">
        <v>3523</v>
      </c>
      <c r="M1081" s="88" t="s">
        <v>667</v>
      </c>
      <c r="N1081" s="88" t="s">
        <v>1735</v>
      </c>
      <c r="O1081" s="88" t="s">
        <v>587</v>
      </c>
      <c r="P1081" s="87" t="s">
        <v>104</v>
      </c>
      <c r="Q1081" s="88" t="s">
        <v>2374</v>
      </c>
      <c r="R1081" s="89" t="s">
        <v>3623</v>
      </c>
      <c r="S1081" s="106">
        <v>0.35</v>
      </c>
      <c r="T1081" s="87" t="s">
        <v>1548</v>
      </c>
      <c r="X1081" s="93"/>
      <c r="Y1081" s="93"/>
      <c r="AA1081" s="88">
        <v>28</v>
      </c>
      <c r="AD1081" s="88">
        <v>24</v>
      </c>
      <c r="AE1081" s="108">
        <v>11.05</v>
      </c>
      <c r="AF1081" s="88"/>
      <c r="AG1081" s="88"/>
      <c r="AH1081" s="88" t="s">
        <v>2998</v>
      </c>
      <c r="AI1081" s="89">
        <v>1</v>
      </c>
      <c r="AJ1081" s="89"/>
      <c r="AK1081" s="89"/>
      <c r="AP1081" s="88" t="s">
        <v>61</v>
      </c>
      <c r="AQ1081" s="88" t="s">
        <v>44</v>
      </c>
      <c r="AR1081" s="88" t="s">
        <v>45</v>
      </c>
      <c r="AS1081" s="88" t="s">
        <v>44</v>
      </c>
      <c r="AT1081" s="88" t="s">
        <v>61</v>
      </c>
      <c r="AU1081" s="88"/>
      <c r="AV1081" s="88"/>
      <c r="AW1081" s="88" t="s">
        <v>3921</v>
      </c>
      <c r="AX1081" s="88"/>
      <c r="AY1081" s="88">
        <v>49.444737000000003</v>
      </c>
      <c r="AZ1081" s="89">
        <v>150</v>
      </c>
      <c r="BA1081" s="92">
        <v>4.145077720207254E-2</v>
      </c>
      <c r="BB1081" s="93">
        <v>72</v>
      </c>
      <c r="BC1081" s="94">
        <v>0.2</v>
      </c>
      <c r="BD1081" s="93">
        <v>415</v>
      </c>
      <c r="BE1081" s="93">
        <v>290</v>
      </c>
      <c r="BF1081" s="98" t="s">
        <v>2555</v>
      </c>
      <c r="BG1081" s="88" t="s">
        <v>68</v>
      </c>
      <c r="BH1081" s="88" t="s">
        <v>3523</v>
      </c>
    </row>
    <row r="1082" spans="1:60" s="87" customFormat="1" ht="30.75" customHeight="1" x14ac:dyDescent="0.2">
      <c r="A1082" s="87" t="s">
        <v>1570</v>
      </c>
      <c r="B1082" s="88" t="s">
        <v>1884</v>
      </c>
      <c r="C1082" s="107" t="s">
        <v>1570</v>
      </c>
      <c r="D1082" s="88" t="s">
        <v>31</v>
      </c>
      <c r="E1082" s="88" t="s">
        <v>32</v>
      </c>
      <c r="F1082" s="88" t="s">
        <v>32</v>
      </c>
      <c r="G1082" s="88" t="s">
        <v>61</v>
      </c>
      <c r="H1082" s="88" t="s">
        <v>66</v>
      </c>
      <c r="I1082" s="88" t="s">
        <v>2916</v>
      </c>
      <c r="J1082" s="88" t="s">
        <v>1369</v>
      </c>
      <c r="K1082" s="87" t="s">
        <v>1566</v>
      </c>
      <c r="L1082" s="88" t="s">
        <v>3523</v>
      </c>
      <c r="M1082" s="88" t="s">
        <v>667</v>
      </c>
      <c r="N1082" s="88" t="s">
        <v>1735</v>
      </c>
      <c r="O1082" s="88" t="s">
        <v>587</v>
      </c>
      <c r="P1082" s="87" t="s">
        <v>107</v>
      </c>
      <c r="Q1082" s="88" t="s">
        <v>2374</v>
      </c>
      <c r="R1082" s="89" t="s">
        <v>3623</v>
      </c>
      <c r="S1082" s="106">
        <v>0.37</v>
      </c>
      <c r="T1082" s="87" t="s">
        <v>1549</v>
      </c>
      <c r="X1082" s="93"/>
      <c r="Y1082" s="93"/>
      <c r="AA1082" s="88">
        <v>28</v>
      </c>
      <c r="AD1082" s="88">
        <v>24</v>
      </c>
      <c r="AE1082" s="108">
        <v>11.05</v>
      </c>
      <c r="AF1082" s="88"/>
      <c r="AG1082" s="88"/>
      <c r="AH1082" s="88" t="s">
        <v>2998</v>
      </c>
      <c r="AI1082" s="89">
        <v>1</v>
      </c>
      <c r="AJ1082" s="89"/>
      <c r="AK1082" s="89"/>
      <c r="AP1082" s="88" t="s">
        <v>61</v>
      </c>
      <c r="AQ1082" s="88" t="s">
        <v>44</v>
      </c>
      <c r="AR1082" s="88" t="s">
        <v>45</v>
      </c>
      <c r="AS1082" s="88" t="s">
        <v>44</v>
      </c>
      <c r="AT1082" s="88" t="s">
        <v>61</v>
      </c>
      <c r="AU1082" s="88"/>
      <c r="AV1082" s="88"/>
      <c r="AW1082" s="88" t="s">
        <v>3921</v>
      </c>
      <c r="AX1082" s="88"/>
      <c r="AY1082" s="88">
        <v>49.444737000000003</v>
      </c>
      <c r="AZ1082" s="89">
        <v>150</v>
      </c>
      <c r="BA1082" s="92">
        <v>2.072538860103627E-2</v>
      </c>
      <c r="BB1082" s="93">
        <v>72</v>
      </c>
      <c r="BC1082" s="94">
        <v>0.2</v>
      </c>
      <c r="BD1082" s="93">
        <v>415</v>
      </c>
      <c r="BE1082" s="93">
        <v>290</v>
      </c>
      <c r="BF1082" s="98" t="s">
        <v>2555</v>
      </c>
      <c r="BG1082" s="88" t="s">
        <v>68</v>
      </c>
      <c r="BH1082" s="88" t="s">
        <v>3523</v>
      </c>
    </row>
    <row r="1083" spans="1:60" s="87" customFormat="1" ht="30.75" customHeight="1" x14ac:dyDescent="0.2">
      <c r="A1083" s="87" t="s">
        <v>3939</v>
      </c>
      <c r="B1083" s="88" t="s">
        <v>1897</v>
      </c>
      <c r="C1083" s="107" t="s">
        <v>3939</v>
      </c>
      <c r="D1083" s="88" t="s">
        <v>31</v>
      </c>
      <c r="E1083" s="88" t="s">
        <v>32</v>
      </c>
      <c r="F1083" s="88" t="s">
        <v>32</v>
      </c>
      <c r="G1083" s="88" t="s">
        <v>61</v>
      </c>
      <c r="H1083" s="88" t="s">
        <v>66</v>
      </c>
      <c r="I1083" s="88" t="s">
        <v>2918</v>
      </c>
      <c r="J1083" s="88" t="s">
        <v>1369</v>
      </c>
      <c r="K1083" s="87" t="s">
        <v>1566</v>
      </c>
      <c r="L1083" s="88" t="s">
        <v>3523</v>
      </c>
      <c r="M1083" s="88" t="s">
        <v>667</v>
      </c>
      <c r="N1083" s="88" t="s">
        <v>1726</v>
      </c>
      <c r="O1083" s="88" t="s">
        <v>587</v>
      </c>
      <c r="P1083" s="87" t="s">
        <v>175</v>
      </c>
      <c r="Q1083" s="88" t="s">
        <v>2374</v>
      </c>
      <c r="R1083" s="89" t="s">
        <v>3624</v>
      </c>
      <c r="S1083" s="106">
        <v>0.32500000000000001</v>
      </c>
      <c r="T1083" s="87" t="s">
        <v>1550</v>
      </c>
      <c r="X1083" s="93"/>
      <c r="Y1083" s="93"/>
      <c r="AA1083" s="88">
        <v>28</v>
      </c>
      <c r="AD1083" s="88">
        <v>24</v>
      </c>
      <c r="AE1083" s="108">
        <v>11.05</v>
      </c>
      <c r="AF1083" s="88" t="s">
        <v>2992</v>
      </c>
      <c r="AG1083" s="88" t="s">
        <v>2999</v>
      </c>
      <c r="AH1083" s="88" t="s">
        <v>2998</v>
      </c>
      <c r="AI1083" s="89">
        <v>1</v>
      </c>
      <c r="AJ1083" s="89"/>
      <c r="AK1083" s="89"/>
      <c r="AP1083" s="88" t="s">
        <v>61</v>
      </c>
      <c r="AQ1083" s="88" t="s">
        <v>44</v>
      </c>
      <c r="AR1083" s="88" t="s">
        <v>45</v>
      </c>
      <c r="AS1083" s="88" t="s">
        <v>44</v>
      </c>
      <c r="AT1083" s="88" t="s">
        <v>61</v>
      </c>
      <c r="AU1083" s="88"/>
      <c r="AV1083" s="88"/>
      <c r="AW1083" s="88"/>
      <c r="AX1083" s="88" t="s">
        <v>3923</v>
      </c>
      <c r="AY1083" s="88">
        <v>58.170693999999997</v>
      </c>
      <c r="AZ1083" s="89">
        <v>150</v>
      </c>
      <c r="BA1083" s="92">
        <v>5.6994818652849742E-2</v>
      </c>
      <c r="BB1083" s="93">
        <v>72</v>
      </c>
      <c r="BC1083" s="94">
        <v>0.2</v>
      </c>
      <c r="BD1083" s="93">
        <v>415</v>
      </c>
      <c r="BE1083" s="93">
        <v>290</v>
      </c>
      <c r="BF1083" s="98" t="s">
        <v>2551</v>
      </c>
      <c r="BG1083" s="88" t="s">
        <v>68</v>
      </c>
      <c r="BH1083" s="88" t="s">
        <v>3523</v>
      </c>
    </row>
    <row r="1084" spans="1:60" s="87" customFormat="1" ht="30.75" customHeight="1" x14ac:dyDescent="0.2">
      <c r="A1084" s="87" t="s">
        <v>3940</v>
      </c>
      <c r="B1084" s="88" t="s">
        <v>1897</v>
      </c>
      <c r="C1084" s="107" t="s">
        <v>3940</v>
      </c>
      <c r="D1084" s="88" t="s">
        <v>31</v>
      </c>
      <c r="E1084" s="88" t="s">
        <v>32</v>
      </c>
      <c r="F1084" s="88" t="s">
        <v>32</v>
      </c>
      <c r="G1084" s="88" t="s">
        <v>61</v>
      </c>
      <c r="H1084" s="88" t="s">
        <v>66</v>
      </c>
      <c r="I1084" s="88" t="s">
        <v>2918</v>
      </c>
      <c r="J1084" s="88" t="s">
        <v>1369</v>
      </c>
      <c r="K1084" s="87" t="s">
        <v>1566</v>
      </c>
      <c r="L1084" s="88" t="s">
        <v>3523</v>
      </c>
      <c r="M1084" s="88" t="s">
        <v>667</v>
      </c>
      <c r="N1084" s="88" t="s">
        <v>1726</v>
      </c>
      <c r="O1084" s="88" t="s">
        <v>587</v>
      </c>
      <c r="P1084" s="87" t="s">
        <v>176</v>
      </c>
      <c r="Q1084" s="88" t="s">
        <v>2374</v>
      </c>
      <c r="R1084" s="89" t="s">
        <v>3624</v>
      </c>
      <c r="S1084" s="106">
        <v>0.30499999999999999</v>
      </c>
      <c r="T1084" s="87" t="s">
        <v>1551</v>
      </c>
      <c r="X1084" s="93"/>
      <c r="Y1084" s="93"/>
      <c r="AA1084" s="88">
        <v>28</v>
      </c>
      <c r="AD1084" s="88">
        <v>24</v>
      </c>
      <c r="AE1084" s="108">
        <v>11.05</v>
      </c>
      <c r="AF1084" s="88" t="s">
        <v>2992</v>
      </c>
      <c r="AG1084" s="88" t="s">
        <v>2999</v>
      </c>
      <c r="AH1084" s="88" t="s">
        <v>2998</v>
      </c>
      <c r="AI1084" s="89">
        <v>1</v>
      </c>
      <c r="AJ1084" s="89"/>
      <c r="AK1084" s="89"/>
      <c r="AP1084" s="88" t="s">
        <v>61</v>
      </c>
      <c r="AQ1084" s="88" t="s">
        <v>44</v>
      </c>
      <c r="AR1084" s="88" t="s">
        <v>45</v>
      </c>
      <c r="AS1084" s="88" t="s">
        <v>44</v>
      </c>
      <c r="AT1084" s="88" t="s">
        <v>61</v>
      </c>
      <c r="AU1084" s="88"/>
      <c r="AV1084" s="88"/>
      <c r="AW1084" s="88"/>
      <c r="AX1084" s="88" t="s">
        <v>3923</v>
      </c>
      <c r="AY1084" s="88">
        <v>58.170693999999997</v>
      </c>
      <c r="AZ1084" s="89">
        <v>150</v>
      </c>
      <c r="BA1084" s="92">
        <v>7.7720207253886009E-2</v>
      </c>
      <c r="BB1084" s="93">
        <v>72</v>
      </c>
      <c r="BC1084" s="94">
        <v>0.2</v>
      </c>
      <c r="BD1084" s="93">
        <v>415</v>
      </c>
      <c r="BE1084" s="93">
        <v>290</v>
      </c>
      <c r="BF1084" s="98" t="s">
        <v>2551</v>
      </c>
      <c r="BG1084" s="88" t="s">
        <v>68</v>
      </c>
      <c r="BH1084" s="88" t="s">
        <v>3523</v>
      </c>
    </row>
    <row r="1085" spans="1:60" s="87" customFormat="1" ht="30.75" customHeight="1" x14ac:dyDescent="0.2">
      <c r="A1085" s="87" t="s">
        <v>3941</v>
      </c>
      <c r="B1085" s="88" t="s">
        <v>1897</v>
      </c>
      <c r="C1085" s="107" t="s">
        <v>3941</v>
      </c>
      <c r="D1085" s="88" t="s">
        <v>31</v>
      </c>
      <c r="E1085" s="88" t="s">
        <v>32</v>
      </c>
      <c r="F1085" s="88" t="s">
        <v>32</v>
      </c>
      <c r="G1085" s="88" t="s">
        <v>61</v>
      </c>
      <c r="H1085" s="88" t="s">
        <v>66</v>
      </c>
      <c r="I1085" s="88" t="s">
        <v>2918</v>
      </c>
      <c r="J1085" s="88" t="s">
        <v>1369</v>
      </c>
      <c r="K1085" s="87" t="s">
        <v>1566</v>
      </c>
      <c r="L1085" s="88" t="s">
        <v>3523</v>
      </c>
      <c r="M1085" s="88" t="s">
        <v>667</v>
      </c>
      <c r="N1085" s="88" t="s">
        <v>1726</v>
      </c>
      <c r="O1085" s="88" t="s">
        <v>587</v>
      </c>
      <c r="P1085" s="87" t="s">
        <v>98</v>
      </c>
      <c r="Q1085" s="88" t="s">
        <v>2374</v>
      </c>
      <c r="R1085" s="89" t="s">
        <v>3624</v>
      </c>
      <c r="S1085" s="106">
        <v>0.28999999999999998</v>
      </c>
      <c r="T1085" s="87" t="s">
        <v>1552</v>
      </c>
      <c r="X1085" s="93"/>
      <c r="Y1085" s="93"/>
      <c r="AA1085" s="88">
        <v>28</v>
      </c>
      <c r="AD1085" s="88">
        <v>24</v>
      </c>
      <c r="AE1085" s="108">
        <v>11.05</v>
      </c>
      <c r="AF1085" s="88" t="s">
        <v>2992</v>
      </c>
      <c r="AG1085" s="88" t="s">
        <v>2999</v>
      </c>
      <c r="AH1085" s="88" t="s">
        <v>2998</v>
      </c>
      <c r="AI1085" s="89">
        <v>1</v>
      </c>
      <c r="AJ1085" s="89"/>
      <c r="AK1085" s="89"/>
      <c r="AP1085" s="88" t="s">
        <v>61</v>
      </c>
      <c r="AQ1085" s="88" t="s">
        <v>44</v>
      </c>
      <c r="AR1085" s="88" t="s">
        <v>45</v>
      </c>
      <c r="AS1085" s="88" t="s">
        <v>44</v>
      </c>
      <c r="AT1085" s="88" t="s">
        <v>61</v>
      </c>
      <c r="AU1085" s="88"/>
      <c r="AV1085" s="88"/>
      <c r="AW1085" s="88"/>
      <c r="AX1085" s="88" t="s">
        <v>3923</v>
      </c>
      <c r="AY1085" s="88">
        <v>58.170693999999997</v>
      </c>
      <c r="AZ1085" s="89">
        <v>150</v>
      </c>
      <c r="BA1085" s="92">
        <v>0.14507772020725387</v>
      </c>
      <c r="BB1085" s="93">
        <v>72</v>
      </c>
      <c r="BC1085" s="94">
        <v>0.2</v>
      </c>
      <c r="BD1085" s="93">
        <v>415</v>
      </c>
      <c r="BE1085" s="93">
        <v>290</v>
      </c>
      <c r="BF1085" s="98" t="s">
        <v>2551</v>
      </c>
      <c r="BG1085" s="88" t="s">
        <v>68</v>
      </c>
      <c r="BH1085" s="88" t="s">
        <v>3523</v>
      </c>
    </row>
    <row r="1086" spans="1:60" s="87" customFormat="1" ht="30.75" customHeight="1" x14ac:dyDescent="0.2">
      <c r="A1086" s="87" t="s">
        <v>3942</v>
      </c>
      <c r="B1086" s="88" t="s">
        <v>1897</v>
      </c>
      <c r="C1086" s="107" t="s">
        <v>3942</v>
      </c>
      <c r="D1086" s="88" t="s">
        <v>31</v>
      </c>
      <c r="E1086" s="88" t="s">
        <v>32</v>
      </c>
      <c r="F1086" s="88" t="s">
        <v>32</v>
      </c>
      <c r="G1086" s="88" t="s">
        <v>61</v>
      </c>
      <c r="H1086" s="88" t="s">
        <v>66</v>
      </c>
      <c r="I1086" s="88" t="s">
        <v>2918</v>
      </c>
      <c r="J1086" s="88" t="s">
        <v>1369</v>
      </c>
      <c r="K1086" s="87" t="s">
        <v>1566</v>
      </c>
      <c r="L1086" s="88" t="s">
        <v>3523</v>
      </c>
      <c r="M1086" s="88" t="s">
        <v>667</v>
      </c>
      <c r="N1086" s="88" t="s">
        <v>1726</v>
      </c>
      <c r="O1086" s="88" t="s">
        <v>587</v>
      </c>
      <c r="P1086" s="87" t="s">
        <v>100</v>
      </c>
      <c r="Q1086" s="88" t="s">
        <v>2374</v>
      </c>
      <c r="R1086" s="89" t="s">
        <v>3624</v>
      </c>
      <c r="S1086" s="106">
        <v>0.28000000000000003</v>
      </c>
      <c r="T1086" s="87" t="s">
        <v>1553</v>
      </c>
      <c r="X1086" s="93"/>
      <c r="Y1086" s="93"/>
      <c r="AA1086" s="88">
        <v>28</v>
      </c>
      <c r="AD1086" s="88">
        <v>24</v>
      </c>
      <c r="AE1086" s="108">
        <v>11.05</v>
      </c>
      <c r="AF1086" s="88" t="s">
        <v>2992</v>
      </c>
      <c r="AG1086" s="88" t="s">
        <v>2999</v>
      </c>
      <c r="AH1086" s="88" t="s">
        <v>2998</v>
      </c>
      <c r="AI1086" s="89">
        <v>1</v>
      </c>
      <c r="AJ1086" s="89"/>
      <c r="AK1086" s="89"/>
      <c r="AP1086" s="88" t="s">
        <v>61</v>
      </c>
      <c r="AQ1086" s="88" t="s">
        <v>44</v>
      </c>
      <c r="AR1086" s="88" t="s">
        <v>45</v>
      </c>
      <c r="AS1086" s="88" t="s">
        <v>44</v>
      </c>
      <c r="AT1086" s="88" t="s">
        <v>61</v>
      </c>
      <c r="AU1086" s="88"/>
      <c r="AV1086" s="88"/>
      <c r="AW1086" s="88"/>
      <c r="AX1086" s="88" t="s">
        <v>3923</v>
      </c>
      <c r="AY1086" s="88">
        <v>58.170693999999997</v>
      </c>
      <c r="AZ1086" s="89">
        <v>150</v>
      </c>
      <c r="BA1086" s="92">
        <v>4.6632124352331605E-2</v>
      </c>
      <c r="BB1086" s="93">
        <v>72</v>
      </c>
      <c r="BC1086" s="94">
        <v>0.2</v>
      </c>
      <c r="BD1086" s="93">
        <v>415</v>
      </c>
      <c r="BE1086" s="93">
        <v>290</v>
      </c>
      <c r="BF1086" s="98" t="s">
        <v>2551</v>
      </c>
      <c r="BG1086" s="88" t="s">
        <v>68</v>
      </c>
      <c r="BH1086" s="88" t="s">
        <v>3523</v>
      </c>
    </row>
    <row r="1087" spans="1:60" s="87" customFormat="1" ht="30.75" customHeight="1" x14ac:dyDescent="0.2">
      <c r="A1087" s="87" t="s">
        <v>3943</v>
      </c>
      <c r="B1087" s="88" t="s">
        <v>1897</v>
      </c>
      <c r="C1087" s="107" t="s">
        <v>3943</v>
      </c>
      <c r="D1087" s="88" t="s">
        <v>31</v>
      </c>
      <c r="E1087" s="88" t="s">
        <v>32</v>
      </c>
      <c r="F1087" s="88" t="s">
        <v>32</v>
      </c>
      <c r="G1087" s="88" t="s">
        <v>61</v>
      </c>
      <c r="H1087" s="88" t="s">
        <v>66</v>
      </c>
      <c r="I1087" s="88" t="s">
        <v>2918</v>
      </c>
      <c r="J1087" s="88" t="s">
        <v>1369</v>
      </c>
      <c r="K1087" s="87" t="s">
        <v>1566</v>
      </c>
      <c r="L1087" s="88" t="s">
        <v>3523</v>
      </c>
      <c r="M1087" s="88" t="s">
        <v>667</v>
      </c>
      <c r="N1087" s="88" t="s">
        <v>1726</v>
      </c>
      <c r="O1087" s="88" t="s">
        <v>587</v>
      </c>
      <c r="P1087" s="87" t="s">
        <v>104</v>
      </c>
      <c r="Q1087" s="88" t="s">
        <v>2374</v>
      </c>
      <c r="R1087" s="89" t="s">
        <v>3624</v>
      </c>
      <c r="S1087" s="106">
        <v>0.35</v>
      </c>
      <c r="T1087" s="87" t="s">
        <v>1554</v>
      </c>
      <c r="X1087" s="93"/>
      <c r="Y1087" s="93"/>
      <c r="AA1087" s="88">
        <v>28</v>
      </c>
      <c r="AD1087" s="88">
        <v>24</v>
      </c>
      <c r="AE1087" s="108">
        <v>11.05</v>
      </c>
      <c r="AF1087" s="88" t="s">
        <v>2993</v>
      </c>
      <c r="AG1087" s="88" t="s">
        <v>2999</v>
      </c>
      <c r="AH1087" s="88" t="s">
        <v>2998</v>
      </c>
      <c r="AI1087" s="89">
        <v>1</v>
      </c>
      <c r="AJ1087" s="89"/>
      <c r="AK1087" s="89"/>
      <c r="AP1087" s="88" t="s">
        <v>61</v>
      </c>
      <c r="AQ1087" s="88" t="s">
        <v>44</v>
      </c>
      <c r="AR1087" s="88" t="s">
        <v>45</v>
      </c>
      <c r="AS1087" s="88" t="s">
        <v>44</v>
      </c>
      <c r="AT1087" s="88" t="s">
        <v>61</v>
      </c>
      <c r="AU1087" s="88"/>
      <c r="AV1087" s="88"/>
      <c r="AW1087" s="88"/>
      <c r="AX1087" s="88" t="s">
        <v>3923</v>
      </c>
      <c r="AY1087" s="88">
        <v>58.170693999999997</v>
      </c>
      <c r="AZ1087" s="89">
        <v>150</v>
      </c>
      <c r="BA1087" s="92"/>
      <c r="BB1087" s="93">
        <v>72</v>
      </c>
      <c r="BC1087" s="94">
        <v>0.2</v>
      </c>
      <c r="BD1087" s="93">
        <v>415</v>
      </c>
      <c r="BE1087" s="93">
        <v>290</v>
      </c>
      <c r="BF1087" s="98" t="s">
        <v>2551</v>
      </c>
      <c r="BG1087" s="88" t="s">
        <v>68</v>
      </c>
      <c r="BH1087" s="88" t="s">
        <v>3523</v>
      </c>
    </row>
    <row r="1088" spans="1:60" s="87" customFormat="1" ht="30.75" customHeight="1" x14ac:dyDescent="0.2">
      <c r="A1088" s="87" t="s">
        <v>2258</v>
      </c>
      <c r="B1088" s="88" t="s">
        <v>1886</v>
      </c>
      <c r="C1088" s="107" t="s">
        <v>2258</v>
      </c>
      <c r="D1088" s="88" t="s">
        <v>31</v>
      </c>
      <c r="E1088" s="88" t="s">
        <v>32</v>
      </c>
      <c r="F1088" s="88" t="s">
        <v>32</v>
      </c>
      <c r="G1088" s="88" t="s">
        <v>61</v>
      </c>
      <c r="H1088" s="88" t="s">
        <v>66</v>
      </c>
      <c r="I1088" s="88" t="s">
        <v>2917</v>
      </c>
      <c r="J1088" s="88" t="s">
        <v>1369</v>
      </c>
      <c r="K1088" s="87" t="s">
        <v>1566</v>
      </c>
      <c r="L1088" s="88" t="s">
        <v>3523</v>
      </c>
      <c r="M1088" s="88" t="s">
        <v>667</v>
      </c>
      <c r="N1088" s="88" t="s">
        <v>1740</v>
      </c>
      <c r="O1088" s="88" t="s">
        <v>587</v>
      </c>
      <c r="P1088" s="87" t="s">
        <v>175</v>
      </c>
      <c r="Q1088" s="88" t="s">
        <v>2374</v>
      </c>
      <c r="R1088" s="89" t="s">
        <v>3626</v>
      </c>
      <c r="S1088" s="106">
        <v>0.32500000000000001</v>
      </c>
      <c r="T1088" s="87" t="s">
        <v>1555</v>
      </c>
      <c r="X1088" s="93"/>
      <c r="Y1088" s="93"/>
      <c r="AA1088" s="88">
        <v>28</v>
      </c>
      <c r="AD1088" s="88">
        <v>24</v>
      </c>
      <c r="AE1088" s="108">
        <v>11.05</v>
      </c>
      <c r="AF1088" s="88" t="s">
        <v>2993</v>
      </c>
      <c r="AG1088" s="88" t="s">
        <v>2999</v>
      </c>
      <c r="AH1088" s="88" t="s">
        <v>2998</v>
      </c>
      <c r="AI1088" s="89">
        <v>1</v>
      </c>
      <c r="AJ1088" s="89"/>
      <c r="AK1088" s="89"/>
      <c r="AP1088" s="88" t="s">
        <v>61</v>
      </c>
      <c r="AQ1088" s="88" t="s">
        <v>44</v>
      </c>
      <c r="AR1088" s="88" t="s">
        <v>45</v>
      </c>
      <c r="AS1088" s="88" t="s">
        <v>44</v>
      </c>
      <c r="AT1088" s="88" t="s">
        <v>61</v>
      </c>
      <c r="AU1088" s="88"/>
      <c r="AV1088" s="88"/>
      <c r="AW1088" s="88" t="s">
        <v>3921</v>
      </c>
      <c r="AX1088" s="88"/>
      <c r="AY1088" s="88">
        <v>54.975543999999999</v>
      </c>
      <c r="AZ1088" s="89">
        <v>150</v>
      </c>
      <c r="BA1088" s="92">
        <v>0.12435233160621761</v>
      </c>
      <c r="BB1088" s="93">
        <v>72</v>
      </c>
      <c r="BC1088" s="94">
        <v>0.2</v>
      </c>
      <c r="BD1088" s="93">
        <v>415</v>
      </c>
      <c r="BE1088" s="93">
        <v>290</v>
      </c>
      <c r="BF1088" s="98" t="s">
        <v>2551</v>
      </c>
      <c r="BG1088" s="88" t="s">
        <v>68</v>
      </c>
      <c r="BH1088" s="88" t="s">
        <v>3523</v>
      </c>
    </row>
    <row r="1089" spans="1:60" s="87" customFormat="1" ht="30.75" customHeight="1" x14ac:dyDescent="0.2">
      <c r="A1089" s="87" t="s">
        <v>2259</v>
      </c>
      <c r="B1089" s="88" t="s">
        <v>1886</v>
      </c>
      <c r="C1089" s="107" t="s">
        <v>2259</v>
      </c>
      <c r="D1089" s="88" t="s">
        <v>31</v>
      </c>
      <c r="E1089" s="88" t="s">
        <v>32</v>
      </c>
      <c r="F1089" s="88" t="s">
        <v>32</v>
      </c>
      <c r="G1089" s="88" t="s">
        <v>61</v>
      </c>
      <c r="H1089" s="88" t="s">
        <v>66</v>
      </c>
      <c r="I1089" s="88" t="s">
        <v>2917</v>
      </c>
      <c r="J1089" s="88" t="s">
        <v>1369</v>
      </c>
      <c r="K1089" s="87" t="s">
        <v>1566</v>
      </c>
      <c r="L1089" s="88" t="s">
        <v>3523</v>
      </c>
      <c r="M1089" s="88" t="s">
        <v>667</v>
      </c>
      <c r="N1089" s="88" t="s">
        <v>1740</v>
      </c>
      <c r="O1089" s="88" t="s">
        <v>587</v>
      </c>
      <c r="P1089" s="87" t="s">
        <v>176</v>
      </c>
      <c r="Q1089" s="88" t="s">
        <v>2374</v>
      </c>
      <c r="R1089" s="89" t="s">
        <v>3626</v>
      </c>
      <c r="S1089" s="106">
        <v>0.30499999999999999</v>
      </c>
      <c r="T1089" s="87" t="s">
        <v>1556</v>
      </c>
      <c r="X1089" s="93"/>
      <c r="Y1089" s="93"/>
      <c r="AA1089" s="88">
        <v>28</v>
      </c>
      <c r="AD1089" s="88">
        <v>24</v>
      </c>
      <c r="AE1089" s="108">
        <v>11.05</v>
      </c>
      <c r="AF1089" s="88" t="s">
        <v>2993</v>
      </c>
      <c r="AG1089" s="88" t="s">
        <v>2999</v>
      </c>
      <c r="AH1089" s="88" t="s">
        <v>2998</v>
      </c>
      <c r="AI1089" s="89">
        <v>1</v>
      </c>
      <c r="AJ1089" s="89"/>
      <c r="AK1089" s="89"/>
      <c r="AP1089" s="88" t="s">
        <v>61</v>
      </c>
      <c r="AQ1089" s="88" t="s">
        <v>44</v>
      </c>
      <c r="AR1089" s="88" t="s">
        <v>45</v>
      </c>
      <c r="AS1089" s="88" t="s">
        <v>44</v>
      </c>
      <c r="AT1089" s="88" t="s">
        <v>61</v>
      </c>
      <c r="AU1089" s="88"/>
      <c r="AV1089" s="88"/>
      <c r="AW1089" s="88" t="s">
        <v>3921</v>
      </c>
      <c r="AX1089" s="88"/>
      <c r="AY1089" s="88">
        <v>54.194642000000002</v>
      </c>
      <c r="AZ1089" s="89">
        <v>150</v>
      </c>
      <c r="BA1089" s="92">
        <v>3.1088082901554404E-2</v>
      </c>
      <c r="BB1089" s="93">
        <v>72</v>
      </c>
      <c r="BC1089" s="94">
        <v>0.2</v>
      </c>
      <c r="BD1089" s="93">
        <v>415</v>
      </c>
      <c r="BE1089" s="93">
        <v>290</v>
      </c>
      <c r="BF1089" s="98" t="s">
        <v>2551</v>
      </c>
      <c r="BG1089" s="88" t="s">
        <v>68</v>
      </c>
      <c r="BH1089" s="88" t="s">
        <v>3523</v>
      </c>
    </row>
    <row r="1090" spans="1:60" s="87" customFormat="1" ht="30.75" customHeight="1" x14ac:dyDescent="0.2">
      <c r="A1090" s="87" t="s">
        <v>2260</v>
      </c>
      <c r="B1090" s="88" t="s">
        <v>1886</v>
      </c>
      <c r="C1090" s="107" t="s">
        <v>2260</v>
      </c>
      <c r="D1090" s="88" t="s">
        <v>31</v>
      </c>
      <c r="E1090" s="88" t="s">
        <v>32</v>
      </c>
      <c r="F1090" s="88" t="s">
        <v>32</v>
      </c>
      <c r="G1090" s="88" t="s">
        <v>61</v>
      </c>
      <c r="H1090" s="88" t="s">
        <v>66</v>
      </c>
      <c r="I1090" s="88" t="s">
        <v>2917</v>
      </c>
      <c r="J1090" s="88" t="s">
        <v>1369</v>
      </c>
      <c r="K1090" s="87" t="s">
        <v>1566</v>
      </c>
      <c r="L1090" s="88" t="s">
        <v>3523</v>
      </c>
      <c r="M1090" s="88" t="s">
        <v>667</v>
      </c>
      <c r="N1090" s="88" t="s">
        <v>1740</v>
      </c>
      <c r="O1090" s="88" t="s">
        <v>587</v>
      </c>
      <c r="P1090" s="87" t="s">
        <v>98</v>
      </c>
      <c r="Q1090" s="88" t="s">
        <v>2374</v>
      </c>
      <c r="R1090" s="89" t="s">
        <v>3626</v>
      </c>
      <c r="S1090" s="106">
        <v>0.28999999999999998</v>
      </c>
      <c r="T1090" s="87" t="s">
        <v>1557</v>
      </c>
      <c r="X1090" s="93"/>
      <c r="Y1090" s="93"/>
      <c r="AA1090" s="88">
        <v>28</v>
      </c>
      <c r="AD1090" s="88">
        <v>24</v>
      </c>
      <c r="AE1090" s="108">
        <v>11.05</v>
      </c>
      <c r="AF1090" s="88" t="s">
        <v>2993</v>
      </c>
      <c r="AG1090" s="88" t="s">
        <v>2999</v>
      </c>
      <c r="AH1090" s="88" t="s">
        <v>2998</v>
      </c>
      <c r="AI1090" s="89">
        <v>1</v>
      </c>
      <c r="AJ1090" s="89"/>
      <c r="AK1090" s="89"/>
      <c r="AP1090" s="88" t="s">
        <v>61</v>
      </c>
      <c r="AQ1090" s="88" t="s">
        <v>44</v>
      </c>
      <c r="AR1090" s="88" t="s">
        <v>45</v>
      </c>
      <c r="AS1090" s="88" t="s">
        <v>44</v>
      </c>
      <c r="AT1090" s="88" t="s">
        <v>61</v>
      </c>
      <c r="AU1090" s="88"/>
      <c r="AV1090" s="88"/>
      <c r="AW1090" s="88" t="s">
        <v>3921</v>
      </c>
      <c r="AX1090" s="88"/>
      <c r="AY1090" s="88">
        <v>51.260573000000001</v>
      </c>
      <c r="AZ1090" s="89">
        <v>150</v>
      </c>
      <c r="BA1090" s="92">
        <v>0.27979274611398963</v>
      </c>
      <c r="BB1090" s="93">
        <v>72</v>
      </c>
      <c r="BC1090" s="94">
        <v>0.2</v>
      </c>
      <c r="BD1090" s="93">
        <v>415</v>
      </c>
      <c r="BE1090" s="93">
        <v>290</v>
      </c>
      <c r="BF1090" s="98" t="s">
        <v>2551</v>
      </c>
      <c r="BG1090" s="88" t="s">
        <v>68</v>
      </c>
      <c r="BH1090" s="88" t="s">
        <v>3523</v>
      </c>
    </row>
    <row r="1091" spans="1:60" s="87" customFormat="1" ht="30.75" customHeight="1" x14ac:dyDescent="0.2">
      <c r="A1091" s="87" t="s">
        <v>2261</v>
      </c>
      <c r="B1091" s="88" t="s">
        <v>1886</v>
      </c>
      <c r="C1091" s="107" t="s">
        <v>2261</v>
      </c>
      <c r="D1091" s="88" t="s">
        <v>31</v>
      </c>
      <c r="E1091" s="88" t="s">
        <v>32</v>
      </c>
      <c r="F1091" s="88" t="s">
        <v>32</v>
      </c>
      <c r="G1091" s="88" t="s">
        <v>61</v>
      </c>
      <c r="H1091" s="88" t="s">
        <v>66</v>
      </c>
      <c r="I1091" s="88" t="s">
        <v>2917</v>
      </c>
      <c r="J1091" s="88" t="s">
        <v>1369</v>
      </c>
      <c r="K1091" s="87" t="s">
        <v>1566</v>
      </c>
      <c r="L1091" s="88" t="s">
        <v>3523</v>
      </c>
      <c r="M1091" s="88" t="s">
        <v>667</v>
      </c>
      <c r="N1091" s="88" t="s">
        <v>1740</v>
      </c>
      <c r="O1091" s="88" t="s">
        <v>587</v>
      </c>
      <c r="P1091" s="87" t="s">
        <v>100</v>
      </c>
      <c r="Q1091" s="88" t="s">
        <v>2374</v>
      </c>
      <c r="R1091" s="89" t="s">
        <v>3626</v>
      </c>
      <c r="S1091" s="106">
        <v>0.28000000000000003</v>
      </c>
      <c r="T1091" s="87" t="s">
        <v>1558</v>
      </c>
      <c r="X1091" s="93"/>
      <c r="Y1091" s="93"/>
      <c r="AA1091" s="88">
        <v>28</v>
      </c>
      <c r="AD1091" s="88">
        <v>24</v>
      </c>
      <c r="AE1091" s="108">
        <v>11.05</v>
      </c>
      <c r="AF1091" s="88" t="s">
        <v>2993</v>
      </c>
      <c r="AG1091" s="88" t="s">
        <v>2999</v>
      </c>
      <c r="AH1091" s="88" t="s">
        <v>2998</v>
      </c>
      <c r="AI1091" s="89">
        <v>1</v>
      </c>
      <c r="AJ1091" s="89"/>
      <c r="AK1091" s="89"/>
      <c r="AP1091" s="88" t="s">
        <v>61</v>
      </c>
      <c r="AQ1091" s="88" t="s">
        <v>44</v>
      </c>
      <c r="AR1091" s="88" t="s">
        <v>45</v>
      </c>
      <c r="AS1091" s="88" t="s">
        <v>44</v>
      </c>
      <c r="AT1091" s="88" t="s">
        <v>61</v>
      </c>
      <c r="AU1091" s="88"/>
      <c r="AV1091" s="88"/>
      <c r="AW1091" s="88" t="s">
        <v>3921</v>
      </c>
      <c r="AX1091" s="88"/>
      <c r="AY1091" s="88">
        <v>46.088090000000001</v>
      </c>
      <c r="AZ1091" s="89">
        <v>150</v>
      </c>
      <c r="BA1091" s="92">
        <v>0.14507772020725387</v>
      </c>
      <c r="BB1091" s="93">
        <v>72</v>
      </c>
      <c r="BC1091" s="94">
        <v>0.2</v>
      </c>
      <c r="BD1091" s="93">
        <v>415</v>
      </c>
      <c r="BE1091" s="93">
        <v>290</v>
      </c>
      <c r="BF1091" s="98" t="s">
        <v>2551</v>
      </c>
      <c r="BG1091" s="88" t="s">
        <v>68</v>
      </c>
      <c r="BH1091" s="88" t="s">
        <v>3523</v>
      </c>
    </row>
    <row r="1092" spans="1:60" s="87" customFormat="1" ht="30.75" customHeight="1" x14ac:dyDescent="0.2">
      <c r="A1092" s="87" t="s">
        <v>2262</v>
      </c>
      <c r="B1092" s="88" t="s">
        <v>1886</v>
      </c>
      <c r="C1092" s="107" t="s">
        <v>2262</v>
      </c>
      <c r="D1092" s="88" t="s">
        <v>31</v>
      </c>
      <c r="E1092" s="88" t="s">
        <v>32</v>
      </c>
      <c r="F1092" s="88" t="s">
        <v>32</v>
      </c>
      <c r="G1092" s="88" t="s">
        <v>61</v>
      </c>
      <c r="H1092" s="88" t="s">
        <v>66</v>
      </c>
      <c r="I1092" s="88" t="s">
        <v>2917</v>
      </c>
      <c r="J1092" s="88" t="s">
        <v>1369</v>
      </c>
      <c r="K1092" s="87" t="s">
        <v>1566</v>
      </c>
      <c r="L1092" s="88" t="s">
        <v>3523</v>
      </c>
      <c r="M1092" s="88" t="s">
        <v>667</v>
      </c>
      <c r="N1092" s="88" t="s">
        <v>1740</v>
      </c>
      <c r="O1092" s="88" t="s">
        <v>587</v>
      </c>
      <c r="P1092" s="87" t="s">
        <v>104</v>
      </c>
      <c r="Q1092" s="88" t="s">
        <v>2374</v>
      </c>
      <c r="R1092" s="89" t="s">
        <v>3626</v>
      </c>
      <c r="S1092" s="106">
        <v>0.35</v>
      </c>
      <c r="T1092" s="87" t="s">
        <v>1559</v>
      </c>
      <c r="X1092" s="93"/>
      <c r="Y1092" s="93"/>
      <c r="AA1092" s="88">
        <v>28</v>
      </c>
      <c r="AD1092" s="88">
        <v>24</v>
      </c>
      <c r="AE1092" s="108">
        <v>11.05</v>
      </c>
      <c r="AF1092" s="88" t="s">
        <v>2993</v>
      </c>
      <c r="AG1092" s="88" t="s">
        <v>2999</v>
      </c>
      <c r="AH1092" s="88" t="s">
        <v>2998</v>
      </c>
      <c r="AI1092" s="89">
        <v>1</v>
      </c>
      <c r="AJ1092" s="89"/>
      <c r="AK1092" s="89"/>
      <c r="AP1092" s="88" t="s">
        <v>61</v>
      </c>
      <c r="AQ1092" s="88" t="s">
        <v>44</v>
      </c>
      <c r="AR1092" s="88" t="s">
        <v>45</v>
      </c>
      <c r="AS1092" s="88" t="s">
        <v>44</v>
      </c>
      <c r="AT1092" s="88" t="s">
        <v>61</v>
      </c>
      <c r="AU1092" s="88"/>
      <c r="AV1092" s="88"/>
      <c r="AW1092" s="88" t="s">
        <v>3921</v>
      </c>
      <c r="AX1092" s="88"/>
      <c r="AY1092" s="88">
        <v>51.021065999999998</v>
      </c>
      <c r="AZ1092" s="89">
        <v>150</v>
      </c>
      <c r="BA1092" s="92">
        <v>3.1088082901554404E-2</v>
      </c>
      <c r="BB1092" s="93">
        <v>72</v>
      </c>
      <c r="BC1092" s="94">
        <v>0.2</v>
      </c>
      <c r="BD1092" s="93">
        <v>415</v>
      </c>
      <c r="BE1092" s="93">
        <v>290</v>
      </c>
      <c r="BF1092" s="98" t="s">
        <v>2551</v>
      </c>
      <c r="BG1092" s="88" t="s">
        <v>68</v>
      </c>
      <c r="BH1092" s="88" t="s">
        <v>3523</v>
      </c>
    </row>
    <row r="1093" spans="1:60" s="87" customFormat="1" ht="30.75" customHeight="1" x14ac:dyDescent="0.2">
      <c r="A1093" s="87" t="s">
        <v>2263</v>
      </c>
      <c r="B1093" s="88" t="s">
        <v>1887</v>
      </c>
      <c r="C1093" s="107" t="s">
        <v>2263</v>
      </c>
      <c r="D1093" s="88" t="s">
        <v>31</v>
      </c>
      <c r="E1093" s="88" t="s">
        <v>32</v>
      </c>
      <c r="F1093" s="88" t="s">
        <v>32</v>
      </c>
      <c r="G1093" s="88" t="s">
        <v>61</v>
      </c>
      <c r="H1093" s="88" t="s">
        <v>66</v>
      </c>
      <c r="I1093" s="88" t="s">
        <v>2916</v>
      </c>
      <c r="J1093" s="88" t="s">
        <v>1369</v>
      </c>
      <c r="K1093" s="87" t="s">
        <v>1566</v>
      </c>
      <c r="L1093" s="88" t="s">
        <v>3523</v>
      </c>
      <c r="M1093" s="88" t="s">
        <v>667</v>
      </c>
      <c r="N1093" s="88" t="s">
        <v>1733</v>
      </c>
      <c r="O1093" s="88" t="s">
        <v>587</v>
      </c>
      <c r="P1093" s="87" t="s">
        <v>175</v>
      </c>
      <c r="Q1093" s="88" t="s">
        <v>2374</v>
      </c>
      <c r="R1093" s="89" t="s">
        <v>3632</v>
      </c>
      <c r="S1093" s="106">
        <v>0.32500000000000001</v>
      </c>
      <c r="T1093" s="87" t="s">
        <v>1560</v>
      </c>
      <c r="X1093" s="93"/>
      <c r="Y1093" s="93"/>
      <c r="AA1093" s="88">
        <v>28</v>
      </c>
      <c r="AD1093" s="88">
        <v>24</v>
      </c>
      <c r="AE1093" s="108">
        <v>11.05</v>
      </c>
      <c r="AF1093" s="88"/>
      <c r="AG1093" s="88"/>
      <c r="AH1093" s="88" t="s">
        <v>2998</v>
      </c>
      <c r="AI1093" s="89">
        <v>1</v>
      </c>
      <c r="AJ1093" s="89"/>
      <c r="AK1093" s="89"/>
      <c r="AP1093" s="88" t="s">
        <v>61</v>
      </c>
      <c r="AQ1093" s="88" t="s">
        <v>44</v>
      </c>
      <c r="AR1093" s="88" t="s">
        <v>45</v>
      </c>
      <c r="AS1093" s="88" t="s">
        <v>44</v>
      </c>
      <c r="AT1093" s="88" t="s">
        <v>61</v>
      </c>
      <c r="AU1093" s="88"/>
      <c r="AV1093" s="88"/>
      <c r="AW1093" s="88" t="s">
        <v>3921</v>
      </c>
      <c r="AX1093" s="88"/>
      <c r="AY1093" s="88">
        <v>49.294736999999998</v>
      </c>
      <c r="AZ1093" s="89">
        <v>150</v>
      </c>
      <c r="BA1093" s="92">
        <v>1.5544041450777202E-2</v>
      </c>
      <c r="BB1093" s="93">
        <v>72</v>
      </c>
      <c r="BC1093" s="94">
        <v>0.2</v>
      </c>
      <c r="BD1093" s="93">
        <v>415</v>
      </c>
      <c r="BE1093" s="93">
        <v>290</v>
      </c>
      <c r="BF1093" s="98" t="s">
        <v>2554</v>
      </c>
      <c r="BG1093" s="88" t="s">
        <v>68</v>
      </c>
      <c r="BH1093" s="88" t="s">
        <v>3523</v>
      </c>
    </row>
    <row r="1094" spans="1:60" s="87" customFormat="1" ht="30.75" customHeight="1" x14ac:dyDescent="0.2">
      <c r="A1094" s="87" t="s">
        <v>2264</v>
      </c>
      <c r="B1094" s="88" t="s">
        <v>1887</v>
      </c>
      <c r="C1094" s="107" t="s">
        <v>2264</v>
      </c>
      <c r="D1094" s="88" t="s">
        <v>31</v>
      </c>
      <c r="E1094" s="88" t="s">
        <v>32</v>
      </c>
      <c r="F1094" s="88" t="s">
        <v>32</v>
      </c>
      <c r="G1094" s="88" t="s">
        <v>61</v>
      </c>
      <c r="H1094" s="88" t="s">
        <v>66</v>
      </c>
      <c r="I1094" s="88" t="s">
        <v>2916</v>
      </c>
      <c r="J1094" s="88" t="s">
        <v>1369</v>
      </c>
      <c r="K1094" s="87" t="s">
        <v>1566</v>
      </c>
      <c r="L1094" s="88" t="s">
        <v>3523</v>
      </c>
      <c r="M1094" s="88" t="s">
        <v>667</v>
      </c>
      <c r="N1094" s="88" t="s">
        <v>1733</v>
      </c>
      <c r="O1094" s="88" t="s">
        <v>587</v>
      </c>
      <c r="P1094" s="87" t="s">
        <v>176</v>
      </c>
      <c r="Q1094" s="88" t="s">
        <v>2374</v>
      </c>
      <c r="R1094" s="89" t="s">
        <v>3632</v>
      </c>
      <c r="S1094" s="106">
        <v>0.30499999999999999</v>
      </c>
      <c r="T1094" s="87" t="s">
        <v>1561</v>
      </c>
      <c r="X1094" s="93"/>
      <c r="Y1094" s="93"/>
      <c r="AA1094" s="88">
        <v>28</v>
      </c>
      <c r="AD1094" s="88">
        <v>24</v>
      </c>
      <c r="AE1094" s="108">
        <v>11.05</v>
      </c>
      <c r="AF1094" s="88"/>
      <c r="AG1094" s="88"/>
      <c r="AH1094" s="88" t="s">
        <v>2998</v>
      </c>
      <c r="AI1094" s="89">
        <v>1</v>
      </c>
      <c r="AJ1094" s="89"/>
      <c r="AK1094" s="89"/>
      <c r="AP1094" s="88" t="s">
        <v>61</v>
      </c>
      <c r="AQ1094" s="88" t="s">
        <v>44</v>
      </c>
      <c r="AR1094" s="88" t="s">
        <v>45</v>
      </c>
      <c r="AS1094" s="88" t="s">
        <v>44</v>
      </c>
      <c r="AT1094" s="88" t="s">
        <v>61</v>
      </c>
      <c r="AU1094" s="88"/>
      <c r="AV1094" s="88"/>
      <c r="AW1094" s="88" t="s">
        <v>3921</v>
      </c>
      <c r="AX1094" s="88"/>
      <c r="AY1094" s="88">
        <v>49.294736999999998</v>
      </c>
      <c r="AZ1094" s="89">
        <v>150</v>
      </c>
      <c r="BA1094" s="92">
        <v>5.1813471502590676E-3</v>
      </c>
      <c r="BB1094" s="93">
        <v>72</v>
      </c>
      <c r="BC1094" s="94">
        <v>0.2</v>
      </c>
      <c r="BD1094" s="93">
        <v>415</v>
      </c>
      <c r="BE1094" s="93">
        <v>290</v>
      </c>
      <c r="BF1094" s="98" t="s">
        <v>2554</v>
      </c>
      <c r="BG1094" s="88" t="s">
        <v>68</v>
      </c>
      <c r="BH1094" s="88" t="s">
        <v>3523</v>
      </c>
    </row>
    <row r="1095" spans="1:60" s="87" customFormat="1" ht="30.75" customHeight="1" x14ac:dyDescent="0.2">
      <c r="A1095" s="87" t="s">
        <v>1573</v>
      </c>
      <c r="B1095" s="88" t="s">
        <v>1887</v>
      </c>
      <c r="C1095" s="107" t="s">
        <v>1573</v>
      </c>
      <c r="D1095" s="88" t="s">
        <v>31</v>
      </c>
      <c r="E1095" s="88" t="s">
        <v>32</v>
      </c>
      <c r="F1095" s="88" t="s">
        <v>32</v>
      </c>
      <c r="G1095" s="88" t="s">
        <v>61</v>
      </c>
      <c r="H1095" s="88" t="s">
        <v>66</v>
      </c>
      <c r="I1095" s="88" t="s">
        <v>2916</v>
      </c>
      <c r="J1095" s="88" t="s">
        <v>1369</v>
      </c>
      <c r="K1095" s="87" t="s">
        <v>1566</v>
      </c>
      <c r="L1095" s="88" t="s">
        <v>3523</v>
      </c>
      <c r="M1095" s="88" t="s">
        <v>667</v>
      </c>
      <c r="N1095" s="88" t="s">
        <v>1733</v>
      </c>
      <c r="O1095" s="88" t="s">
        <v>587</v>
      </c>
      <c r="P1095" s="87" t="s">
        <v>98</v>
      </c>
      <c r="Q1095" s="88" t="s">
        <v>2374</v>
      </c>
      <c r="R1095" s="89" t="s">
        <v>3632</v>
      </c>
      <c r="S1095" s="106">
        <v>0.28999999999999998</v>
      </c>
      <c r="T1095" s="87" t="s">
        <v>1562</v>
      </c>
      <c r="X1095" s="93"/>
      <c r="Y1095" s="93"/>
      <c r="AA1095" s="88">
        <v>28</v>
      </c>
      <c r="AD1095" s="88">
        <v>24</v>
      </c>
      <c r="AE1095" s="108">
        <v>11.05</v>
      </c>
      <c r="AF1095" s="88"/>
      <c r="AG1095" s="88"/>
      <c r="AH1095" s="88" t="s">
        <v>2998</v>
      </c>
      <c r="AI1095" s="89">
        <v>1</v>
      </c>
      <c r="AJ1095" s="89"/>
      <c r="AK1095" s="89"/>
      <c r="AP1095" s="88" t="s">
        <v>61</v>
      </c>
      <c r="AQ1095" s="88" t="s">
        <v>44</v>
      </c>
      <c r="AR1095" s="88" t="s">
        <v>45</v>
      </c>
      <c r="AS1095" s="88" t="s">
        <v>44</v>
      </c>
      <c r="AT1095" s="88" t="s">
        <v>61</v>
      </c>
      <c r="AU1095" s="88"/>
      <c r="AV1095" s="88"/>
      <c r="AW1095" s="88" t="s">
        <v>3921</v>
      </c>
      <c r="AX1095" s="88"/>
      <c r="AY1095" s="88">
        <v>49.294736999999998</v>
      </c>
      <c r="AZ1095" s="89">
        <v>150</v>
      </c>
      <c r="BA1095" s="92">
        <v>5.1813471502590676E-3</v>
      </c>
      <c r="BB1095" s="93">
        <v>72</v>
      </c>
      <c r="BC1095" s="94">
        <v>0.2</v>
      </c>
      <c r="BD1095" s="93">
        <v>415</v>
      </c>
      <c r="BE1095" s="93">
        <v>290</v>
      </c>
      <c r="BF1095" s="98" t="s">
        <v>2554</v>
      </c>
      <c r="BG1095" s="88" t="s">
        <v>68</v>
      </c>
      <c r="BH1095" s="88" t="s">
        <v>3523</v>
      </c>
    </row>
    <row r="1096" spans="1:60" s="87" customFormat="1" ht="30.75" customHeight="1" x14ac:dyDescent="0.2">
      <c r="A1096" s="87" t="s">
        <v>1574</v>
      </c>
      <c r="B1096" s="88" t="s">
        <v>1887</v>
      </c>
      <c r="C1096" s="107" t="s">
        <v>1574</v>
      </c>
      <c r="D1096" s="88" t="s">
        <v>31</v>
      </c>
      <c r="E1096" s="88" t="s">
        <v>32</v>
      </c>
      <c r="F1096" s="88" t="s">
        <v>32</v>
      </c>
      <c r="G1096" s="88" t="s">
        <v>61</v>
      </c>
      <c r="H1096" s="88" t="s">
        <v>66</v>
      </c>
      <c r="I1096" s="88" t="s">
        <v>2916</v>
      </c>
      <c r="J1096" s="88" t="s">
        <v>1369</v>
      </c>
      <c r="K1096" s="87" t="s">
        <v>1566</v>
      </c>
      <c r="L1096" s="88" t="s">
        <v>3523</v>
      </c>
      <c r="M1096" s="88" t="s">
        <v>667</v>
      </c>
      <c r="N1096" s="88" t="s">
        <v>1733</v>
      </c>
      <c r="O1096" s="88" t="s">
        <v>587</v>
      </c>
      <c r="P1096" s="87" t="s">
        <v>100</v>
      </c>
      <c r="Q1096" s="88" t="s">
        <v>2374</v>
      </c>
      <c r="R1096" s="89" t="s">
        <v>3632</v>
      </c>
      <c r="S1096" s="106">
        <v>0.28000000000000003</v>
      </c>
      <c r="T1096" s="87" t="s">
        <v>1563</v>
      </c>
      <c r="X1096" s="93"/>
      <c r="Y1096" s="93"/>
      <c r="AA1096" s="88">
        <v>28</v>
      </c>
      <c r="AD1096" s="88">
        <v>24</v>
      </c>
      <c r="AE1096" s="108">
        <v>11.05</v>
      </c>
      <c r="AF1096" s="88"/>
      <c r="AG1096" s="88"/>
      <c r="AH1096" s="88" t="s">
        <v>2998</v>
      </c>
      <c r="AI1096" s="89">
        <v>1</v>
      </c>
      <c r="AJ1096" s="89"/>
      <c r="AK1096" s="89"/>
      <c r="AP1096" s="88" t="s">
        <v>61</v>
      </c>
      <c r="AQ1096" s="88" t="s">
        <v>44</v>
      </c>
      <c r="AR1096" s="88" t="s">
        <v>45</v>
      </c>
      <c r="AS1096" s="88" t="s">
        <v>44</v>
      </c>
      <c r="AT1096" s="88" t="s">
        <v>61</v>
      </c>
      <c r="AU1096" s="88"/>
      <c r="AV1096" s="88"/>
      <c r="AW1096" s="88" t="s">
        <v>3921</v>
      </c>
      <c r="AX1096" s="88"/>
      <c r="AY1096" s="88">
        <v>54.360424999999999</v>
      </c>
      <c r="AZ1096" s="89">
        <v>150</v>
      </c>
      <c r="BA1096" s="92">
        <v>4.6632124352331605E-2</v>
      </c>
      <c r="BB1096" s="93">
        <v>72</v>
      </c>
      <c r="BC1096" s="94">
        <v>0.2</v>
      </c>
      <c r="BD1096" s="93">
        <v>415</v>
      </c>
      <c r="BE1096" s="93">
        <v>290</v>
      </c>
      <c r="BF1096" s="98" t="s">
        <v>2554</v>
      </c>
      <c r="BG1096" s="88" t="s">
        <v>68</v>
      </c>
      <c r="BH1096" s="88" t="s">
        <v>3523</v>
      </c>
    </row>
    <row r="1097" spans="1:60" s="87" customFormat="1" ht="30.75" customHeight="1" x14ac:dyDescent="0.2">
      <c r="A1097" s="87" t="s">
        <v>1575</v>
      </c>
      <c r="B1097" s="88" t="s">
        <v>1887</v>
      </c>
      <c r="C1097" s="107" t="s">
        <v>1575</v>
      </c>
      <c r="D1097" s="88" t="s">
        <v>31</v>
      </c>
      <c r="E1097" s="88" t="s">
        <v>32</v>
      </c>
      <c r="F1097" s="88" t="s">
        <v>32</v>
      </c>
      <c r="G1097" s="88" t="s">
        <v>61</v>
      </c>
      <c r="H1097" s="88" t="s">
        <v>66</v>
      </c>
      <c r="I1097" s="88" t="s">
        <v>2916</v>
      </c>
      <c r="J1097" s="88" t="s">
        <v>1369</v>
      </c>
      <c r="K1097" s="87" t="s">
        <v>1566</v>
      </c>
      <c r="L1097" s="88" t="s">
        <v>3523</v>
      </c>
      <c r="M1097" s="88" t="s">
        <v>667</v>
      </c>
      <c r="N1097" s="88" t="s">
        <v>1733</v>
      </c>
      <c r="O1097" s="88" t="s">
        <v>587</v>
      </c>
      <c r="P1097" s="87" t="s">
        <v>104</v>
      </c>
      <c r="Q1097" s="88" t="s">
        <v>2374</v>
      </c>
      <c r="R1097" s="89" t="s">
        <v>3632</v>
      </c>
      <c r="S1097" s="106">
        <v>0.35</v>
      </c>
      <c r="T1097" s="87" t="s">
        <v>1564</v>
      </c>
      <c r="X1097" s="93"/>
      <c r="Y1097" s="93"/>
      <c r="AA1097" s="88">
        <v>28</v>
      </c>
      <c r="AD1097" s="88">
        <v>24</v>
      </c>
      <c r="AE1097" s="108">
        <v>11.05</v>
      </c>
      <c r="AF1097" s="88"/>
      <c r="AG1097" s="88"/>
      <c r="AH1097" s="88" t="s">
        <v>2998</v>
      </c>
      <c r="AI1097" s="89">
        <v>1</v>
      </c>
      <c r="AJ1097" s="89"/>
      <c r="AK1097" s="89"/>
      <c r="AP1097" s="88" t="s">
        <v>61</v>
      </c>
      <c r="AQ1097" s="88" t="s">
        <v>44</v>
      </c>
      <c r="AR1097" s="88" t="s">
        <v>45</v>
      </c>
      <c r="AS1097" s="88" t="s">
        <v>44</v>
      </c>
      <c r="AT1097" s="88" t="s">
        <v>61</v>
      </c>
      <c r="AU1097" s="88"/>
      <c r="AV1097" s="88"/>
      <c r="AW1097" s="88" t="s">
        <v>3921</v>
      </c>
      <c r="AX1097" s="88"/>
      <c r="AY1097" s="88">
        <v>49.294736999999998</v>
      </c>
      <c r="AZ1097" s="89">
        <v>150</v>
      </c>
      <c r="BA1097" s="92">
        <v>4.145077720207254E-2</v>
      </c>
      <c r="BB1097" s="93">
        <v>72</v>
      </c>
      <c r="BC1097" s="94">
        <v>0.2</v>
      </c>
      <c r="BD1097" s="93">
        <v>415</v>
      </c>
      <c r="BE1097" s="93">
        <v>290</v>
      </c>
      <c r="BF1097" s="98" t="s">
        <v>2554</v>
      </c>
      <c r="BG1097" s="88" t="s">
        <v>68</v>
      </c>
      <c r="BH1097" s="88" t="s">
        <v>3523</v>
      </c>
    </row>
    <row r="1098" spans="1:60" s="87" customFormat="1" ht="30.75" customHeight="1" x14ac:dyDescent="0.2">
      <c r="A1098" s="87" t="s">
        <v>1576</v>
      </c>
      <c r="B1098" s="88" t="s">
        <v>1887</v>
      </c>
      <c r="C1098" s="107" t="s">
        <v>1576</v>
      </c>
      <c r="D1098" s="88" t="s">
        <v>31</v>
      </c>
      <c r="E1098" s="88" t="s">
        <v>32</v>
      </c>
      <c r="F1098" s="88" t="s">
        <v>32</v>
      </c>
      <c r="G1098" s="88" t="s">
        <v>61</v>
      </c>
      <c r="H1098" s="88" t="s">
        <v>66</v>
      </c>
      <c r="I1098" s="88" t="s">
        <v>2916</v>
      </c>
      <c r="J1098" s="88" t="s">
        <v>1369</v>
      </c>
      <c r="K1098" s="87" t="s">
        <v>1566</v>
      </c>
      <c r="L1098" s="88" t="s">
        <v>3523</v>
      </c>
      <c r="M1098" s="88" t="s">
        <v>667</v>
      </c>
      <c r="N1098" s="88" t="s">
        <v>1733</v>
      </c>
      <c r="O1098" s="88" t="s">
        <v>587</v>
      </c>
      <c r="P1098" s="87" t="s">
        <v>107</v>
      </c>
      <c r="Q1098" s="88" t="s">
        <v>2374</v>
      </c>
      <c r="R1098" s="89" t="s">
        <v>3632</v>
      </c>
      <c r="S1098" s="106">
        <v>0.37</v>
      </c>
      <c r="T1098" s="87" t="s">
        <v>1565</v>
      </c>
      <c r="X1098" s="93"/>
      <c r="Y1098" s="93"/>
      <c r="AA1098" s="88">
        <v>28</v>
      </c>
      <c r="AD1098" s="88">
        <v>24</v>
      </c>
      <c r="AE1098" s="108">
        <v>11.05</v>
      </c>
      <c r="AF1098" s="88"/>
      <c r="AG1098" s="88"/>
      <c r="AH1098" s="88" t="s">
        <v>2998</v>
      </c>
      <c r="AI1098" s="89">
        <v>1</v>
      </c>
      <c r="AJ1098" s="89"/>
      <c r="AK1098" s="89"/>
      <c r="AP1098" s="88" t="s">
        <v>61</v>
      </c>
      <c r="AQ1098" s="88" t="s">
        <v>44</v>
      </c>
      <c r="AR1098" s="88" t="s">
        <v>45</v>
      </c>
      <c r="AS1098" s="88" t="s">
        <v>44</v>
      </c>
      <c r="AT1098" s="88" t="s">
        <v>61</v>
      </c>
      <c r="AU1098" s="88"/>
      <c r="AV1098" s="88"/>
      <c r="AW1098" s="88" t="s">
        <v>3921</v>
      </c>
      <c r="AX1098" s="88"/>
      <c r="AY1098" s="88">
        <v>49.294736999999998</v>
      </c>
      <c r="AZ1098" s="89">
        <v>150</v>
      </c>
      <c r="BA1098" s="92">
        <v>2.072538860103627E-2</v>
      </c>
      <c r="BB1098" s="93">
        <v>72</v>
      </c>
      <c r="BC1098" s="94">
        <v>0.2</v>
      </c>
      <c r="BD1098" s="93">
        <v>415</v>
      </c>
      <c r="BE1098" s="93">
        <v>290</v>
      </c>
      <c r="BF1098" s="98" t="s">
        <v>2554</v>
      </c>
      <c r="BG1098" s="88" t="s">
        <v>68</v>
      </c>
      <c r="BH1098" s="88" t="s">
        <v>3523</v>
      </c>
    </row>
    <row r="1099" spans="1:60" s="87" customFormat="1" ht="30.75" customHeight="1" x14ac:dyDescent="0.2">
      <c r="A1099" s="87" t="s">
        <v>2265</v>
      </c>
      <c r="B1099" s="88" t="s">
        <v>1888</v>
      </c>
      <c r="C1099" s="107" t="s">
        <v>2265</v>
      </c>
      <c r="D1099" s="88" t="s">
        <v>31</v>
      </c>
      <c r="E1099" s="88" t="s">
        <v>32</v>
      </c>
      <c r="F1099" s="88" t="s">
        <v>32</v>
      </c>
      <c r="G1099" s="88" t="s">
        <v>61</v>
      </c>
      <c r="H1099" s="88" t="s">
        <v>66</v>
      </c>
      <c r="I1099" s="88" t="s">
        <v>2916</v>
      </c>
      <c r="J1099" s="88" t="s">
        <v>1369</v>
      </c>
      <c r="K1099" s="87" t="s">
        <v>1616</v>
      </c>
      <c r="L1099" s="88" t="s">
        <v>3523</v>
      </c>
      <c r="M1099" s="88" t="s">
        <v>667</v>
      </c>
      <c r="N1099" s="88" t="s">
        <v>156</v>
      </c>
      <c r="O1099" s="88" t="s">
        <v>444</v>
      </c>
      <c r="P1099" s="87" t="s">
        <v>175</v>
      </c>
      <c r="Q1099" s="88" t="s">
        <v>2374</v>
      </c>
      <c r="R1099" s="89" t="s">
        <v>3621</v>
      </c>
      <c r="S1099" s="106">
        <v>0.41</v>
      </c>
      <c r="T1099" s="87" t="s">
        <v>1577</v>
      </c>
      <c r="X1099" s="93"/>
      <c r="Y1099" s="93"/>
      <c r="AA1099" s="88">
        <v>46</v>
      </c>
      <c r="AD1099" s="88">
        <v>24</v>
      </c>
      <c r="AE1099" s="108">
        <v>17.5</v>
      </c>
      <c r="AF1099" s="88"/>
      <c r="AG1099" s="88"/>
      <c r="AH1099" s="88" t="s">
        <v>888</v>
      </c>
      <c r="AI1099" s="89">
        <v>2</v>
      </c>
      <c r="AJ1099" s="89">
        <v>0</v>
      </c>
      <c r="AK1099" s="89"/>
      <c r="AP1099" s="88" t="s">
        <v>61</v>
      </c>
      <c r="AQ1099" s="88" t="s">
        <v>44</v>
      </c>
      <c r="AR1099" s="88" t="s">
        <v>45</v>
      </c>
      <c r="AS1099" s="88" t="s">
        <v>44</v>
      </c>
      <c r="AT1099" s="88" t="s">
        <v>61</v>
      </c>
      <c r="AU1099" s="88"/>
      <c r="AV1099" s="88"/>
      <c r="AW1099" s="88" t="s">
        <v>3921</v>
      </c>
      <c r="AX1099" s="88"/>
      <c r="AY1099" s="88">
        <v>53.180416999999998</v>
      </c>
      <c r="AZ1099" s="89">
        <v>150</v>
      </c>
      <c r="BA1099" s="92">
        <v>1.5544041450777202E-2</v>
      </c>
      <c r="BB1099" s="93">
        <v>72</v>
      </c>
      <c r="BC1099" s="94">
        <v>0.2</v>
      </c>
      <c r="BD1099" s="93">
        <v>450</v>
      </c>
      <c r="BE1099" s="93">
        <v>325</v>
      </c>
      <c r="BF1099" s="98" t="s">
        <v>2575</v>
      </c>
      <c r="BG1099" s="88" t="s">
        <v>68</v>
      </c>
      <c r="BH1099" s="88" t="s">
        <v>3523</v>
      </c>
    </row>
    <row r="1100" spans="1:60" s="87" customFormat="1" ht="30.75" customHeight="1" x14ac:dyDescent="0.2">
      <c r="A1100" s="87" t="s">
        <v>2266</v>
      </c>
      <c r="B1100" s="88" t="s">
        <v>1888</v>
      </c>
      <c r="C1100" s="107" t="s">
        <v>2266</v>
      </c>
      <c r="D1100" s="88" t="s">
        <v>31</v>
      </c>
      <c r="E1100" s="88" t="s">
        <v>32</v>
      </c>
      <c r="F1100" s="88" t="s">
        <v>32</v>
      </c>
      <c r="G1100" s="88" t="s">
        <v>61</v>
      </c>
      <c r="H1100" s="88" t="s">
        <v>66</v>
      </c>
      <c r="I1100" s="88" t="s">
        <v>2916</v>
      </c>
      <c r="J1100" s="88" t="s">
        <v>1369</v>
      </c>
      <c r="K1100" s="87" t="s">
        <v>1616</v>
      </c>
      <c r="L1100" s="88" t="s">
        <v>3523</v>
      </c>
      <c r="M1100" s="88" t="s">
        <v>667</v>
      </c>
      <c r="N1100" s="88" t="s">
        <v>156</v>
      </c>
      <c r="O1100" s="88" t="s">
        <v>444</v>
      </c>
      <c r="P1100" s="87" t="s">
        <v>176</v>
      </c>
      <c r="Q1100" s="88" t="s">
        <v>2374</v>
      </c>
      <c r="R1100" s="89" t="s">
        <v>3621</v>
      </c>
      <c r="S1100" s="106">
        <v>0.495</v>
      </c>
      <c r="T1100" s="87" t="s">
        <v>1578</v>
      </c>
      <c r="X1100" s="93"/>
      <c r="Y1100" s="93"/>
      <c r="AA1100" s="88">
        <v>46</v>
      </c>
      <c r="AD1100" s="88">
        <v>24</v>
      </c>
      <c r="AE1100" s="108">
        <v>17.5</v>
      </c>
      <c r="AF1100" s="88"/>
      <c r="AG1100" s="88"/>
      <c r="AH1100" s="88" t="s">
        <v>888</v>
      </c>
      <c r="AI1100" s="89">
        <v>2</v>
      </c>
      <c r="AJ1100" s="89">
        <v>0</v>
      </c>
      <c r="AK1100" s="89"/>
      <c r="AP1100" s="88" t="s">
        <v>61</v>
      </c>
      <c r="AQ1100" s="88" t="s">
        <v>44</v>
      </c>
      <c r="AR1100" s="88" t="s">
        <v>45</v>
      </c>
      <c r="AS1100" s="88" t="s">
        <v>44</v>
      </c>
      <c r="AT1100" s="88" t="s">
        <v>61</v>
      </c>
      <c r="AU1100" s="88"/>
      <c r="AV1100" s="88"/>
      <c r="AW1100" s="88" t="s">
        <v>3921</v>
      </c>
      <c r="AX1100" s="88"/>
      <c r="AY1100" s="88">
        <v>58.083773999999998</v>
      </c>
      <c r="AZ1100" s="89">
        <v>150</v>
      </c>
      <c r="BA1100" s="92">
        <v>6.7357512953367879E-2</v>
      </c>
      <c r="BB1100" s="93">
        <v>72</v>
      </c>
      <c r="BC1100" s="94">
        <v>0.2</v>
      </c>
      <c r="BD1100" s="93">
        <v>450</v>
      </c>
      <c r="BE1100" s="93">
        <v>325</v>
      </c>
      <c r="BF1100" s="98" t="s">
        <v>2575</v>
      </c>
      <c r="BG1100" s="88" t="s">
        <v>68</v>
      </c>
      <c r="BH1100" s="88" t="s">
        <v>3523</v>
      </c>
    </row>
    <row r="1101" spans="1:60" s="87" customFormat="1" ht="30.75" customHeight="1" x14ac:dyDescent="0.2">
      <c r="A1101" s="87" t="s">
        <v>1617</v>
      </c>
      <c r="B1101" s="88" t="s">
        <v>1888</v>
      </c>
      <c r="C1101" s="107" t="s">
        <v>1617</v>
      </c>
      <c r="D1101" s="88" t="s">
        <v>31</v>
      </c>
      <c r="E1101" s="88" t="s">
        <v>32</v>
      </c>
      <c r="F1101" s="88" t="s">
        <v>32</v>
      </c>
      <c r="G1101" s="88" t="s">
        <v>61</v>
      </c>
      <c r="H1101" s="88" t="s">
        <v>66</v>
      </c>
      <c r="I1101" s="88" t="s">
        <v>2916</v>
      </c>
      <c r="J1101" s="88" t="s">
        <v>1369</v>
      </c>
      <c r="K1101" s="87" t="s">
        <v>1616</v>
      </c>
      <c r="L1101" s="88" t="s">
        <v>3523</v>
      </c>
      <c r="M1101" s="88" t="s">
        <v>667</v>
      </c>
      <c r="N1101" s="88" t="s">
        <v>156</v>
      </c>
      <c r="O1101" s="88" t="s">
        <v>444</v>
      </c>
      <c r="P1101" s="87" t="s">
        <v>98</v>
      </c>
      <c r="Q1101" s="88" t="s">
        <v>2374</v>
      </c>
      <c r="R1101" s="89" t="s">
        <v>3621</v>
      </c>
      <c r="S1101" s="106">
        <v>0.46500000000000002</v>
      </c>
      <c r="T1101" s="87" t="s">
        <v>1579</v>
      </c>
      <c r="X1101" s="93"/>
      <c r="Y1101" s="93"/>
      <c r="AA1101" s="88">
        <v>46</v>
      </c>
      <c r="AD1101" s="88">
        <v>24</v>
      </c>
      <c r="AE1101" s="108">
        <v>17.5</v>
      </c>
      <c r="AF1101" s="88"/>
      <c r="AG1101" s="88"/>
      <c r="AH1101" s="88" t="s">
        <v>888</v>
      </c>
      <c r="AI1101" s="89">
        <v>2</v>
      </c>
      <c r="AJ1101" s="89">
        <v>0</v>
      </c>
      <c r="AK1101" s="89"/>
      <c r="AP1101" s="88" t="s">
        <v>61</v>
      </c>
      <c r="AQ1101" s="88" t="s">
        <v>44</v>
      </c>
      <c r="AR1101" s="88" t="s">
        <v>45</v>
      </c>
      <c r="AS1101" s="88" t="s">
        <v>44</v>
      </c>
      <c r="AT1101" s="88" t="s">
        <v>61</v>
      </c>
      <c r="AU1101" s="88"/>
      <c r="AV1101" s="88"/>
      <c r="AW1101" s="88" t="s">
        <v>3921</v>
      </c>
      <c r="AX1101" s="88"/>
      <c r="AY1101" s="88">
        <v>58.083773999999998</v>
      </c>
      <c r="AZ1101" s="89">
        <v>150</v>
      </c>
      <c r="BA1101" s="92">
        <v>2.072538860103627E-2</v>
      </c>
      <c r="BB1101" s="93">
        <v>72</v>
      </c>
      <c r="BC1101" s="94">
        <v>0.2</v>
      </c>
      <c r="BD1101" s="93">
        <v>450</v>
      </c>
      <c r="BE1101" s="93">
        <v>325</v>
      </c>
      <c r="BF1101" s="98" t="s">
        <v>2575</v>
      </c>
      <c r="BG1101" s="88" t="s">
        <v>68</v>
      </c>
      <c r="BH1101" s="88" t="s">
        <v>3523</v>
      </c>
    </row>
    <row r="1102" spans="1:60" s="87" customFormat="1" ht="30.75" customHeight="1" x14ac:dyDescent="0.2">
      <c r="A1102" s="87" t="s">
        <v>1618</v>
      </c>
      <c r="B1102" s="88" t="s">
        <v>1888</v>
      </c>
      <c r="C1102" s="107" t="s">
        <v>1618</v>
      </c>
      <c r="D1102" s="88" t="s">
        <v>31</v>
      </c>
      <c r="E1102" s="88" t="s">
        <v>32</v>
      </c>
      <c r="F1102" s="88" t="s">
        <v>32</v>
      </c>
      <c r="G1102" s="88" t="s">
        <v>61</v>
      </c>
      <c r="H1102" s="88" t="s">
        <v>66</v>
      </c>
      <c r="I1102" s="88" t="s">
        <v>2916</v>
      </c>
      <c r="J1102" s="88" t="s">
        <v>1369</v>
      </c>
      <c r="K1102" s="87" t="s">
        <v>1616</v>
      </c>
      <c r="L1102" s="88" t="s">
        <v>3523</v>
      </c>
      <c r="M1102" s="88" t="s">
        <v>667</v>
      </c>
      <c r="N1102" s="88" t="s">
        <v>156</v>
      </c>
      <c r="O1102" s="88" t="s">
        <v>444</v>
      </c>
      <c r="P1102" s="87" t="s">
        <v>100</v>
      </c>
      <c r="Q1102" s="88" t="s">
        <v>2374</v>
      </c>
      <c r="R1102" s="89" t="s">
        <v>3621</v>
      </c>
      <c r="S1102" s="106">
        <v>0.43</v>
      </c>
      <c r="T1102" s="87" t="s">
        <v>1580</v>
      </c>
      <c r="X1102" s="93"/>
      <c r="Y1102" s="93"/>
      <c r="AA1102" s="88">
        <v>46</v>
      </c>
      <c r="AD1102" s="88">
        <v>24</v>
      </c>
      <c r="AE1102" s="108">
        <v>17.5</v>
      </c>
      <c r="AF1102" s="88"/>
      <c r="AG1102" s="88"/>
      <c r="AH1102" s="88" t="s">
        <v>888</v>
      </c>
      <c r="AI1102" s="89">
        <v>2</v>
      </c>
      <c r="AJ1102" s="89">
        <v>0</v>
      </c>
      <c r="AK1102" s="89"/>
      <c r="AP1102" s="88" t="s">
        <v>61</v>
      </c>
      <c r="AQ1102" s="88" t="s">
        <v>44</v>
      </c>
      <c r="AR1102" s="88" t="s">
        <v>45</v>
      </c>
      <c r="AS1102" s="88" t="s">
        <v>44</v>
      </c>
      <c r="AT1102" s="88" t="s">
        <v>61</v>
      </c>
      <c r="AU1102" s="88"/>
      <c r="AV1102" s="88"/>
      <c r="AW1102" s="88" t="s">
        <v>3921</v>
      </c>
      <c r="AX1102" s="88"/>
      <c r="AY1102" s="88">
        <v>54.119971999999997</v>
      </c>
      <c r="AZ1102" s="89">
        <v>150</v>
      </c>
      <c r="BA1102" s="92">
        <v>0.15544041450777202</v>
      </c>
      <c r="BB1102" s="93">
        <v>72</v>
      </c>
      <c r="BC1102" s="94">
        <v>0.2</v>
      </c>
      <c r="BD1102" s="93">
        <v>450</v>
      </c>
      <c r="BE1102" s="93">
        <v>325</v>
      </c>
      <c r="BF1102" s="98" t="s">
        <v>2575</v>
      </c>
      <c r="BG1102" s="88" t="s">
        <v>68</v>
      </c>
      <c r="BH1102" s="88" t="s">
        <v>3523</v>
      </c>
    </row>
    <row r="1103" spans="1:60" s="87" customFormat="1" ht="30.75" customHeight="1" x14ac:dyDescent="0.2">
      <c r="A1103" s="87" t="s">
        <v>1619</v>
      </c>
      <c r="B1103" s="88" t="s">
        <v>1888</v>
      </c>
      <c r="C1103" s="107" t="s">
        <v>1619</v>
      </c>
      <c r="D1103" s="88" t="s">
        <v>31</v>
      </c>
      <c r="E1103" s="88" t="s">
        <v>32</v>
      </c>
      <c r="F1103" s="88" t="s">
        <v>32</v>
      </c>
      <c r="G1103" s="88" t="s">
        <v>61</v>
      </c>
      <c r="H1103" s="88" t="s">
        <v>66</v>
      </c>
      <c r="I1103" s="88" t="s">
        <v>2916</v>
      </c>
      <c r="J1103" s="88" t="s">
        <v>1369</v>
      </c>
      <c r="K1103" s="87" t="s">
        <v>1616</v>
      </c>
      <c r="L1103" s="88" t="s">
        <v>3523</v>
      </c>
      <c r="M1103" s="88" t="s">
        <v>667</v>
      </c>
      <c r="N1103" s="88" t="s">
        <v>156</v>
      </c>
      <c r="O1103" s="88" t="s">
        <v>444</v>
      </c>
      <c r="P1103" s="87" t="s">
        <v>104</v>
      </c>
      <c r="Q1103" s="88" t="s">
        <v>2374</v>
      </c>
      <c r="R1103" s="89" t="s">
        <v>3621</v>
      </c>
      <c r="S1103" s="106">
        <v>0.45</v>
      </c>
      <c r="T1103" s="87" t="s">
        <v>1581</v>
      </c>
      <c r="X1103" s="93"/>
      <c r="Y1103" s="93"/>
      <c r="AA1103" s="88">
        <v>46</v>
      </c>
      <c r="AD1103" s="88">
        <v>24</v>
      </c>
      <c r="AE1103" s="108">
        <v>17.5</v>
      </c>
      <c r="AF1103" s="88"/>
      <c r="AG1103" s="88"/>
      <c r="AH1103" s="88" t="s">
        <v>888</v>
      </c>
      <c r="AI1103" s="89">
        <v>2</v>
      </c>
      <c r="AJ1103" s="89">
        <v>0</v>
      </c>
      <c r="AK1103" s="89"/>
      <c r="AP1103" s="88" t="s">
        <v>61</v>
      </c>
      <c r="AQ1103" s="88" t="s">
        <v>44</v>
      </c>
      <c r="AR1103" s="88" t="s">
        <v>45</v>
      </c>
      <c r="AS1103" s="88" t="s">
        <v>44</v>
      </c>
      <c r="AT1103" s="88" t="s">
        <v>61</v>
      </c>
      <c r="AU1103" s="88"/>
      <c r="AV1103" s="88"/>
      <c r="AW1103" s="88" t="s">
        <v>3921</v>
      </c>
      <c r="AX1103" s="88"/>
      <c r="AY1103" s="88">
        <v>53.180416999999998</v>
      </c>
      <c r="AZ1103" s="89">
        <v>150</v>
      </c>
      <c r="BA1103" s="92">
        <v>4.6632124352331605E-2</v>
      </c>
      <c r="BB1103" s="93">
        <v>72</v>
      </c>
      <c r="BC1103" s="94">
        <v>0.2</v>
      </c>
      <c r="BD1103" s="93">
        <v>450</v>
      </c>
      <c r="BE1103" s="93">
        <v>325</v>
      </c>
      <c r="BF1103" s="98" t="s">
        <v>2575</v>
      </c>
      <c r="BG1103" s="88" t="s">
        <v>68</v>
      </c>
      <c r="BH1103" s="88" t="s">
        <v>3523</v>
      </c>
    </row>
    <row r="1104" spans="1:60" s="87" customFormat="1" ht="30.75" customHeight="1" x14ac:dyDescent="0.2">
      <c r="A1104" s="87" t="s">
        <v>1620</v>
      </c>
      <c r="B1104" s="88" t="s">
        <v>1888</v>
      </c>
      <c r="C1104" s="107" t="s">
        <v>1620</v>
      </c>
      <c r="D1104" s="88" t="s">
        <v>31</v>
      </c>
      <c r="E1104" s="88" t="s">
        <v>32</v>
      </c>
      <c r="F1104" s="88" t="s">
        <v>32</v>
      </c>
      <c r="G1104" s="88" t="s">
        <v>61</v>
      </c>
      <c r="H1104" s="88" t="s">
        <v>66</v>
      </c>
      <c r="I1104" s="88" t="s">
        <v>2916</v>
      </c>
      <c r="J1104" s="88" t="s">
        <v>1369</v>
      </c>
      <c r="K1104" s="87" t="s">
        <v>1616</v>
      </c>
      <c r="L1104" s="88" t="s">
        <v>3523</v>
      </c>
      <c r="M1104" s="88" t="s">
        <v>667</v>
      </c>
      <c r="N1104" s="88" t="s">
        <v>156</v>
      </c>
      <c r="O1104" s="88" t="s">
        <v>444</v>
      </c>
      <c r="P1104" s="87" t="s">
        <v>107</v>
      </c>
      <c r="Q1104" s="88" t="s">
        <v>2374</v>
      </c>
      <c r="R1104" s="89" t="s">
        <v>3621</v>
      </c>
      <c r="S1104" s="106">
        <v>0.46500000000000002</v>
      </c>
      <c r="T1104" s="87" t="s">
        <v>1582</v>
      </c>
      <c r="X1104" s="93"/>
      <c r="Y1104" s="93"/>
      <c r="AA1104" s="88">
        <v>46</v>
      </c>
      <c r="AD1104" s="88">
        <v>24</v>
      </c>
      <c r="AE1104" s="108">
        <v>17.5</v>
      </c>
      <c r="AF1104" s="88"/>
      <c r="AG1104" s="88"/>
      <c r="AH1104" s="88" t="s">
        <v>888</v>
      </c>
      <c r="AI1104" s="89">
        <v>2</v>
      </c>
      <c r="AJ1104" s="89">
        <v>0</v>
      </c>
      <c r="AK1104" s="89"/>
      <c r="AP1104" s="88" t="s">
        <v>61</v>
      </c>
      <c r="AQ1104" s="88" t="s">
        <v>44</v>
      </c>
      <c r="AR1104" s="88" t="s">
        <v>45</v>
      </c>
      <c r="AS1104" s="88" t="s">
        <v>44</v>
      </c>
      <c r="AT1104" s="88" t="s">
        <v>61</v>
      </c>
      <c r="AU1104" s="88"/>
      <c r="AV1104" s="88"/>
      <c r="AW1104" s="88" t="s">
        <v>3921</v>
      </c>
      <c r="AX1104" s="88"/>
      <c r="AY1104" s="88">
        <v>53.180416999999998</v>
      </c>
      <c r="AZ1104" s="89">
        <v>150</v>
      </c>
      <c r="BA1104" s="92">
        <v>1.5544041450777202E-2</v>
      </c>
      <c r="BB1104" s="93">
        <v>72</v>
      </c>
      <c r="BC1104" s="94">
        <v>0.2</v>
      </c>
      <c r="BD1104" s="93">
        <v>450</v>
      </c>
      <c r="BE1104" s="93">
        <v>325</v>
      </c>
      <c r="BF1104" s="98" t="s">
        <v>2575</v>
      </c>
      <c r="BG1104" s="88" t="s">
        <v>68</v>
      </c>
      <c r="BH1104" s="88" t="s">
        <v>3523</v>
      </c>
    </row>
    <row r="1105" spans="1:60" s="87" customFormat="1" ht="30.75" customHeight="1" x14ac:dyDescent="0.2">
      <c r="A1105" s="87" t="s">
        <v>2267</v>
      </c>
      <c r="B1105" s="88" t="s">
        <v>1890</v>
      </c>
      <c r="C1105" s="107" t="s">
        <v>2267</v>
      </c>
      <c r="D1105" s="88" t="s">
        <v>31</v>
      </c>
      <c r="E1105" s="88" t="s">
        <v>32</v>
      </c>
      <c r="F1105" s="88" t="s">
        <v>32</v>
      </c>
      <c r="G1105" s="88" t="s">
        <v>61</v>
      </c>
      <c r="H1105" s="88" t="s">
        <v>66</v>
      </c>
      <c r="I1105" s="88" t="s">
        <v>2918</v>
      </c>
      <c r="J1105" s="88" t="s">
        <v>1369</v>
      </c>
      <c r="K1105" s="87" t="s">
        <v>1616</v>
      </c>
      <c r="L1105" s="88" t="s">
        <v>3523</v>
      </c>
      <c r="M1105" s="88" t="s">
        <v>667</v>
      </c>
      <c r="N1105" s="88" t="s">
        <v>1726</v>
      </c>
      <c r="O1105" s="88" t="s">
        <v>444</v>
      </c>
      <c r="P1105" s="87" t="s">
        <v>175</v>
      </c>
      <c r="Q1105" s="88" t="s">
        <v>2374</v>
      </c>
      <c r="R1105" s="89" t="s">
        <v>3624</v>
      </c>
      <c r="S1105" s="106">
        <v>0.41</v>
      </c>
      <c r="T1105" s="87" t="s">
        <v>1583</v>
      </c>
      <c r="X1105" s="93"/>
      <c r="Y1105" s="93"/>
      <c r="AA1105" s="88">
        <v>46</v>
      </c>
      <c r="AD1105" s="88">
        <v>24</v>
      </c>
      <c r="AE1105" s="108">
        <v>17.5</v>
      </c>
      <c r="AF1105" s="88" t="s">
        <v>2992</v>
      </c>
      <c r="AG1105" s="88" t="s">
        <v>2999</v>
      </c>
      <c r="AH1105" s="88" t="s">
        <v>888</v>
      </c>
      <c r="AI1105" s="89">
        <v>2</v>
      </c>
      <c r="AJ1105" s="89">
        <v>0</v>
      </c>
      <c r="AK1105" s="89"/>
      <c r="AP1105" s="88" t="s">
        <v>61</v>
      </c>
      <c r="AQ1105" s="88" t="s">
        <v>44</v>
      </c>
      <c r="AR1105" s="88" t="s">
        <v>45</v>
      </c>
      <c r="AS1105" s="88" t="s">
        <v>44</v>
      </c>
      <c r="AT1105" s="88" t="s">
        <v>61</v>
      </c>
      <c r="AU1105" s="88"/>
      <c r="AV1105" s="88"/>
      <c r="AW1105" s="88"/>
      <c r="AX1105" s="88" t="s">
        <v>3923</v>
      </c>
      <c r="AY1105" s="88">
        <v>62.424263000000003</v>
      </c>
      <c r="AZ1105" s="89">
        <v>150</v>
      </c>
      <c r="BA1105" s="92">
        <v>0.35233160621761656</v>
      </c>
      <c r="BB1105" s="93">
        <v>144</v>
      </c>
      <c r="BC1105" s="94">
        <v>0.2</v>
      </c>
      <c r="BD1105" s="93">
        <v>450</v>
      </c>
      <c r="BE1105" s="93">
        <v>325</v>
      </c>
      <c r="BF1105" s="98" t="s">
        <v>2574</v>
      </c>
      <c r="BG1105" s="88" t="s">
        <v>68</v>
      </c>
      <c r="BH1105" s="88" t="s">
        <v>3523</v>
      </c>
    </row>
    <row r="1106" spans="1:60" s="87" customFormat="1" ht="30.75" customHeight="1" x14ac:dyDescent="0.2">
      <c r="A1106" s="87" t="s">
        <v>2268</v>
      </c>
      <c r="B1106" s="88" t="s">
        <v>1890</v>
      </c>
      <c r="C1106" s="107" t="s">
        <v>2268</v>
      </c>
      <c r="D1106" s="88" t="s">
        <v>31</v>
      </c>
      <c r="E1106" s="88" t="s">
        <v>32</v>
      </c>
      <c r="F1106" s="88" t="s">
        <v>32</v>
      </c>
      <c r="G1106" s="88" t="s">
        <v>61</v>
      </c>
      <c r="H1106" s="88" t="s">
        <v>66</v>
      </c>
      <c r="I1106" s="88" t="s">
        <v>2918</v>
      </c>
      <c r="J1106" s="88" t="s">
        <v>1369</v>
      </c>
      <c r="K1106" s="87" t="s">
        <v>1616</v>
      </c>
      <c r="L1106" s="88" t="s">
        <v>3523</v>
      </c>
      <c r="M1106" s="88" t="s">
        <v>667</v>
      </c>
      <c r="N1106" s="88" t="s">
        <v>1726</v>
      </c>
      <c r="O1106" s="88" t="s">
        <v>444</v>
      </c>
      <c r="P1106" s="87" t="s">
        <v>176</v>
      </c>
      <c r="Q1106" s="88" t="s">
        <v>2374</v>
      </c>
      <c r="R1106" s="89" t="s">
        <v>3624</v>
      </c>
      <c r="S1106" s="106">
        <v>0.38500000000000001</v>
      </c>
      <c r="T1106" s="87" t="s">
        <v>1584</v>
      </c>
      <c r="X1106" s="93"/>
      <c r="Y1106" s="93"/>
      <c r="AA1106" s="88">
        <v>46</v>
      </c>
      <c r="AD1106" s="88">
        <v>24</v>
      </c>
      <c r="AE1106" s="108">
        <v>17.5</v>
      </c>
      <c r="AF1106" s="88" t="s">
        <v>2992</v>
      </c>
      <c r="AG1106" s="88" t="s">
        <v>2999</v>
      </c>
      <c r="AH1106" s="88" t="s">
        <v>888</v>
      </c>
      <c r="AI1106" s="89">
        <v>2</v>
      </c>
      <c r="AJ1106" s="89">
        <v>0</v>
      </c>
      <c r="AK1106" s="89"/>
      <c r="AP1106" s="88" t="s">
        <v>61</v>
      </c>
      <c r="AQ1106" s="88" t="s">
        <v>44</v>
      </c>
      <c r="AR1106" s="88" t="s">
        <v>45</v>
      </c>
      <c r="AS1106" s="88" t="s">
        <v>44</v>
      </c>
      <c r="AT1106" s="88" t="s">
        <v>61</v>
      </c>
      <c r="AU1106" s="88"/>
      <c r="AV1106" s="88"/>
      <c r="AW1106" s="88"/>
      <c r="AX1106" s="88" t="s">
        <v>3923</v>
      </c>
      <c r="AY1106" s="88">
        <v>65.966117999999994</v>
      </c>
      <c r="AZ1106" s="89">
        <v>150</v>
      </c>
      <c r="BA1106" s="92">
        <v>0.55958549222797926</v>
      </c>
      <c r="BB1106" s="93">
        <v>144</v>
      </c>
      <c r="BC1106" s="94">
        <v>0.2</v>
      </c>
      <c r="BD1106" s="93">
        <v>450</v>
      </c>
      <c r="BE1106" s="93">
        <v>325</v>
      </c>
      <c r="BF1106" s="98" t="s">
        <v>2574</v>
      </c>
      <c r="BG1106" s="88" t="s">
        <v>68</v>
      </c>
      <c r="BH1106" s="88" t="s">
        <v>3523</v>
      </c>
    </row>
    <row r="1107" spans="1:60" s="87" customFormat="1" ht="30.75" customHeight="1" x14ac:dyDescent="0.2">
      <c r="A1107" s="87" t="s">
        <v>2269</v>
      </c>
      <c r="B1107" s="88" t="s">
        <v>1890</v>
      </c>
      <c r="C1107" s="107" t="s">
        <v>2269</v>
      </c>
      <c r="D1107" s="88" t="s">
        <v>31</v>
      </c>
      <c r="E1107" s="88" t="s">
        <v>32</v>
      </c>
      <c r="F1107" s="88" t="s">
        <v>32</v>
      </c>
      <c r="G1107" s="88" t="s">
        <v>61</v>
      </c>
      <c r="H1107" s="88" t="s">
        <v>66</v>
      </c>
      <c r="I1107" s="88" t="s">
        <v>2918</v>
      </c>
      <c r="J1107" s="88" t="s">
        <v>1369</v>
      </c>
      <c r="K1107" s="87" t="s">
        <v>1616</v>
      </c>
      <c r="L1107" s="88" t="s">
        <v>3523</v>
      </c>
      <c r="M1107" s="88" t="s">
        <v>667</v>
      </c>
      <c r="N1107" s="88" t="s">
        <v>1726</v>
      </c>
      <c r="O1107" s="88" t="s">
        <v>444</v>
      </c>
      <c r="P1107" s="87" t="s">
        <v>98</v>
      </c>
      <c r="Q1107" s="88" t="s">
        <v>2374</v>
      </c>
      <c r="R1107" s="89" t="s">
        <v>3624</v>
      </c>
      <c r="S1107" s="106">
        <v>0.37</v>
      </c>
      <c r="T1107" s="87" t="s">
        <v>1585</v>
      </c>
      <c r="X1107" s="93"/>
      <c r="Y1107" s="93"/>
      <c r="AA1107" s="88">
        <v>46</v>
      </c>
      <c r="AD1107" s="88">
        <v>24</v>
      </c>
      <c r="AE1107" s="108">
        <v>17.5</v>
      </c>
      <c r="AF1107" s="88" t="s">
        <v>2992</v>
      </c>
      <c r="AG1107" s="88" t="s">
        <v>2999</v>
      </c>
      <c r="AH1107" s="88" t="s">
        <v>888</v>
      </c>
      <c r="AI1107" s="89">
        <v>2</v>
      </c>
      <c r="AJ1107" s="89">
        <v>0</v>
      </c>
      <c r="AK1107" s="89"/>
      <c r="AP1107" s="88" t="s">
        <v>61</v>
      </c>
      <c r="AQ1107" s="88" t="s">
        <v>44</v>
      </c>
      <c r="AR1107" s="88" t="s">
        <v>45</v>
      </c>
      <c r="AS1107" s="88" t="s">
        <v>44</v>
      </c>
      <c r="AT1107" s="88" t="s">
        <v>61</v>
      </c>
      <c r="AU1107" s="88"/>
      <c r="AV1107" s="88"/>
      <c r="AW1107" s="88"/>
      <c r="AX1107" s="88" t="s">
        <v>3923</v>
      </c>
      <c r="AY1107" s="88">
        <v>66.246807000000004</v>
      </c>
      <c r="AZ1107" s="89">
        <v>150</v>
      </c>
      <c r="BA1107" s="92">
        <v>0.43005181347150256</v>
      </c>
      <c r="BB1107" s="93">
        <v>144</v>
      </c>
      <c r="BC1107" s="94">
        <v>0.2</v>
      </c>
      <c r="BD1107" s="93">
        <v>450</v>
      </c>
      <c r="BE1107" s="93">
        <v>325</v>
      </c>
      <c r="BF1107" s="98" t="s">
        <v>2574</v>
      </c>
      <c r="BG1107" s="88" t="s">
        <v>68</v>
      </c>
      <c r="BH1107" s="88" t="s">
        <v>3523</v>
      </c>
    </row>
    <row r="1108" spans="1:60" s="87" customFormat="1" ht="30.75" customHeight="1" x14ac:dyDescent="0.2">
      <c r="A1108" s="87" t="s">
        <v>2270</v>
      </c>
      <c r="B1108" s="88" t="s">
        <v>1890</v>
      </c>
      <c r="C1108" s="107" t="s">
        <v>2270</v>
      </c>
      <c r="D1108" s="88" t="s">
        <v>31</v>
      </c>
      <c r="E1108" s="88" t="s">
        <v>32</v>
      </c>
      <c r="F1108" s="88" t="s">
        <v>32</v>
      </c>
      <c r="G1108" s="88" t="s">
        <v>61</v>
      </c>
      <c r="H1108" s="88" t="s">
        <v>66</v>
      </c>
      <c r="I1108" s="88" t="s">
        <v>2918</v>
      </c>
      <c r="J1108" s="88" t="s">
        <v>1369</v>
      </c>
      <c r="K1108" s="87" t="s">
        <v>1616</v>
      </c>
      <c r="L1108" s="88" t="s">
        <v>3523</v>
      </c>
      <c r="M1108" s="88" t="s">
        <v>667</v>
      </c>
      <c r="N1108" s="88" t="s">
        <v>1726</v>
      </c>
      <c r="O1108" s="88" t="s">
        <v>444</v>
      </c>
      <c r="P1108" s="87" t="s">
        <v>100</v>
      </c>
      <c r="Q1108" s="88" t="s">
        <v>2374</v>
      </c>
      <c r="R1108" s="89" t="s">
        <v>3624</v>
      </c>
      <c r="S1108" s="106">
        <v>0.34499999999999997</v>
      </c>
      <c r="T1108" s="87" t="s">
        <v>1586</v>
      </c>
      <c r="X1108" s="93"/>
      <c r="Y1108" s="93"/>
      <c r="AA1108" s="88">
        <v>46</v>
      </c>
      <c r="AD1108" s="88">
        <v>24</v>
      </c>
      <c r="AE1108" s="108">
        <v>17.5</v>
      </c>
      <c r="AF1108" s="88" t="s">
        <v>2992</v>
      </c>
      <c r="AG1108" s="88" t="s">
        <v>2999</v>
      </c>
      <c r="AH1108" s="88" t="s">
        <v>888</v>
      </c>
      <c r="AI1108" s="89">
        <v>2</v>
      </c>
      <c r="AJ1108" s="89">
        <v>0</v>
      </c>
      <c r="AK1108" s="89"/>
      <c r="AP1108" s="88" t="s">
        <v>61</v>
      </c>
      <c r="AQ1108" s="88" t="s">
        <v>44</v>
      </c>
      <c r="AR1108" s="88" t="s">
        <v>45</v>
      </c>
      <c r="AS1108" s="88" t="s">
        <v>44</v>
      </c>
      <c r="AT1108" s="88" t="s">
        <v>61</v>
      </c>
      <c r="AU1108" s="88"/>
      <c r="AV1108" s="88"/>
      <c r="AW1108" s="88"/>
      <c r="AX1108" s="88" t="s">
        <v>3923</v>
      </c>
      <c r="AY1108" s="88">
        <v>61.610227000000002</v>
      </c>
      <c r="AZ1108" s="89">
        <v>150</v>
      </c>
      <c r="BA1108" s="92">
        <v>0.10362694300518134</v>
      </c>
      <c r="BB1108" s="93">
        <v>144</v>
      </c>
      <c r="BC1108" s="94">
        <v>0.2</v>
      </c>
      <c r="BD1108" s="93">
        <v>450</v>
      </c>
      <c r="BE1108" s="93">
        <v>325</v>
      </c>
      <c r="BF1108" s="98" t="s">
        <v>2574</v>
      </c>
      <c r="BG1108" s="88" t="s">
        <v>68</v>
      </c>
      <c r="BH1108" s="88" t="s">
        <v>3523</v>
      </c>
    </row>
    <row r="1109" spans="1:60" s="87" customFormat="1" ht="30.75" customHeight="1" x14ac:dyDescent="0.2">
      <c r="A1109" s="87" t="s">
        <v>2271</v>
      </c>
      <c r="B1109" s="88" t="s">
        <v>1890</v>
      </c>
      <c r="C1109" s="107" t="s">
        <v>2271</v>
      </c>
      <c r="D1109" s="88" t="s">
        <v>31</v>
      </c>
      <c r="E1109" s="88" t="s">
        <v>32</v>
      </c>
      <c r="F1109" s="88" t="s">
        <v>32</v>
      </c>
      <c r="G1109" s="88" t="s">
        <v>61</v>
      </c>
      <c r="H1109" s="88" t="s">
        <v>66</v>
      </c>
      <c r="I1109" s="88" t="s">
        <v>2918</v>
      </c>
      <c r="J1109" s="88" t="s">
        <v>1369</v>
      </c>
      <c r="K1109" s="87" t="s">
        <v>1616</v>
      </c>
      <c r="L1109" s="88" t="s">
        <v>3523</v>
      </c>
      <c r="M1109" s="88" t="s">
        <v>667</v>
      </c>
      <c r="N1109" s="88" t="s">
        <v>1726</v>
      </c>
      <c r="O1109" s="88" t="s">
        <v>444</v>
      </c>
      <c r="P1109" s="87" t="s">
        <v>104</v>
      </c>
      <c r="Q1109" s="88" t="s">
        <v>2374</v>
      </c>
      <c r="R1109" s="89" t="s">
        <v>3624</v>
      </c>
      <c r="S1109" s="106">
        <v>0.47499999999999998</v>
      </c>
      <c r="T1109" s="87" t="s">
        <v>1587</v>
      </c>
      <c r="X1109" s="93"/>
      <c r="Y1109" s="93"/>
      <c r="AA1109" s="88">
        <v>46</v>
      </c>
      <c r="AD1109" s="88">
        <v>24</v>
      </c>
      <c r="AE1109" s="108">
        <v>17.5</v>
      </c>
      <c r="AF1109" s="88" t="s">
        <v>2992</v>
      </c>
      <c r="AG1109" s="88" t="s">
        <v>2999</v>
      </c>
      <c r="AH1109" s="88" t="s">
        <v>888</v>
      </c>
      <c r="AI1109" s="89">
        <v>2</v>
      </c>
      <c r="AJ1109" s="89">
        <v>0</v>
      </c>
      <c r="AK1109" s="89"/>
      <c r="AP1109" s="88" t="s">
        <v>61</v>
      </c>
      <c r="AQ1109" s="88" t="s">
        <v>44</v>
      </c>
      <c r="AR1109" s="88" t="s">
        <v>45</v>
      </c>
      <c r="AS1109" s="88" t="s">
        <v>44</v>
      </c>
      <c r="AT1109" s="88" t="s">
        <v>61</v>
      </c>
      <c r="AU1109" s="88"/>
      <c r="AV1109" s="88"/>
      <c r="AW1109" s="88"/>
      <c r="AX1109" s="88" t="s">
        <v>3923</v>
      </c>
      <c r="AY1109" s="88">
        <v>62.795563000000001</v>
      </c>
      <c r="AZ1109" s="89">
        <v>150</v>
      </c>
      <c r="BA1109" s="92">
        <v>6.7357512953367879E-2</v>
      </c>
      <c r="BB1109" s="93">
        <v>144</v>
      </c>
      <c r="BC1109" s="94">
        <v>0.2</v>
      </c>
      <c r="BD1109" s="93">
        <v>450</v>
      </c>
      <c r="BE1109" s="93">
        <v>325</v>
      </c>
      <c r="BF1109" s="98" t="s">
        <v>2574</v>
      </c>
      <c r="BG1109" s="88" t="s">
        <v>68</v>
      </c>
      <c r="BH1109" s="88" t="s">
        <v>3523</v>
      </c>
    </row>
    <row r="1110" spans="1:60" s="87" customFormat="1" ht="30.75" customHeight="1" x14ac:dyDescent="0.2">
      <c r="A1110" s="87" t="s">
        <v>2272</v>
      </c>
      <c r="B1110" s="88" t="s">
        <v>1890</v>
      </c>
      <c r="C1110" s="107" t="s">
        <v>2272</v>
      </c>
      <c r="D1110" s="88" t="s">
        <v>31</v>
      </c>
      <c r="E1110" s="88" t="s">
        <v>32</v>
      </c>
      <c r="F1110" s="88" t="s">
        <v>32</v>
      </c>
      <c r="G1110" s="88" t="s">
        <v>61</v>
      </c>
      <c r="H1110" s="88" t="s">
        <v>66</v>
      </c>
      <c r="I1110" s="88" t="s">
        <v>2918</v>
      </c>
      <c r="J1110" s="88" t="s">
        <v>1369</v>
      </c>
      <c r="K1110" s="87" t="s">
        <v>1616</v>
      </c>
      <c r="L1110" s="88" t="s">
        <v>3523</v>
      </c>
      <c r="M1110" s="88" t="s">
        <v>667</v>
      </c>
      <c r="N1110" s="88" t="s">
        <v>1726</v>
      </c>
      <c r="O1110" s="88" t="s">
        <v>444</v>
      </c>
      <c r="P1110" s="87" t="s">
        <v>107</v>
      </c>
      <c r="Q1110" s="88" t="s">
        <v>2374</v>
      </c>
      <c r="R1110" s="89" t="s">
        <v>3624</v>
      </c>
      <c r="S1110" s="106">
        <v>0.46500000000000002</v>
      </c>
      <c r="T1110" s="87" t="s">
        <v>1588</v>
      </c>
      <c r="X1110" s="93"/>
      <c r="Y1110" s="93"/>
      <c r="AA1110" s="88">
        <v>46</v>
      </c>
      <c r="AD1110" s="88">
        <v>24</v>
      </c>
      <c r="AE1110" s="108">
        <v>17.5</v>
      </c>
      <c r="AF1110" s="88" t="s">
        <v>2992</v>
      </c>
      <c r="AG1110" s="88" t="s">
        <v>2999</v>
      </c>
      <c r="AH1110" s="88" t="s">
        <v>888</v>
      </c>
      <c r="AI1110" s="89">
        <v>2</v>
      </c>
      <c r="AJ1110" s="89">
        <v>0</v>
      </c>
      <c r="AK1110" s="89"/>
      <c r="AP1110" s="88" t="s">
        <v>61</v>
      </c>
      <c r="AQ1110" s="88" t="s">
        <v>44</v>
      </c>
      <c r="AR1110" s="88" t="s">
        <v>45</v>
      </c>
      <c r="AS1110" s="88" t="s">
        <v>44</v>
      </c>
      <c r="AT1110" s="88" t="s">
        <v>61</v>
      </c>
      <c r="AU1110" s="88"/>
      <c r="AV1110" s="88"/>
      <c r="AW1110" s="88"/>
      <c r="AX1110" s="88" t="s">
        <v>3923</v>
      </c>
      <c r="AY1110" s="88">
        <v>61.812398000000002</v>
      </c>
      <c r="AZ1110" s="89">
        <v>150</v>
      </c>
      <c r="BA1110" s="92">
        <v>5.181347150259067E-2</v>
      </c>
      <c r="BB1110" s="93">
        <v>144</v>
      </c>
      <c r="BC1110" s="94">
        <v>0.2</v>
      </c>
      <c r="BD1110" s="93">
        <v>450</v>
      </c>
      <c r="BE1110" s="93">
        <v>325</v>
      </c>
      <c r="BF1110" s="98" t="s">
        <v>2574</v>
      </c>
      <c r="BG1110" s="88" t="s">
        <v>68</v>
      </c>
      <c r="BH1110" s="88" t="s">
        <v>3523</v>
      </c>
    </row>
    <row r="1111" spans="1:60" s="87" customFormat="1" ht="30.75" customHeight="1" x14ac:dyDescent="0.2">
      <c r="A1111" s="87" t="s">
        <v>2274</v>
      </c>
      <c r="B1111" s="88" t="s">
        <v>1889</v>
      </c>
      <c r="C1111" s="107" t="s">
        <v>2274</v>
      </c>
      <c r="D1111" s="88" t="s">
        <v>31</v>
      </c>
      <c r="E1111" s="88" t="s">
        <v>32</v>
      </c>
      <c r="F1111" s="88" t="s">
        <v>32</v>
      </c>
      <c r="G1111" s="88" t="s">
        <v>61</v>
      </c>
      <c r="H1111" s="88" t="s">
        <v>66</v>
      </c>
      <c r="I1111" s="88" t="s">
        <v>2916</v>
      </c>
      <c r="J1111" s="88" t="s">
        <v>1369</v>
      </c>
      <c r="K1111" s="87" t="s">
        <v>1616</v>
      </c>
      <c r="L1111" s="88" t="s">
        <v>3523</v>
      </c>
      <c r="M1111" s="88" t="s">
        <v>667</v>
      </c>
      <c r="N1111" s="88" t="s">
        <v>1728</v>
      </c>
      <c r="O1111" s="88" t="s">
        <v>444</v>
      </c>
      <c r="P1111" s="87" t="s">
        <v>175</v>
      </c>
      <c r="Q1111" s="88" t="s">
        <v>2374</v>
      </c>
      <c r="R1111" s="89" t="s">
        <v>3625</v>
      </c>
      <c r="S1111" s="106">
        <v>0.41</v>
      </c>
      <c r="T1111" s="87" t="s">
        <v>1589</v>
      </c>
      <c r="X1111" s="93"/>
      <c r="Y1111" s="93"/>
      <c r="AA1111" s="88">
        <v>46</v>
      </c>
      <c r="AD1111" s="88">
        <v>24</v>
      </c>
      <c r="AE1111" s="108">
        <v>17.5</v>
      </c>
      <c r="AF1111" s="88"/>
      <c r="AG1111" s="88"/>
      <c r="AH1111" s="88" t="s">
        <v>888</v>
      </c>
      <c r="AI1111" s="89">
        <v>2</v>
      </c>
      <c r="AJ1111" s="89">
        <v>0</v>
      </c>
      <c r="AK1111" s="89"/>
      <c r="AP1111" s="88" t="s">
        <v>61</v>
      </c>
      <c r="AQ1111" s="88" t="s">
        <v>44</v>
      </c>
      <c r="AR1111" s="88" t="s">
        <v>45</v>
      </c>
      <c r="AS1111" s="88" t="s">
        <v>44</v>
      </c>
      <c r="AT1111" s="88" t="s">
        <v>61</v>
      </c>
      <c r="AU1111" s="88"/>
      <c r="AV1111" s="88"/>
      <c r="AW1111" s="88"/>
      <c r="AX1111" s="88" t="s">
        <v>3923</v>
      </c>
      <c r="AY1111" s="88">
        <v>54.157406000000002</v>
      </c>
      <c r="AZ1111" s="89">
        <v>150</v>
      </c>
      <c r="BA1111" s="92">
        <v>1.0362694300518135E-2</v>
      </c>
      <c r="BB1111" s="93">
        <v>72</v>
      </c>
      <c r="BC1111" s="94">
        <v>0.2</v>
      </c>
      <c r="BD1111" s="93">
        <v>450</v>
      </c>
      <c r="BE1111" s="93">
        <v>325</v>
      </c>
      <c r="BF1111" s="98" t="s">
        <v>61</v>
      </c>
      <c r="BG1111" s="88" t="s">
        <v>68</v>
      </c>
      <c r="BH1111" s="88" t="s">
        <v>3523</v>
      </c>
    </row>
    <row r="1112" spans="1:60" s="87" customFormat="1" ht="30.75" customHeight="1" x14ac:dyDescent="0.2">
      <c r="A1112" s="87" t="s">
        <v>2273</v>
      </c>
      <c r="B1112" s="88" t="s">
        <v>1889</v>
      </c>
      <c r="C1112" s="107" t="s">
        <v>2273</v>
      </c>
      <c r="D1112" s="88" t="s">
        <v>31</v>
      </c>
      <c r="E1112" s="88" t="s">
        <v>32</v>
      </c>
      <c r="F1112" s="88" t="s">
        <v>32</v>
      </c>
      <c r="G1112" s="88" t="s">
        <v>61</v>
      </c>
      <c r="H1112" s="88" t="s">
        <v>66</v>
      </c>
      <c r="I1112" s="88" t="s">
        <v>2916</v>
      </c>
      <c r="J1112" s="88" t="s">
        <v>1369</v>
      </c>
      <c r="K1112" s="87" t="s">
        <v>1616</v>
      </c>
      <c r="L1112" s="88" t="s">
        <v>3523</v>
      </c>
      <c r="M1112" s="88" t="s">
        <v>667</v>
      </c>
      <c r="N1112" s="88" t="s">
        <v>1728</v>
      </c>
      <c r="O1112" s="88" t="s">
        <v>444</v>
      </c>
      <c r="P1112" s="87" t="s">
        <v>176</v>
      </c>
      <c r="Q1112" s="88" t="s">
        <v>2374</v>
      </c>
      <c r="R1112" s="89" t="s">
        <v>3625</v>
      </c>
      <c r="S1112" s="106">
        <v>0.38500000000000001</v>
      </c>
      <c r="T1112" s="87" t="s">
        <v>1590</v>
      </c>
      <c r="X1112" s="93"/>
      <c r="Y1112" s="93"/>
      <c r="AA1112" s="88">
        <v>46</v>
      </c>
      <c r="AD1112" s="88">
        <v>24</v>
      </c>
      <c r="AE1112" s="108">
        <v>17.5</v>
      </c>
      <c r="AF1112" s="88"/>
      <c r="AG1112" s="88"/>
      <c r="AH1112" s="88" t="s">
        <v>888</v>
      </c>
      <c r="AI1112" s="89">
        <v>2</v>
      </c>
      <c r="AJ1112" s="89">
        <v>0</v>
      </c>
      <c r="AK1112" s="89"/>
      <c r="AP1112" s="88" t="s">
        <v>61</v>
      </c>
      <c r="AQ1112" s="88" t="s">
        <v>44</v>
      </c>
      <c r="AR1112" s="88" t="s">
        <v>45</v>
      </c>
      <c r="AS1112" s="88" t="s">
        <v>44</v>
      </c>
      <c r="AT1112" s="88" t="s">
        <v>61</v>
      </c>
      <c r="AU1112" s="88"/>
      <c r="AV1112" s="88"/>
      <c r="AW1112" s="88"/>
      <c r="AX1112" s="88" t="s">
        <v>3923</v>
      </c>
      <c r="AY1112" s="88">
        <v>61.936217999999997</v>
      </c>
      <c r="AZ1112" s="89">
        <v>150</v>
      </c>
      <c r="BA1112" s="92"/>
      <c r="BB1112" s="93">
        <v>72</v>
      </c>
      <c r="BC1112" s="94">
        <v>0.2</v>
      </c>
      <c r="BD1112" s="93">
        <v>450</v>
      </c>
      <c r="BE1112" s="93">
        <v>325</v>
      </c>
      <c r="BF1112" s="98" t="s">
        <v>61</v>
      </c>
      <c r="BG1112" s="88" t="s">
        <v>68</v>
      </c>
      <c r="BH1112" s="88" t="s">
        <v>3523</v>
      </c>
    </row>
    <row r="1113" spans="1:60" s="87" customFormat="1" ht="30.75" customHeight="1" x14ac:dyDescent="0.2">
      <c r="A1113" s="87" t="s">
        <v>1621</v>
      </c>
      <c r="B1113" s="88" t="s">
        <v>1889</v>
      </c>
      <c r="C1113" s="107" t="s">
        <v>1621</v>
      </c>
      <c r="D1113" s="88" t="s">
        <v>31</v>
      </c>
      <c r="E1113" s="88" t="s">
        <v>32</v>
      </c>
      <c r="F1113" s="88" t="s">
        <v>32</v>
      </c>
      <c r="G1113" s="88" t="s">
        <v>61</v>
      </c>
      <c r="H1113" s="88" t="s">
        <v>66</v>
      </c>
      <c r="I1113" s="88" t="s">
        <v>2916</v>
      </c>
      <c r="J1113" s="88" t="s">
        <v>1369</v>
      </c>
      <c r="K1113" s="87" t="s">
        <v>1616</v>
      </c>
      <c r="L1113" s="88" t="s">
        <v>3523</v>
      </c>
      <c r="M1113" s="88" t="s">
        <v>667</v>
      </c>
      <c r="N1113" s="88" t="s">
        <v>1728</v>
      </c>
      <c r="O1113" s="88" t="s">
        <v>444</v>
      </c>
      <c r="P1113" s="87" t="s">
        <v>98</v>
      </c>
      <c r="Q1113" s="88" t="s">
        <v>2374</v>
      </c>
      <c r="R1113" s="89" t="s">
        <v>3625</v>
      </c>
      <c r="S1113" s="106">
        <v>0.37</v>
      </c>
      <c r="T1113" s="87" t="s">
        <v>1591</v>
      </c>
      <c r="X1113" s="93"/>
      <c r="Y1113" s="93"/>
      <c r="AA1113" s="88">
        <v>46</v>
      </c>
      <c r="AD1113" s="88">
        <v>24</v>
      </c>
      <c r="AE1113" s="108">
        <v>17.5</v>
      </c>
      <c r="AF1113" s="88"/>
      <c r="AG1113" s="88"/>
      <c r="AH1113" s="88" t="s">
        <v>888</v>
      </c>
      <c r="AI1113" s="89">
        <v>2</v>
      </c>
      <c r="AJ1113" s="89">
        <v>0</v>
      </c>
      <c r="AK1113" s="89"/>
      <c r="AP1113" s="88" t="s">
        <v>61</v>
      </c>
      <c r="AQ1113" s="88" t="s">
        <v>44</v>
      </c>
      <c r="AR1113" s="88" t="s">
        <v>45</v>
      </c>
      <c r="AS1113" s="88" t="s">
        <v>44</v>
      </c>
      <c r="AT1113" s="88" t="s">
        <v>61</v>
      </c>
      <c r="AU1113" s="88"/>
      <c r="AV1113" s="88"/>
      <c r="AW1113" s="88"/>
      <c r="AX1113" s="88" t="s">
        <v>3923</v>
      </c>
      <c r="AY1113" s="88">
        <v>54.157406000000002</v>
      </c>
      <c r="AZ1113" s="89">
        <v>150</v>
      </c>
      <c r="BA1113" s="92">
        <v>1.0362694300518135E-2</v>
      </c>
      <c r="BB1113" s="93">
        <v>72</v>
      </c>
      <c r="BC1113" s="94">
        <v>0.2</v>
      </c>
      <c r="BD1113" s="93">
        <v>450</v>
      </c>
      <c r="BE1113" s="93">
        <v>325</v>
      </c>
      <c r="BF1113" s="98" t="s">
        <v>61</v>
      </c>
      <c r="BG1113" s="88" t="s">
        <v>68</v>
      </c>
      <c r="BH1113" s="88" t="s">
        <v>3523</v>
      </c>
    </row>
    <row r="1114" spans="1:60" s="87" customFormat="1" ht="30.75" customHeight="1" x14ac:dyDescent="0.2">
      <c r="A1114" s="87" t="s">
        <v>1622</v>
      </c>
      <c r="B1114" s="88" t="s">
        <v>1889</v>
      </c>
      <c r="C1114" s="107" t="s">
        <v>1622</v>
      </c>
      <c r="D1114" s="88" t="s">
        <v>31</v>
      </c>
      <c r="E1114" s="88" t="s">
        <v>32</v>
      </c>
      <c r="F1114" s="88" t="s">
        <v>32</v>
      </c>
      <c r="G1114" s="88" t="s">
        <v>61</v>
      </c>
      <c r="H1114" s="88" t="s">
        <v>66</v>
      </c>
      <c r="I1114" s="88" t="s">
        <v>2916</v>
      </c>
      <c r="J1114" s="88" t="s">
        <v>1369</v>
      </c>
      <c r="K1114" s="87" t="s">
        <v>1616</v>
      </c>
      <c r="L1114" s="88" t="s">
        <v>3523</v>
      </c>
      <c r="M1114" s="88" t="s">
        <v>667</v>
      </c>
      <c r="N1114" s="88" t="s">
        <v>1728</v>
      </c>
      <c r="O1114" s="88" t="s">
        <v>444</v>
      </c>
      <c r="P1114" s="87" t="s">
        <v>100</v>
      </c>
      <c r="Q1114" s="88" t="s">
        <v>2374</v>
      </c>
      <c r="R1114" s="89" t="s">
        <v>3625</v>
      </c>
      <c r="S1114" s="106">
        <v>0.34499999999999997</v>
      </c>
      <c r="T1114" s="87" t="s">
        <v>1592</v>
      </c>
      <c r="X1114" s="93"/>
      <c r="Y1114" s="93"/>
      <c r="AA1114" s="88">
        <v>46</v>
      </c>
      <c r="AD1114" s="88">
        <v>24</v>
      </c>
      <c r="AE1114" s="108">
        <v>17.5</v>
      </c>
      <c r="AF1114" s="88"/>
      <c r="AG1114" s="88"/>
      <c r="AH1114" s="88" t="s">
        <v>888</v>
      </c>
      <c r="AI1114" s="89">
        <v>2</v>
      </c>
      <c r="AJ1114" s="89">
        <v>0</v>
      </c>
      <c r="AK1114" s="89"/>
      <c r="AP1114" s="88" t="s">
        <v>61</v>
      </c>
      <c r="AQ1114" s="88" t="s">
        <v>44</v>
      </c>
      <c r="AR1114" s="88" t="s">
        <v>45</v>
      </c>
      <c r="AS1114" s="88" t="s">
        <v>44</v>
      </c>
      <c r="AT1114" s="88" t="s">
        <v>61</v>
      </c>
      <c r="AU1114" s="88"/>
      <c r="AV1114" s="88"/>
      <c r="AW1114" s="88"/>
      <c r="AX1114" s="88" t="s">
        <v>3923</v>
      </c>
      <c r="AY1114" s="88">
        <v>54.157406000000002</v>
      </c>
      <c r="AZ1114" s="89">
        <v>150</v>
      </c>
      <c r="BA1114" s="92">
        <v>5.1813471502590676E-3</v>
      </c>
      <c r="BB1114" s="93">
        <v>72</v>
      </c>
      <c r="BC1114" s="94">
        <v>0.2</v>
      </c>
      <c r="BD1114" s="93">
        <v>450</v>
      </c>
      <c r="BE1114" s="93">
        <v>325</v>
      </c>
      <c r="BF1114" s="98" t="s">
        <v>61</v>
      </c>
      <c r="BG1114" s="88" t="s">
        <v>68</v>
      </c>
      <c r="BH1114" s="88" t="s">
        <v>3523</v>
      </c>
    </row>
    <row r="1115" spans="1:60" s="87" customFormat="1" ht="30.75" customHeight="1" x14ac:dyDescent="0.2">
      <c r="A1115" s="87" t="s">
        <v>1623</v>
      </c>
      <c r="B1115" s="88" t="s">
        <v>1889</v>
      </c>
      <c r="C1115" s="107" t="s">
        <v>1623</v>
      </c>
      <c r="D1115" s="88" t="s">
        <v>31</v>
      </c>
      <c r="E1115" s="88" t="s">
        <v>32</v>
      </c>
      <c r="F1115" s="88" t="s">
        <v>32</v>
      </c>
      <c r="G1115" s="88" t="s">
        <v>61</v>
      </c>
      <c r="H1115" s="88" t="s">
        <v>66</v>
      </c>
      <c r="I1115" s="88" t="s">
        <v>2916</v>
      </c>
      <c r="J1115" s="88" t="s">
        <v>1369</v>
      </c>
      <c r="K1115" s="87" t="s">
        <v>1616</v>
      </c>
      <c r="L1115" s="88" t="s">
        <v>3523</v>
      </c>
      <c r="M1115" s="88" t="s">
        <v>667</v>
      </c>
      <c r="N1115" s="88" t="s">
        <v>1728</v>
      </c>
      <c r="O1115" s="88" t="s">
        <v>444</v>
      </c>
      <c r="P1115" s="87" t="s">
        <v>104</v>
      </c>
      <c r="Q1115" s="88" t="s">
        <v>2374</v>
      </c>
      <c r="R1115" s="89" t="s">
        <v>3625</v>
      </c>
      <c r="S1115" s="106">
        <v>0.47499999999999998</v>
      </c>
      <c r="T1115" s="87" t="s">
        <v>1593</v>
      </c>
      <c r="X1115" s="93"/>
      <c r="Y1115" s="93"/>
      <c r="AA1115" s="88">
        <v>46</v>
      </c>
      <c r="AD1115" s="88">
        <v>24</v>
      </c>
      <c r="AE1115" s="108">
        <v>17.5</v>
      </c>
      <c r="AF1115" s="88"/>
      <c r="AG1115" s="88"/>
      <c r="AH1115" s="88" t="s">
        <v>888</v>
      </c>
      <c r="AI1115" s="89">
        <v>2</v>
      </c>
      <c r="AJ1115" s="89">
        <v>0</v>
      </c>
      <c r="AK1115" s="89"/>
      <c r="AP1115" s="88" t="s">
        <v>61</v>
      </c>
      <c r="AQ1115" s="88" t="s">
        <v>44</v>
      </c>
      <c r="AR1115" s="88" t="s">
        <v>45</v>
      </c>
      <c r="AS1115" s="88" t="s">
        <v>44</v>
      </c>
      <c r="AT1115" s="88" t="s">
        <v>61</v>
      </c>
      <c r="AU1115" s="88"/>
      <c r="AV1115" s="88"/>
      <c r="AW1115" s="88"/>
      <c r="AX1115" s="88" t="s">
        <v>3923</v>
      </c>
      <c r="AY1115" s="88">
        <v>54.157406000000002</v>
      </c>
      <c r="AZ1115" s="89">
        <v>150</v>
      </c>
      <c r="BA1115" s="92">
        <v>1.0362694300518135E-2</v>
      </c>
      <c r="BB1115" s="93">
        <v>72</v>
      </c>
      <c r="BC1115" s="94">
        <v>0.2</v>
      </c>
      <c r="BD1115" s="93">
        <v>450</v>
      </c>
      <c r="BE1115" s="93">
        <v>325</v>
      </c>
      <c r="BF1115" s="98" t="s">
        <v>61</v>
      </c>
      <c r="BG1115" s="88" t="s">
        <v>68</v>
      </c>
      <c r="BH1115" s="88" t="s">
        <v>3523</v>
      </c>
    </row>
    <row r="1116" spans="1:60" s="87" customFormat="1" ht="30.75" customHeight="1" x14ac:dyDescent="0.2">
      <c r="A1116" s="87" t="s">
        <v>1624</v>
      </c>
      <c r="B1116" s="88" t="s">
        <v>1889</v>
      </c>
      <c r="C1116" s="107" t="s">
        <v>1624</v>
      </c>
      <c r="D1116" s="88" t="s">
        <v>31</v>
      </c>
      <c r="E1116" s="88" t="s">
        <v>32</v>
      </c>
      <c r="F1116" s="88" t="s">
        <v>32</v>
      </c>
      <c r="G1116" s="88" t="s">
        <v>61</v>
      </c>
      <c r="H1116" s="88" t="s">
        <v>66</v>
      </c>
      <c r="I1116" s="88" t="s">
        <v>2916</v>
      </c>
      <c r="J1116" s="88" t="s">
        <v>1369</v>
      </c>
      <c r="K1116" s="87" t="s">
        <v>1616</v>
      </c>
      <c r="L1116" s="88" t="s">
        <v>3523</v>
      </c>
      <c r="M1116" s="88" t="s">
        <v>667</v>
      </c>
      <c r="N1116" s="88" t="s">
        <v>1728</v>
      </c>
      <c r="O1116" s="88" t="s">
        <v>444</v>
      </c>
      <c r="P1116" s="87" t="s">
        <v>107</v>
      </c>
      <c r="Q1116" s="88" t="s">
        <v>2374</v>
      </c>
      <c r="R1116" s="89" t="s">
        <v>3625</v>
      </c>
      <c r="S1116" s="106">
        <v>0.46500000000000002</v>
      </c>
      <c r="T1116" s="87" t="s">
        <v>1594</v>
      </c>
      <c r="X1116" s="93"/>
      <c r="Y1116" s="93"/>
      <c r="AA1116" s="88">
        <v>46</v>
      </c>
      <c r="AD1116" s="88">
        <v>24</v>
      </c>
      <c r="AE1116" s="108">
        <v>17.5</v>
      </c>
      <c r="AF1116" s="88"/>
      <c r="AG1116" s="88"/>
      <c r="AH1116" s="88" t="s">
        <v>888</v>
      </c>
      <c r="AI1116" s="89">
        <v>2</v>
      </c>
      <c r="AJ1116" s="89">
        <v>0</v>
      </c>
      <c r="AK1116" s="89"/>
      <c r="AP1116" s="88" t="s">
        <v>61</v>
      </c>
      <c r="AQ1116" s="88" t="s">
        <v>44</v>
      </c>
      <c r="AR1116" s="88" t="s">
        <v>45</v>
      </c>
      <c r="AS1116" s="88" t="s">
        <v>44</v>
      </c>
      <c r="AT1116" s="88" t="s">
        <v>61</v>
      </c>
      <c r="AU1116" s="88"/>
      <c r="AV1116" s="88"/>
      <c r="AW1116" s="88"/>
      <c r="AX1116" s="88" t="s">
        <v>3923</v>
      </c>
      <c r="AY1116" s="88">
        <v>54.157406000000002</v>
      </c>
      <c r="AZ1116" s="89">
        <v>150</v>
      </c>
      <c r="BA1116" s="92">
        <v>5.1813471502590676E-3</v>
      </c>
      <c r="BB1116" s="93">
        <v>72</v>
      </c>
      <c r="BC1116" s="94">
        <v>0.2</v>
      </c>
      <c r="BD1116" s="93">
        <v>450</v>
      </c>
      <c r="BE1116" s="93">
        <v>325</v>
      </c>
      <c r="BF1116" s="98" t="s">
        <v>61</v>
      </c>
      <c r="BG1116" s="88" t="s">
        <v>68</v>
      </c>
      <c r="BH1116" s="88" t="s">
        <v>3523</v>
      </c>
    </row>
    <row r="1117" spans="1:60" s="87" customFormat="1" ht="30.75" customHeight="1" x14ac:dyDescent="0.2">
      <c r="A1117" s="87" t="s">
        <v>2275</v>
      </c>
      <c r="B1117" s="88" t="s">
        <v>1899</v>
      </c>
      <c r="C1117" s="107" t="s">
        <v>2275</v>
      </c>
      <c r="D1117" s="88" t="s">
        <v>31</v>
      </c>
      <c r="E1117" s="88" t="s">
        <v>32</v>
      </c>
      <c r="F1117" s="88" t="s">
        <v>32</v>
      </c>
      <c r="G1117" s="88" t="s">
        <v>61</v>
      </c>
      <c r="H1117" s="88" t="s">
        <v>66</v>
      </c>
      <c r="I1117" s="88" t="s">
        <v>2917</v>
      </c>
      <c r="J1117" s="88" t="s">
        <v>1369</v>
      </c>
      <c r="K1117" s="87" t="s">
        <v>1616</v>
      </c>
      <c r="L1117" s="88" t="s">
        <v>3523</v>
      </c>
      <c r="M1117" s="88" t="s">
        <v>667</v>
      </c>
      <c r="N1117" s="88" t="s">
        <v>1740</v>
      </c>
      <c r="O1117" s="88" t="s">
        <v>444</v>
      </c>
      <c r="P1117" s="87" t="s">
        <v>175</v>
      </c>
      <c r="Q1117" s="88" t="s">
        <v>2374</v>
      </c>
      <c r="R1117" s="89" t="s">
        <v>3626</v>
      </c>
      <c r="S1117" s="106">
        <v>0.41</v>
      </c>
      <c r="T1117" s="87" t="s">
        <v>1595</v>
      </c>
      <c r="X1117" s="93"/>
      <c r="Y1117" s="93"/>
      <c r="AA1117" s="88">
        <v>46</v>
      </c>
      <c r="AD1117" s="88">
        <v>24</v>
      </c>
      <c r="AE1117" s="108">
        <v>17.5</v>
      </c>
      <c r="AF1117" s="88" t="s">
        <v>2993</v>
      </c>
      <c r="AG1117" s="88" t="s">
        <v>2999</v>
      </c>
      <c r="AH1117" s="88" t="s">
        <v>888</v>
      </c>
      <c r="AI1117" s="89">
        <v>2</v>
      </c>
      <c r="AJ1117" s="89">
        <v>0</v>
      </c>
      <c r="AK1117" s="89"/>
      <c r="AP1117" s="88" t="s">
        <v>61</v>
      </c>
      <c r="AQ1117" s="88" t="s">
        <v>44</v>
      </c>
      <c r="AR1117" s="88" t="s">
        <v>45</v>
      </c>
      <c r="AS1117" s="88" t="s">
        <v>44</v>
      </c>
      <c r="AT1117" s="88" t="s">
        <v>61</v>
      </c>
      <c r="AU1117" s="88"/>
      <c r="AV1117" s="88"/>
      <c r="AW1117" s="88" t="s">
        <v>3921</v>
      </c>
      <c r="AX1117" s="88"/>
      <c r="AY1117" s="88">
        <v>65.620587</v>
      </c>
      <c r="AZ1117" s="89">
        <v>150</v>
      </c>
      <c r="BA1117" s="92">
        <v>0.38341968911917096</v>
      </c>
      <c r="BB1117" s="93">
        <v>144</v>
      </c>
      <c r="BC1117" s="94">
        <v>0.2</v>
      </c>
      <c r="BD1117" s="93">
        <v>450</v>
      </c>
      <c r="BE1117" s="93">
        <v>325</v>
      </c>
      <c r="BF1117" s="98" t="s">
        <v>2577</v>
      </c>
      <c r="BG1117" s="88" t="s">
        <v>68</v>
      </c>
      <c r="BH1117" s="88" t="s">
        <v>3523</v>
      </c>
    </row>
    <row r="1118" spans="1:60" s="87" customFormat="1" ht="30.75" customHeight="1" x14ac:dyDescent="0.2">
      <c r="A1118" s="87" t="s">
        <v>2276</v>
      </c>
      <c r="B1118" s="88" t="s">
        <v>1899</v>
      </c>
      <c r="C1118" s="107" t="s">
        <v>2276</v>
      </c>
      <c r="D1118" s="88" t="s">
        <v>31</v>
      </c>
      <c r="E1118" s="88" t="s">
        <v>32</v>
      </c>
      <c r="F1118" s="88" t="s">
        <v>32</v>
      </c>
      <c r="G1118" s="88" t="s">
        <v>61</v>
      </c>
      <c r="H1118" s="88" t="s">
        <v>66</v>
      </c>
      <c r="I1118" s="88" t="s">
        <v>2917</v>
      </c>
      <c r="J1118" s="88" t="s">
        <v>1369</v>
      </c>
      <c r="K1118" s="87" t="s">
        <v>1616</v>
      </c>
      <c r="L1118" s="88" t="s">
        <v>3523</v>
      </c>
      <c r="M1118" s="88" t="s">
        <v>667</v>
      </c>
      <c r="N1118" s="88" t="s">
        <v>1740</v>
      </c>
      <c r="O1118" s="88" t="s">
        <v>444</v>
      </c>
      <c r="P1118" s="87" t="s">
        <v>176</v>
      </c>
      <c r="Q1118" s="88" t="s">
        <v>2374</v>
      </c>
      <c r="R1118" s="89" t="s">
        <v>3626</v>
      </c>
      <c r="S1118" s="106">
        <v>0.38500000000000001</v>
      </c>
      <c r="T1118" s="87" t="s">
        <v>1596</v>
      </c>
      <c r="X1118" s="93"/>
      <c r="Y1118" s="93"/>
      <c r="AA1118" s="88">
        <v>46</v>
      </c>
      <c r="AD1118" s="88">
        <v>24</v>
      </c>
      <c r="AE1118" s="108">
        <v>17.5</v>
      </c>
      <c r="AF1118" s="88" t="s">
        <v>2993</v>
      </c>
      <c r="AG1118" s="88" t="s">
        <v>2999</v>
      </c>
      <c r="AH1118" s="88" t="s">
        <v>888</v>
      </c>
      <c r="AI1118" s="89">
        <v>2</v>
      </c>
      <c r="AJ1118" s="89">
        <v>0</v>
      </c>
      <c r="AK1118" s="89"/>
      <c r="AP1118" s="88" t="s">
        <v>61</v>
      </c>
      <c r="AQ1118" s="88" t="s">
        <v>44</v>
      </c>
      <c r="AR1118" s="88" t="s">
        <v>45</v>
      </c>
      <c r="AS1118" s="88" t="s">
        <v>44</v>
      </c>
      <c r="AT1118" s="88" t="s">
        <v>61</v>
      </c>
      <c r="AU1118" s="88"/>
      <c r="AV1118" s="88"/>
      <c r="AW1118" s="88" t="s">
        <v>3921</v>
      </c>
      <c r="AX1118" s="88"/>
      <c r="AY1118" s="88">
        <v>63.929226</v>
      </c>
      <c r="AZ1118" s="89">
        <v>150</v>
      </c>
      <c r="BA1118" s="92">
        <v>0.34196891191709844</v>
      </c>
      <c r="BB1118" s="93">
        <v>144</v>
      </c>
      <c r="BC1118" s="94">
        <v>0.2</v>
      </c>
      <c r="BD1118" s="93">
        <v>450</v>
      </c>
      <c r="BE1118" s="93">
        <v>325</v>
      </c>
      <c r="BF1118" s="98" t="s">
        <v>2577</v>
      </c>
      <c r="BG1118" s="88" t="s">
        <v>68</v>
      </c>
      <c r="BH1118" s="88" t="s">
        <v>3523</v>
      </c>
    </row>
    <row r="1119" spans="1:60" s="87" customFormat="1" ht="30.75" customHeight="1" x14ac:dyDescent="0.2">
      <c r="A1119" s="87" t="s">
        <v>2277</v>
      </c>
      <c r="B1119" s="88" t="s">
        <v>1899</v>
      </c>
      <c r="C1119" s="107" t="s">
        <v>2277</v>
      </c>
      <c r="D1119" s="88" t="s">
        <v>31</v>
      </c>
      <c r="E1119" s="88" t="s">
        <v>32</v>
      </c>
      <c r="F1119" s="88" t="s">
        <v>32</v>
      </c>
      <c r="G1119" s="88" t="s">
        <v>61</v>
      </c>
      <c r="H1119" s="88" t="s">
        <v>66</v>
      </c>
      <c r="I1119" s="88" t="s">
        <v>2917</v>
      </c>
      <c r="J1119" s="88" t="s">
        <v>1369</v>
      </c>
      <c r="K1119" s="87" t="s">
        <v>1616</v>
      </c>
      <c r="L1119" s="88" t="s">
        <v>3523</v>
      </c>
      <c r="M1119" s="88" t="s">
        <v>667</v>
      </c>
      <c r="N1119" s="88" t="s">
        <v>1740</v>
      </c>
      <c r="O1119" s="88" t="s">
        <v>444</v>
      </c>
      <c r="P1119" s="87" t="s">
        <v>98</v>
      </c>
      <c r="Q1119" s="88" t="s">
        <v>2374</v>
      </c>
      <c r="R1119" s="89" t="s">
        <v>3626</v>
      </c>
      <c r="S1119" s="106">
        <v>0.37</v>
      </c>
      <c r="T1119" s="87" t="s">
        <v>1597</v>
      </c>
      <c r="X1119" s="93"/>
      <c r="Y1119" s="93"/>
      <c r="AA1119" s="88">
        <v>46</v>
      </c>
      <c r="AD1119" s="88">
        <v>24</v>
      </c>
      <c r="AE1119" s="108">
        <v>17.5</v>
      </c>
      <c r="AF1119" s="88" t="s">
        <v>2993</v>
      </c>
      <c r="AG1119" s="88" t="s">
        <v>2999</v>
      </c>
      <c r="AH1119" s="88" t="s">
        <v>888</v>
      </c>
      <c r="AI1119" s="89">
        <v>2</v>
      </c>
      <c r="AJ1119" s="89">
        <v>0</v>
      </c>
      <c r="AK1119" s="89"/>
      <c r="AP1119" s="88" t="s">
        <v>61</v>
      </c>
      <c r="AQ1119" s="88" t="s">
        <v>44</v>
      </c>
      <c r="AR1119" s="88" t="s">
        <v>45</v>
      </c>
      <c r="AS1119" s="88" t="s">
        <v>44</v>
      </c>
      <c r="AT1119" s="88" t="s">
        <v>61</v>
      </c>
      <c r="AU1119" s="88"/>
      <c r="AV1119" s="88"/>
      <c r="AW1119" s="88" t="s">
        <v>3921</v>
      </c>
      <c r="AX1119" s="88"/>
      <c r="AY1119" s="88">
        <v>57.300857999999998</v>
      </c>
      <c r="AZ1119" s="89">
        <v>150</v>
      </c>
      <c r="BA1119" s="92">
        <v>0.18652849740932642</v>
      </c>
      <c r="BB1119" s="93">
        <v>144</v>
      </c>
      <c r="BC1119" s="94">
        <v>0.2</v>
      </c>
      <c r="BD1119" s="93">
        <v>450</v>
      </c>
      <c r="BE1119" s="93">
        <v>325</v>
      </c>
      <c r="BF1119" s="98" t="s">
        <v>2577</v>
      </c>
      <c r="BG1119" s="88" t="s">
        <v>68</v>
      </c>
      <c r="BH1119" s="88" t="s">
        <v>3523</v>
      </c>
    </row>
    <row r="1120" spans="1:60" s="87" customFormat="1" ht="30.75" customHeight="1" x14ac:dyDescent="0.2">
      <c r="A1120" s="87" t="s">
        <v>2278</v>
      </c>
      <c r="B1120" s="88" t="s">
        <v>1899</v>
      </c>
      <c r="C1120" s="107" t="s">
        <v>2278</v>
      </c>
      <c r="D1120" s="88" t="s">
        <v>31</v>
      </c>
      <c r="E1120" s="88" t="s">
        <v>32</v>
      </c>
      <c r="F1120" s="88" t="s">
        <v>32</v>
      </c>
      <c r="G1120" s="88" t="s">
        <v>61</v>
      </c>
      <c r="H1120" s="88" t="s">
        <v>66</v>
      </c>
      <c r="I1120" s="88" t="s">
        <v>2917</v>
      </c>
      <c r="J1120" s="88" t="s">
        <v>1369</v>
      </c>
      <c r="K1120" s="87" t="s">
        <v>1616</v>
      </c>
      <c r="L1120" s="88" t="s">
        <v>3523</v>
      </c>
      <c r="M1120" s="88" t="s">
        <v>667</v>
      </c>
      <c r="N1120" s="88" t="s">
        <v>1740</v>
      </c>
      <c r="O1120" s="88" t="s">
        <v>444</v>
      </c>
      <c r="P1120" s="87" t="s">
        <v>100</v>
      </c>
      <c r="Q1120" s="88" t="s">
        <v>2374</v>
      </c>
      <c r="R1120" s="89" t="s">
        <v>3626</v>
      </c>
      <c r="S1120" s="106">
        <v>0.34499999999999997</v>
      </c>
      <c r="T1120" s="87" t="s">
        <v>1598</v>
      </c>
      <c r="X1120" s="93"/>
      <c r="Y1120" s="93"/>
      <c r="AA1120" s="88">
        <v>46</v>
      </c>
      <c r="AD1120" s="88">
        <v>24</v>
      </c>
      <c r="AE1120" s="108">
        <v>17.5</v>
      </c>
      <c r="AF1120" s="88" t="s">
        <v>2993</v>
      </c>
      <c r="AG1120" s="88" t="s">
        <v>2999</v>
      </c>
      <c r="AH1120" s="88" t="s">
        <v>888</v>
      </c>
      <c r="AI1120" s="89">
        <v>2</v>
      </c>
      <c r="AJ1120" s="89">
        <v>0</v>
      </c>
      <c r="AK1120" s="89"/>
      <c r="AP1120" s="88" t="s">
        <v>61</v>
      </c>
      <c r="AQ1120" s="88" t="s">
        <v>44</v>
      </c>
      <c r="AR1120" s="88" t="s">
        <v>45</v>
      </c>
      <c r="AS1120" s="88" t="s">
        <v>44</v>
      </c>
      <c r="AT1120" s="88" t="s">
        <v>61</v>
      </c>
      <c r="AU1120" s="88"/>
      <c r="AV1120" s="88"/>
      <c r="AW1120" s="88" t="s">
        <v>3921</v>
      </c>
      <c r="AX1120" s="88"/>
      <c r="AY1120" s="88">
        <v>62.073376000000003</v>
      </c>
      <c r="AZ1120" s="89">
        <v>150</v>
      </c>
      <c r="BA1120" s="92">
        <v>0.20725388601036268</v>
      </c>
      <c r="BB1120" s="93">
        <v>144</v>
      </c>
      <c r="BC1120" s="94">
        <v>0.2</v>
      </c>
      <c r="BD1120" s="93">
        <v>450</v>
      </c>
      <c r="BE1120" s="93">
        <v>325</v>
      </c>
      <c r="BF1120" s="98" t="s">
        <v>2577</v>
      </c>
      <c r="BG1120" s="88" t="s">
        <v>68</v>
      </c>
      <c r="BH1120" s="88" t="s">
        <v>3523</v>
      </c>
    </row>
    <row r="1121" spans="1:60" s="87" customFormat="1" ht="30.75" customHeight="1" x14ac:dyDescent="0.2">
      <c r="A1121" s="87" t="s">
        <v>2279</v>
      </c>
      <c r="B1121" s="88" t="s">
        <v>1899</v>
      </c>
      <c r="C1121" s="107" t="s">
        <v>2279</v>
      </c>
      <c r="D1121" s="88" t="s">
        <v>31</v>
      </c>
      <c r="E1121" s="88" t="s">
        <v>32</v>
      </c>
      <c r="F1121" s="88" t="s">
        <v>32</v>
      </c>
      <c r="G1121" s="88" t="s">
        <v>61</v>
      </c>
      <c r="H1121" s="88" t="s">
        <v>66</v>
      </c>
      <c r="I1121" s="88" t="s">
        <v>2917</v>
      </c>
      <c r="J1121" s="88" t="s">
        <v>1369</v>
      </c>
      <c r="K1121" s="87" t="s">
        <v>1616</v>
      </c>
      <c r="L1121" s="88" t="s">
        <v>3523</v>
      </c>
      <c r="M1121" s="88" t="s">
        <v>667</v>
      </c>
      <c r="N1121" s="88" t="s">
        <v>1740</v>
      </c>
      <c r="O1121" s="88" t="s">
        <v>444</v>
      </c>
      <c r="P1121" s="87" t="s">
        <v>104</v>
      </c>
      <c r="Q1121" s="88" t="s">
        <v>2374</v>
      </c>
      <c r="R1121" s="89" t="s">
        <v>3626</v>
      </c>
      <c r="S1121" s="106">
        <v>0.47499999999999998</v>
      </c>
      <c r="T1121" s="87" t="s">
        <v>1599</v>
      </c>
      <c r="X1121" s="93"/>
      <c r="Y1121" s="93"/>
      <c r="AA1121" s="88">
        <v>46</v>
      </c>
      <c r="AD1121" s="88">
        <v>24</v>
      </c>
      <c r="AE1121" s="108">
        <v>17.5</v>
      </c>
      <c r="AF1121" s="88" t="s">
        <v>2993</v>
      </c>
      <c r="AG1121" s="88" t="s">
        <v>2999</v>
      </c>
      <c r="AH1121" s="88" t="s">
        <v>888</v>
      </c>
      <c r="AI1121" s="89">
        <v>2</v>
      </c>
      <c r="AJ1121" s="89">
        <v>0</v>
      </c>
      <c r="AK1121" s="89"/>
      <c r="AP1121" s="88" t="s">
        <v>61</v>
      </c>
      <c r="AQ1121" s="88" t="s">
        <v>44</v>
      </c>
      <c r="AR1121" s="88" t="s">
        <v>45</v>
      </c>
      <c r="AS1121" s="88" t="s">
        <v>44</v>
      </c>
      <c r="AT1121" s="88" t="s">
        <v>61</v>
      </c>
      <c r="AU1121" s="88"/>
      <c r="AV1121" s="88"/>
      <c r="AW1121" s="88" t="s">
        <v>3921</v>
      </c>
      <c r="AX1121" s="88"/>
      <c r="AY1121" s="88">
        <v>61.192872000000001</v>
      </c>
      <c r="AZ1121" s="89">
        <v>150</v>
      </c>
      <c r="BA1121" s="92">
        <v>8.2901554404145081E-2</v>
      </c>
      <c r="BB1121" s="93">
        <v>144</v>
      </c>
      <c r="BC1121" s="94">
        <v>0.2</v>
      </c>
      <c r="BD1121" s="93">
        <v>450</v>
      </c>
      <c r="BE1121" s="93">
        <v>325</v>
      </c>
      <c r="BF1121" s="98" t="s">
        <v>2577</v>
      </c>
      <c r="BG1121" s="88" t="s">
        <v>68</v>
      </c>
      <c r="BH1121" s="88" t="s">
        <v>3523</v>
      </c>
    </row>
    <row r="1122" spans="1:60" s="87" customFormat="1" ht="30.75" customHeight="1" x14ac:dyDescent="0.2">
      <c r="A1122" s="87" t="s">
        <v>2280</v>
      </c>
      <c r="B1122" s="88" t="s">
        <v>1900</v>
      </c>
      <c r="C1122" s="107" t="s">
        <v>2280</v>
      </c>
      <c r="D1122" s="88" t="s">
        <v>31</v>
      </c>
      <c r="E1122" s="88" t="s">
        <v>32</v>
      </c>
      <c r="F1122" s="88" t="s">
        <v>32</v>
      </c>
      <c r="G1122" s="88" t="s">
        <v>61</v>
      </c>
      <c r="H1122" s="88" t="s">
        <v>66</v>
      </c>
      <c r="I1122" s="88" t="s">
        <v>2916</v>
      </c>
      <c r="J1122" s="88" t="s">
        <v>1369</v>
      </c>
      <c r="K1122" s="87" t="s">
        <v>1616</v>
      </c>
      <c r="L1122" s="88" t="s">
        <v>3523</v>
      </c>
      <c r="M1122" s="88" t="s">
        <v>667</v>
      </c>
      <c r="N1122" s="88" t="s">
        <v>1733</v>
      </c>
      <c r="O1122" s="88" t="s">
        <v>444</v>
      </c>
      <c r="P1122" s="87" t="s">
        <v>175</v>
      </c>
      <c r="Q1122" s="88" t="s">
        <v>2374</v>
      </c>
      <c r="R1122" s="89" t="s">
        <v>3632</v>
      </c>
      <c r="S1122" s="106">
        <v>0.41</v>
      </c>
      <c r="T1122" s="87" t="s">
        <v>1600</v>
      </c>
      <c r="X1122" s="93"/>
      <c r="Y1122" s="93"/>
      <c r="AA1122" s="88">
        <v>46</v>
      </c>
      <c r="AD1122" s="88">
        <v>24</v>
      </c>
      <c r="AE1122" s="108">
        <v>17.5</v>
      </c>
      <c r="AF1122" s="88"/>
      <c r="AG1122" s="88"/>
      <c r="AH1122" s="88" t="s">
        <v>888</v>
      </c>
      <c r="AI1122" s="89">
        <v>2</v>
      </c>
      <c r="AJ1122" s="89">
        <v>0</v>
      </c>
      <c r="AK1122" s="89"/>
      <c r="AP1122" s="88" t="s">
        <v>61</v>
      </c>
      <c r="AQ1122" s="88" t="s">
        <v>44</v>
      </c>
      <c r="AR1122" s="88" t="s">
        <v>45</v>
      </c>
      <c r="AS1122" s="88" t="s">
        <v>44</v>
      </c>
      <c r="AT1122" s="88" t="s">
        <v>61</v>
      </c>
      <c r="AU1122" s="88"/>
      <c r="AV1122" s="88"/>
      <c r="AW1122" s="88" t="s">
        <v>3921</v>
      </c>
      <c r="AX1122" s="88"/>
      <c r="AY1122" s="88">
        <v>54.987853999999999</v>
      </c>
      <c r="AZ1122" s="89">
        <v>150</v>
      </c>
      <c r="BA1122" s="92">
        <v>1.0362694300518135E-2</v>
      </c>
      <c r="BB1122" s="93">
        <v>72</v>
      </c>
      <c r="BC1122" s="94">
        <v>0.2</v>
      </c>
      <c r="BD1122" s="93">
        <v>450</v>
      </c>
      <c r="BE1122" s="93">
        <v>325</v>
      </c>
      <c r="BF1122" s="98" t="s">
        <v>2576</v>
      </c>
      <c r="BG1122" s="88" t="s">
        <v>68</v>
      </c>
      <c r="BH1122" s="88" t="s">
        <v>3523</v>
      </c>
    </row>
    <row r="1123" spans="1:60" s="87" customFormat="1" ht="30.75" customHeight="1" x14ac:dyDescent="0.2">
      <c r="A1123" s="87" t="s">
        <v>2281</v>
      </c>
      <c r="B1123" s="88" t="s">
        <v>1900</v>
      </c>
      <c r="C1123" s="107" t="s">
        <v>2281</v>
      </c>
      <c r="D1123" s="88" t="s">
        <v>31</v>
      </c>
      <c r="E1123" s="88" t="s">
        <v>32</v>
      </c>
      <c r="F1123" s="88" t="s">
        <v>32</v>
      </c>
      <c r="G1123" s="88" t="s">
        <v>61</v>
      </c>
      <c r="H1123" s="88" t="s">
        <v>66</v>
      </c>
      <c r="I1123" s="88" t="s">
        <v>2916</v>
      </c>
      <c r="J1123" s="88" t="s">
        <v>1369</v>
      </c>
      <c r="K1123" s="87" t="s">
        <v>1616</v>
      </c>
      <c r="L1123" s="88" t="s">
        <v>3523</v>
      </c>
      <c r="M1123" s="88" t="s">
        <v>667</v>
      </c>
      <c r="N1123" s="88" t="s">
        <v>1733</v>
      </c>
      <c r="O1123" s="88" t="s">
        <v>444</v>
      </c>
      <c r="P1123" s="87" t="s">
        <v>176</v>
      </c>
      <c r="Q1123" s="88" t="s">
        <v>2374</v>
      </c>
      <c r="R1123" s="89" t="s">
        <v>3632</v>
      </c>
      <c r="S1123" s="106">
        <v>0.38500000000000001</v>
      </c>
      <c r="T1123" s="87" t="s">
        <v>1601</v>
      </c>
      <c r="X1123" s="93"/>
      <c r="Y1123" s="93"/>
      <c r="AA1123" s="88">
        <v>46</v>
      </c>
      <c r="AD1123" s="88">
        <v>24</v>
      </c>
      <c r="AE1123" s="108">
        <v>17.5</v>
      </c>
      <c r="AF1123" s="88"/>
      <c r="AG1123" s="88"/>
      <c r="AH1123" s="88" t="s">
        <v>888</v>
      </c>
      <c r="AI1123" s="89">
        <v>2</v>
      </c>
      <c r="AJ1123" s="89">
        <v>0</v>
      </c>
      <c r="AK1123" s="89"/>
      <c r="AP1123" s="88" t="s">
        <v>61</v>
      </c>
      <c r="AQ1123" s="88" t="s">
        <v>44</v>
      </c>
      <c r="AR1123" s="88" t="s">
        <v>45</v>
      </c>
      <c r="AS1123" s="88" t="s">
        <v>44</v>
      </c>
      <c r="AT1123" s="88" t="s">
        <v>61</v>
      </c>
      <c r="AU1123" s="88"/>
      <c r="AV1123" s="88"/>
      <c r="AW1123" s="88" t="s">
        <v>3921</v>
      </c>
      <c r="AX1123" s="88"/>
      <c r="AY1123" s="88">
        <v>54.987853999999999</v>
      </c>
      <c r="AZ1123" s="89">
        <v>150</v>
      </c>
      <c r="BA1123" s="92"/>
      <c r="BB1123" s="93">
        <v>72</v>
      </c>
      <c r="BC1123" s="94">
        <v>0.2</v>
      </c>
      <c r="BD1123" s="93">
        <v>450</v>
      </c>
      <c r="BE1123" s="93">
        <v>325</v>
      </c>
      <c r="BF1123" s="98" t="s">
        <v>2576</v>
      </c>
      <c r="BG1123" s="88" t="s">
        <v>68</v>
      </c>
      <c r="BH1123" s="88" t="s">
        <v>3523</v>
      </c>
    </row>
    <row r="1124" spans="1:60" s="87" customFormat="1" ht="30.75" customHeight="1" x14ac:dyDescent="0.2">
      <c r="A1124" s="87" t="s">
        <v>1625</v>
      </c>
      <c r="B1124" s="88" t="s">
        <v>1900</v>
      </c>
      <c r="C1124" s="107" t="s">
        <v>1625</v>
      </c>
      <c r="D1124" s="88" t="s">
        <v>31</v>
      </c>
      <c r="E1124" s="88" t="s">
        <v>32</v>
      </c>
      <c r="F1124" s="88" t="s">
        <v>32</v>
      </c>
      <c r="G1124" s="88" t="s">
        <v>61</v>
      </c>
      <c r="H1124" s="88" t="s">
        <v>66</v>
      </c>
      <c r="I1124" s="88" t="s">
        <v>2916</v>
      </c>
      <c r="J1124" s="88" t="s">
        <v>1369</v>
      </c>
      <c r="K1124" s="87" t="s">
        <v>1616</v>
      </c>
      <c r="L1124" s="88" t="s">
        <v>3523</v>
      </c>
      <c r="M1124" s="88" t="s">
        <v>667</v>
      </c>
      <c r="N1124" s="88" t="s">
        <v>1733</v>
      </c>
      <c r="O1124" s="88" t="s">
        <v>444</v>
      </c>
      <c r="P1124" s="87" t="s">
        <v>98</v>
      </c>
      <c r="Q1124" s="88" t="s">
        <v>2374</v>
      </c>
      <c r="R1124" s="89" t="s">
        <v>3632</v>
      </c>
      <c r="S1124" s="106">
        <v>0.37</v>
      </c>
      <c r="T1124" s="87" t="s">
        <v>1602</v>
      </c>
      <c r="X1124" s="93"/>
      <c r="Y1124" s="93"/>
      <c r="AA1124" s="88">
        <v>46</v>
      </c>
      <c r="AD1124" s="88">
        <v>24</v>
      </c>
      <c r="AE1124" s="108">
        <v>17.5</v>
      </c>
      <c r="AF1124" s="88"/>
      <c r="AG1124" s="88"/>
      <c r="AH1124" s="88" t="s">
        <v>888</v>
      </c>
      <c r="AI1124" s="89">
        <v>2</v>
      </c>
      <c r="AJ1124" s="89">
        <v>0</v>
      </c>
      <c r="AK1124" s="89"/>
      <c r="AP1124" s="88" t="s">
        <v>61</v>
      </c>
      <c r="AQ1124" s="88" t="s">
        <v>44</v>
      </c>
      <c r="AR1124" s="88" t="s">
        <v>45</v>
      </c>
      <c r="AS1124" s="88" t="s">
        <v>44</v>
      </c>
      <c r="AT1124" s="88" t="s">
        <v>61</v>
      </c>
      <c r="AU1124" s="88"/>
      <c r="AV1124" s="88"/>
      <c r="AW1124" s="88" t="s">
        <v>3921</v>
      </c>
      <c r="AX1124" s="88"/>
      <c r="AY1124" s="88">
        <v>54.987853999999999</v>
      </c>
      <c r="AZ1124" s="89">
        <v>150</v>
      </c>
      <c r="BA1124" s="92">
        <v>2.072538860103627E-2</v>
      </c>
      <c r="BB1124" s="93">
        <v>72</v>
      </c>
      <c r="BC1124" s="94">
        <v>0.2</v>
      </c>
      <c r="BD1124" s="93">
        <v>450</v>
      </c>
      <c r="BE1124" s="93">
        <v>325</v>
      </c>
      <c r="BF1124" s="98" t="s">
        <v>2576</v>
      </c>
      <c r="BG1124" s="88" t="s">
        <v>68</v>
      </c>
      <c r="BH1124" s="88" t="s">
        <v>3523</v>
      </c>
    </row>
    <row r="1125" spans="1:60" s="87" customFormat="1" ht="30.75" customHeight="1" x14ac:dyDescent="0.2">
      <c r="A1125" s="87" t="s">
        <v>1626</v>
      </c>
      <c r="B1125" s="88" t="s">
        <v>1900</v>
      </c>
      <c r="C1125" s="107" t="s">
        <v>1626</v>
      </c>
      <c r="D1125" s="88" t="s">
        <v>31</v>
      </c>
      <c r="E1125" s="88" t="s">
        <v>32</v>
      </c>
      <c r="F1125" s="88" t="s">
        <v>32</v>
      </c>
      <c r="G1125" s="88" t="s">
        <v>61</v>
      </c>
      <c r="H1125" s="88" t="s">
        <v>66</v>
      </c>
      <c r="I1125" s="88" t="s">
        <v>2916</v>
      </c>
      <c r="J1125" s="88" t="s">
        <v>1369</v>
      </c>
      <c r="K1125" s="87" t="s">
        <v>1616</v>
      </c>
      <c r="L1125" s="88" t="s">
        <v>3523</v>
      </c>
      <c r="M1125" s="88" t="s">
        <v>667</v>
      </c>
      <c r="N1125" s="88" t="s">
        <v>1733</v>
      </c>
      <c r="O1125" s="88" t="s">
        <v>444</v>
      </c>
      <c r="P1125" s="87" t="s">
        <v>100</v>
      </c>
      <c r="Q1125" s="88" t="s">
        <v>2374</v>
      </c>
      <c r="R1125" s="89" t="s">
        <v>3632</v>
      </c>
      <c r="S1125" s="106">
        <v>0.34499999999999997</v>
      </c>
      <c r="T1125" s="87" t="s">
        <v>1603</v>
      </c>
      <c r="X1125" s="93"/>
      <c r="Y1125" s="93"/>
      <c r="AA1125" s="88">
        <v>46</v>
      </c>
      <c r="AD1125" s="88">
        <v>24</v>
      </c>
      <c r="AE1125" s="108">
        <v>17.5</v>
      </c>
      <c r="AF1125" s="88"/>
      <c r="AG1125" s="88"/>
      <c r="AH1125" s="88" t="s">
        <v>888</v>
      </c>
      <c r="AI1125" s="89">
        <v>2</v>
      </c>
      <c r="AJ1125" s="89">
        <v>0</v>
      </c>
      <c r="AK1125" s="89"/>
      <c r="AP1125" s="88" t="s">
        <v>61</v>
      </c>
      <c r="AQ1125" s="88" t="s">
        <v>44</v>
      </c>
      <c r="AR1125" s="88" t="s">
        <v>45</v>
      </c>
      <c r="AS1125" s="88" t="s">
        <v>44</v>
      </c>
      <c r="AT1125" s="88" t="s">
        <v>61</v>
      </c>
      <c r="AU1125" s="88"/>
      <c r="AV1125" s="88"/>
      <c r="AW1125" s="88" t="s">
        <v>3921</v>
      </c>
      <c r="AX1125" s="88"/>
      <c r="AY1125" s="88">
        <v>54.987853999999999</v>
      </c>
      <c r="AZ1125" s="89">
        <v>150</v>
      </c>
      <c r="BA1125" s="92">
        <v>6.7357512953367879E-2</v>
      </c>
      <c r="BB1125" s="93">
        <v>72</v>
      </c>
      <c r="BC1125" s="94">
        <v>0.2</v>
      </c>
      <c r="BD1125" s="93">
        <v>450</v>
      </c>
      <c r="BE1125" s="93">
        <v>325</v>
      </c>
      <c r="BF1125" s="98" t="s">
        <v>2576</v>
      </c>
      <c r="BG1125" s="88" t="s">
        <v>68</v>
      </c>
      <c r="BH1125" s="88" t="s">
        <v>3523</v>
      </c>
    </row>
    <row r="1126" spans="1:60" s="87" customFormat="1" ht="30.75" customHeight="1" x14ac:dyDescent="0.2">
      <c r="A1126" s="87" t="s">
        <v>1627</v>
      </c>
      <c r="B1126" s="88" t="s">
        <v>1900</v>
      </c>
      <c r="C1126" s="107" t="s">
        <v>1627</v>
      </c>
      <c r="D1126" s="88" t="s">
        <v>31</v>
      </c>
      <c r="E1126" s="88" t="s">
        <v>32</v>
      </c>
      <c r="F1126" s="88" t="s">
        <v>32</v>
      </c>
      <c r="G1126" s="88" t="s">
        <v>61</v>
      </c>
      <c r="H1126" s="88" t="s">
        <v>66</v>
      </c>
      <c r="I1126" s="88" t="s">
        <v>2916</v>
      </c>
      <c r="J1126" s="88" t="s">
        <v>1369</v>
      </c>
      <c r="K1126" s="87" t="s">
        <v>1616</v>
      </c>
      <c r="L1126" s="88" t="s">
        <v>3523</v>
      </c>
      <c r="M1126" s="88" t="s">
        <v>667</v>
      </c>
      <c r="N1126" s="88" t="s">
        <v>1733</v>
      </c>
      <c r="O1126" s="88" t="s">
        <v>444</v>
      </c>
      <c r="P1126" s="87" t="s">
        <v>104</v>
      </c>
      <c r="Q1126" s="88" t="s">
        <v>2374</v>
      </c>
      <c r="R1126" s="89" t="s">
        <v>3632</v>
      </c>
      <c r="S1126" s="106">
        <v>0.47499999999999998</v>
      </c>
      <c r="T1126" s="87" t="s">
        <v>1604</v>
      </c>
      <c r="X1126" s="93"/>
      <c r="Y1126" s="93"/>
      <c r="AA1126" s="88">
        <v>46</v>
      </c>
      <c r="AD1126" s="88">
        <v>24</v>
      </c>
      <c r="AE1126" s="108">
        <v>17.5</v>
      </c>
      <c r="AF1126" s="88"/>
      <c r="AG1126" s="88"/>
      <c r="AH1126" s="88" t="s">
        <v>888</v>
      </c>
      <c r="AI1126" s="89">
        <v>2</v>
      </c>
      <c r="AJ1126" s="89">
        <v>0</v>
      </c>
      <c r="AK1126" s="89"/>
      <c r="AP1126" s="88" t="s">
        <v>61</v>
      </c>
      <c r="AQ1126" s="88" t="s">
        <v>44</v>
      </c>
      <c r="AR1126" s="88" t="s">
        <v>45</v>
      </c>
      <c r="AS1126" s="88" t="s">
        <v>44</v>
      </c>
      <c r="AT1126" s="88" t="s">
        <v>61</v>
      </c>
      <c r="AU1126" s="88"/>
      <c r="AV1126" s="88"/>
      <c r="AW1126" s="88" t="s">
        <v>3921</v>
      </c>
      <c r="AX1126" s="88"/>
      <c r="AY1126" s="88">
        <v>54.987853999999999</v>
      </c>
      <c r="AZ1126" s="89">
        <v>150</v>
      </c>
      <c r="BA1126" s="92">
        <v>0.12953367875647667</v>
      </c>
      <c r="BB1126" s="93">
        <v>72</v>
      </c>
      <c r="BC1126" s="94">
        <v>0.2</v>
      </c>
      <c r="BD1126" s="93">
        <v>450</v>
      </c>
      <c r="BE1126" s="93">
        <v>325</v>
      </c>
      <c r="BF1126" s="98" t="s">
        <v>2576</v>
      </c>
      <c r="BG1126" s="88" t="s">
        <v>68</v>
      </c>
      <c r="BH1126" s="88" t="s">
        <v>3523</v>
      </c>
    </row>
    <row r="1127" spans="1:60" s="87" customFormat="1" ht="30.75" customHeight="1" x14ac:dyDescent="0.2">
      <c r="A1127" s="87" t="s">
        <v>1628</v>
      </c>
      <c r="B1127" s="88" t="s">
        <v>1900</v>
      </c>
      <c r="C1127" s="107" t="s">
        <v>1628</v>
      </c>
      <c r="D1127" s="88" t="s">
        <v>31</v>
      </c>
      <c r="E1127" s="88" t="s">
        <v>32</v>
      </c>
      <c r="F1127" s="88" t="s">
        <v>32</v>
      </c>
      <c r="G1127" s="88" t="s">
        <v>61</v>
      </c>
      <c r="H1127" s="88" t="s">
        <v>66</v>
      </c>
      <c r="I1127" s="88" t="s">
        <v>2916</v>
      </c>
      <c r="J1127" s="88" t="s">
        <v>1369</v>
      </c>
      <c r="K1127" s="87" t="s">
        <v>1616</v>
      </c>
      <c r="L1127" s="88" t="s">
        <v>3523</v>
      </c>
      <c r="M1127" s="88" t="s">
        <v>667</v>
      </c>
      <c r="N1127" s="88" t="s">
        <v>1733</v>
      </c>
      <c r="O1127" s="88" t="s">
        <v>444</v>
      </c>
      <c r="P1127" s="87" t="s">
        <v>107</v>
      </c>
      <c r="Q1127" s="88" t="s">
        <v>2374</v>
      </c>
      <c r="R1127" s="89" t="s">
        <v>3632</v>
      </c>
      <c r="S1127" s="106">
        <v>0.46500000000000002</v>
      </c>
      <c r="T1127" s="87" t="s">
        <v>1605</v>
      </c>
      <c r="X1127" s="93"/>
      <c r="Y1127" s="93"/>
      <c r="AA1127" s="88">
        <v>46</v>
      </c>
      <c r="AD1127" s="88">
        <v>24</v>
      </c>
      <c r="AE1127" s="108">
        <v>17.5</v>
      </c>
      <c r="AF1127" s="88"/>
      <c r="AG1127" s="88"/>
      <c r="AH1127" s="88" t="s">
        <v>888</v>
      </c>
      <c r="AI1127" s="89">
        <v>2</v>
      </c>
      <c r="AJ1127" s="89">
        <v>0</v>
      </c>
      <c r="AK1127" s="89"/>
      <c r="AP1127" s="88" t="s">
        <v>61</v>
      </c>
      <c r="AQ1127" s="88" t="s">
        <v>44</v>
      </c>
      <c r="AR1127" s="88" t="s">
        <v>45</v>
      </c>
      <c r="AS1127" s="88" t="s">
        <v>44</v>
      </c>
      <c r="AT1127" s="88" t="s">
        <v>61</v>
      </c>
      <c r="AU1127" s="88"/>
      <c r="AV1127" s="88"/>
      <c r="AW1127" s="88" t="s">
        <v>3921</v>
      </c>
      <c r="AX1127" s="88"/>
      <c r="AY1127" s="88">
        <v>54.987853999999999</v>
      </c>
      <c r="AZ1127" s="89">
        <v>150</v>
      </c>
      <c r="BA1127" s="92">
        <v>7.2538860103626937E-2</v>
      </c>
      <c r="BB1127" s="93">
        <v>72</v>
      </c>
      <c r="BC1127" s="94">
        <v>0.2</v>
      </c>
      <c r="BD1127" s="93">
        <v>450</v>
      </c>
      <c r="BE1127" s="93">
        <v>325</v>
      </c>
      <c r="BF1127" s="98" t="s">
        <v>2576</v>
      </c>
      <c r="BG1127" s="88" t="s">
        <v>68</v>
      </c>
      <c r="BH1127" s="88" t="s">
        <v>3523</v>
      </c>
    </row>
    <row r="1128" spans="1:60" s="87" customFormat="1" ht="30.75" customHeight="1" x14ac:dyDescent="0.2">
      <c r="A1128" s="87" t="s">
        <v>2282</v>
      </c>
      <c r="B1128" s="88" t="s">
        <v>1901</v>
      </c>
      <c r="C1128" s="107" t="s">
        <v>2282</v>
      </c>
      <c r="D1128" s="88" t="s">
        <v>31</v>
      </c>
      <c r="E1128" s="88" t="s">
        <v>32</v>
      </c>
      <c r="F1128" s="88" t="s">
        <v>32</v>
      </c>
      <c r="G1128" s="88" t="s">
        <v>61</v>
      </c>
      <c r="H1128" s="88" t="s">
        <v>66</v>
      </c>
      <c r="I1128" s="88" t="s">
        <v>2918</v>
      </c>
      <c r="J1128" s="88" t="s">
        <v>1369</v>
      </c>
      <c r="K1128" s="87" t="s">
        <v>1616</v>
      </c>
      <c r="L1128" s="88" t="s">
        <v>3523</v>
      </c>
      <c r="M1128" s="88" t="s">
        <v>667</v>
      </c>
      <c r="N1128" s="88" t="s">
        <v>1743</v>
      </c>
      <c r="O1128" s="88" t="s">
        <v>444</v>
      </c>
      <c r="P1128" s="87" t="s">
        <v>175</v>
      </c>
      <c r="Q1128" s="88" t="s">
        <v>2374</v>
      </c>
      <c r="R1128" s="89" t="s">
        <v>3633</v>
      </c>
      <c r="S1128" s="106">
        <v>0.41</v>
      </c>
      <c r="T1128" s="87" t="s">
        <v>1606</v>
      </c>
      <c r="X1128" s="93"/>
      <c r="Y1128" s="93"/>
      <c r="AA1128" s="88">
        <v>46</v>
      </c>
      <c r="AD1128" s="88">
        <v>24</v>
      </c>
      <c r="AE1128" s="108">
        <v>17.5</v>
      </c>
      <c r="AF1128" s="88" t="s">
        <v>2992</v>
      </c>
      <c r="AG1128" s="88" t="s">
        <v>2999</v>
      </c>
      <c r="AH1128" s="88" t="s">
        <v>888</v>
      </c>
      <c r="AI1128" s="89">
        <v>2</v>
      </c>
      <c r="AJ1128" s="89">
        <v>0</v>
      </c>
      <c r="AK1128" s="89"/>
      <c r="AP1128" s="88" t="s">
        <v>61</v>
      </c>
      <c r="AQ1128" s="88" t="s">
        <v>44</v>
      </c>
      <c r="AR1128" s="88" t="s">
        <v>45</v>
      </c>
      <c r="AS1128" s="88" t="s">
        <v>44</v>
      </c>
      <c r="AT1128" s="88" t="s">
        <v>61</v>
      </c>
      <c r="AU1128" s="88"/>
      <c r="AV1128" s="88"/>
      <c r="AW1128" s="88"/>
      <c r="AX1128" s="88" t="s">
        <v>3923</v>
      </c>
      <c r="AY1128" s="88">
        <v>51.096550000000001</v>
      </c>
      <c r="AZ1128" s="89">
        <v>150</v>
      </c>
      <c r="BA1128" s="92">
        <v>0.11917098445595854</v>
      </c>
      <c r="BB1128" s="93">
        <v>72</v>
      </c>
      <c r="BC1128" s="94">
        <v>0.2</v>
      </c>
      <c r="BD1128" s="93">
        <v>450</v>
      </c>
      <c r="BE1128" s="93">
        <v>325</v>
      </c>
      <c r="BF1128" s="98" t="s">
        <v>2574</v>
      </c>
      <c r="BG1128" s="88" t="s">
        <v>68</v>
      </c>
      <c r="BH1128" s="88" t="s">
        <v>3523</v>
      </c>
    </row>
    <row r="1129" spans="1:60" s="87" customFormat="1" ht="30.75" customHeight="1" x14ac:dyDescent="0.2">
      <c r="A1129" s="87" t="s">
        <v>2283</v>
      </c>
      <c r="B1129" s="88" t="s">
        <v>1901</v>
      </c>
      <c r="C1129" s="107" t="s">
        <v>2283</v>
      </c>
      <c r="D1129" s="88" t="s">
        <v>31</v>
      </c>
      <c r="E1129" s="88" t="s">
        <v>32</v>
      </c>
      <c r="F1129" s="88" t="s">
        <v>32</v>
      </c>
      <c r="G1129" s="88" t="s">
        <v>61</v>
      </c>
      <c r="H1129" s="88" t="s">
        <v>66</v>
      </c>
      <c r="I1129" s="88" t="s">
        <v>2918</v>
      </c>
      <c r="J1129" s="88" t="s">
        <v>1369</v>
      </c>
      <c r="K1129" s="87" t="s">
        <v>1616</v>
      </c>
      <c r="L1129" s="88" t="s">
        <v>3523</v>
      </c>
      <c r="M1129" s="88" t="s">
        <v>667</v>
      </c>
      <c r="N1129" s="88" t="s">
        <v>1743</v>
      </c>
      <c r="O1129" s="88" t="s">
        <v>444</v>
      </c>
      <c r="P1129" s="87" t="s">
        <v>176</v>
      </c>
      <c r="Q1129" s="88" t="s">
        <v>2374</v>
      </c>
      <c r="R1129" s="89" t="s">
        <v>3633</v>
      </c>
      <c r="S1129" s="106">
        <v>0.38500000000000001</v>
      </c>
      <c r="T1129" s="87" t="s">
        <v>1607</v>
      </c>
      <c r="X1129" s="93"/>
      <c r="Y1129" s="93"/>
      <c r="AA1129" s="88">
        <v>46</v>
      </c>
      <c r="AD1129" s="88">
        <v>24</v>
      </c>
      <c r="AE1129" s="108">
        <v>17.5</v>
      </c>
      <c r="AF1129" s="88" t="s">
        <v>2992</v>
      </c>
      <c r="AG1129" s="88" t="s">
        <v>2999</v>
      </c>
      <c r="AH1129" s="88" t="s">
        <v>888</v>
      </c>
      <c r="AI1129" s="89">
        <v>2</v>
      </c>
      <c r="AJ1129" s="89">
        <v>0</v>
      </c>
      <c r="AK1129" s="89"/>
      <c r="AP1129" s="88" t="s">
        <v>61</v>
      </c>
      <c r="AQ1129" s="88" t="s">
        <v>44</v>
      </c>
      <c r="AR1129" s="88" t="s">
        <v>45</v>
      </c>
      <c r="AS1129" s="88" t="s">
        <v>44</v>
      </c>
      <c r="AT1129" s="88" t="s">
        <v>61</v>
      </c>
      <c r="AU1129" s="88"/>
      <c r="AV1129" s="88"/>
      <c r="AW1129" s="88"/>
      <c r="AX1129" s="88" t="s">
        <v>3923</v>
      </c>
      <c r="AY1129" s="88">
        <v>67.462508</v>
      </c>
      <c r="AZ1129" s="89">
        <v>150</v>
      </c>
      <c r="BA1129" s="92">
        <v>0.37823834196891193</v>
      </c>
      <c r="BB1129" s="93">
        <v>72</v>
      </c>
      <c r="BC1129" s="94">
        <v>0.2</v>
      </c>
      <c r="BD1129" s="93">
        <v>450</v>
      </c>
      <c r="BE1129" s="93">
        <v>325</v>
      </c>
      <c r="BF1129" s="98" t="s">
        <v>2574</v>
      </c>
      <c r="BG1129" s="88" t="s">
        <v>68</v>
      </c>
      <c r="BH1129" s="88" t="s">
        <v>3523</v>
      </c>
    </row>
    <row r="1130" spans="1:60" s="87" customFormat="1" ht="30.75" customHeight="1" x14ac:dyDescent="0.2">
      <c r="A1130" s="87" t="s">
        <v>2284</v>
      </c>
      <c r="B1130" s="88" t="s">
        <v>1901</v>
      </c>
      <c r="C1130" s="107" t="s">
        <v>2284</v>
      </c>
      <c r="D1130" s="88" t="s">
        <v>31</v>
      </c>
      <c r="E1130" s="88" t="s">
        <v>32</v>
      </c>
      <c r="F1130" s="88" t="s">
        <v>32</v>
      </c>
      <c r="G1130" s="88" t="s">
        <v>61</v>
      </c>
      <c r="H1130" s="88" t="s">
        <v>66</v>
      </c>
      <c r="I1130" s="88" t="s">
        <v>2918</v>
      </c>
      <c r="J1130" s="88" t="s">
        <v>1369</v>
      </c>
      <c r="K1130" s="87" t="s">
        <v>1616</v>
      </c>
      <c r="L1130" s="88" t="s">
        <v>3523</v>
      </c>
      <c r="M1130" s="88" t="s">
        <v>667</v>
      </c>
      <c r="N1130" s="88" t="s">
        <v>1743</v>
      </c>
      <c r="O1130" s="88" t="s">
        <v>444</v>
      </c>
      <c r="P1130" s="87" t="s">
        <v>98</v>
      </c>
      <c r="Q1130" s="88" t="s">
        <v>2374</v>
      </c>
      <c r="R1130" s="89" t="s">
        <v>3633</v>
      </c>
      <c r="S1130" s="106">
        <v>0.37</v>
      </c>
      <c r="T1130" s="87" t="s">
        <v>1608</v>
      </c>
      <c r="X1130" s="93"/>
      <c r="Y1130" s="93"/>
      <c r="AA1130" s="88">
        <v>46</v>
      </c>
      <c r="AD1130" s="88">
        <v>24</v>
      </c>
      <c r="AE1130" s="108">
        <v>17.5</v>
      </c>
      <c r="AF1130" s="88" t="s">
        <v>2992</v>
      </c>
      <c r="AG1130" s="88" t="s">
        <v>2999</v>
      </c>
      <c r="AH1130" s="88" t="s">
        <v>888</v>
      </c>
      <c r="AI1130" s="89">
        <v>2</v>
      </c>
      <c r="AJ1130" s="89">
        <v>0</v>
      </c>
      <c r="AK1130" s="89"/>
      <c r="AP1130" s="88" t="s">
        <v>61</v>
      </c>
      <c r="AQ1130" s="88" t="s">
        <v>44</v>
      </c>
      <c r="AR1130" s="88" t="s">
        <v>45</v>
      </c>
      <c r="AS1130" s="88" t="s">
        <v>44</v>
      </c>
      <c r="AT1130" s="88" t="s">
        <v>61</v>
      </c>
      <c r="AU1130" s="88"/>
      <c r="AV1130" s="88"/>
      <c r="AW1130" s="88"/>
      <c r="AX1130" s="88" t="s">
        <v>3923</v>
      </c>
      <c r="AY1130" s="88">
        <v>53.443573000000001</v>
      </c>
      <c r="AZ1130" s="89">
        <v>150</v>
      </c>
      <c r="BA1130" s="92">
        <v>0.27979274611398963</v>
      </c>
      <c r="BB1130" s="93">
        <v>72</v>
      </c>
      <c r="BC1130" s="94">
        <v>0.2</v>
      </c>
      <c r="BD1130" s="93">
        <v>450</v>
      </c>
      <c r="BE1130" s="93">
        <v>325</v>
      </c>
      <c r="BF1130" s="98" t="s">
        <v>2574</v>
      </c>
      <c r="BG1130" s="88" t="s">
        <v>68</v>
      </c>
      <c r="BH1130" s="88" t="s">
        <v>3523</v>
      </c>
    </row>
    <row r="1131" spans="1:60" s="87" customFormat="1" ht="30.75" customHeight="1" x14ac:dyDescent="0.2">
      <c r="A1131" s="87" t="s">
        <v>2285</v>
      </c>
      <c r="B1131" s="88" t="s">
        <v>1901</v>
      </c>
      <c r="C1131" s="107" t="s">
        <v>2285</v>
      </c>
      <c r="D1131" s="88" t="s">
        <v>31</v>
      </c>
      <c r="E1131" s="88" t="s">
        <v>32</v>
      </c>
      <c r="F1131" s="88" t="s">
        <v>32</v>
      </c>
      <c r="G1131" s="88" t="s">
        <v>61</v>
      </c>
      <c r="H1131" s="88" t="s">
        <v>66</v>
      </c>
      <c r="I1131" s="88" t="s">
        <v>2918</v>
      </c>
      <c r="J1131" s="88" t="s">
        <v>1369</v>
      </c>
      <c r="K1131" s="87" t="s">
        <v>1616</v>
      </c>
      <c r="L1131" s="88" t="s">
        <v>3523</v>
      </c>
      <c r="M1131" s="88" t="s">
        <v>667</v>
      </c>
      <c r="N1131" s="88" t="s">
        <v>1743</v>
      </c>
      <c r="O1131" s="88" t="s">
        <v>444</v>
      </c>
      <c r="P1131" s="87" t="s">
        <v>100</v>
      </c>
      <c r="Q1131" s="88" t="s">
        <v>2374</v>
      </c>
      <c r="R1131" s="89" t="s">
        <v>3633</v>
      </c>
      <c r="S1131" s="106">
        <v>0.34499999999999997</v>
      </c>
      <c r="T1131" s="87" t="s">
        <v>1609</v>
      </c>
      <c r="X1131" s="93"/>
      <c r="Y1131" s="93"/>
      <c r="AA1131" s="88">
        <v>46</v>
      </c>
      <c r="AD1131" s="88">
        <v>24</v>
      </c>
      <c r="AE1131" s="108">
        <v>17.5</v>
      </c>
      <c r="AF1131" s="88" t="s">
        <v>2992</v>
      </c>
      <c r="AG1131" s="88" t="s">
        <v>2999</v>
      </c>
      <c r="AH1131" s="88" t="s">
        <v>888</v>
      </c>
      <c r="AI1131" s="89">
        <v>2</v>
      </c>
      <c r="AJ1131" s="89">
        <v>0</v>
      </c>
      <c r="AK1131" s="89"/>
      <c r="AP1131" s="88" t="s">
        <v>61</v>
      </c>
      <c r="AQ1131" s="88" t="s">
        <v>44</v>
      </c>
      <c r="AR1131" s="88" t="s">
        <v>45</v>
      </c>
      <c r="AS1131" s="88" t="s">
        <v>44</v>
      </c>
      <c r="AT1131" s="88" t="s">
        <v>61</v>
      </c>
      <c r="AU1131" s="88"/>
      <c r="AV1131" s="88"/>
      <c r="AW1131" s="88"/>
      <c r="AX1131" s="88" t="s">
        <v>3923</v>
      </c>
      <c r="AY1131" s="88">
        <v>62.413192000000002</v>
      </c>
      <c r="AZ1131" s="89">
        <v>150</v>
      </c>
      <c r="BA1131" s="92">
        <v>0.11917098445595854</v>
      </c>
      <c r="BB1131" s="93">
        <v>72</v>
      </c>
      <c r="BC1131" s="94">
        <v>0.2</v>
      </c>
      <c r="BD1131" s="93">
        <v>450</v>
      </c>
      <c r="BE1131" s="93">
        <v>325</v>
      </c>
      <c r="BF1131" s="98" t="s">
        <v>2574</v>
      </c>
      <c r="BG1131" s="88" t="s">
        <v>68</v>
      </c>
      <c r="BH1131" s="88" t="s">
        <v>3523</v>
      </c>
    </row>
    <row r="1132" spans="1:60" s="87" customFormat="1" ht="30.75" customHeight="1" x14ac:dyDescent="0.2">
      <c r="A1132" s="87" t="s">
        <v>2286</v>
      </c>
      <c r="B1132" s="88" t="s">
        <v>1901</v>
      </c>
      <c r="C1132" s="107" t="s">
        <v>2286</v>
      </c>
      <c r="D1132" s="88" t="s">
        <v>31</v>
      </c>
      <c r="E1132" s="88" t="s">
        <v>32</v>
      </c>
      <c r="F1132" s="88" t="s">
        <v>32</v>
      </c>
      <c r="G1132" s="88" t="s">
        <v>61</v>
      </c>
      <c r="H1132" s="88" t="s">
        <v>66</v>
      </c>
      <c r="I1132" s="88" t="s">
        <v>2918</v>
      </c>
      <c r="J1132" s="88" t="s">
        <v>1369</v>
      </c>
      <c r="K1132" s="87" t="s">
        <v>1616</v>
      </c>
      <c r="L1132" s="88" t="s">
        <v>3523</v>
      </c>
      <c r="M1132" s="88" t="s">
        <v>667</v>
      </c>
      <c r="N1132" s="88" t="s">
        <v>1743</v>
      </c>
      <c r="O1132" s="88" t="s">
        <v>444</v>
      </c>
      <c r="P1132" s="87" t="s">
        <v>104</v>
      </c>
      <c r="Q1132" s="88" t="s">
        <v>2374</v>
      </c>
      <c r="R1132" s="89" t="s">
        <v>3633</v>
      </c>
      <c r="S1132" s="106">
        <v>0.47499999999999998</v>
      </c>
      <c r="T1132" s="87" t="s">
        <v>1610</v>
      </c>
      <c r="X1132" s="93"/>
      <c r="Y1132" s="93"/>
      <c r="AA1132" s="88">
        <v>46</v>
      </c>
      <c r="AD1132" s="88">
        <v>24</v>
      </c>
      <c r="AE1132" s="108">
        <v>17.5</v>
      </c>
      <c r="AF1132" s="88" t="s">
        <v>2992</v>
      </c>
      <c r="AG1132" s="88" t="s">
        <v>2999</v>
      </c>
      <c r="AH1132" s="88" t="s">
        <v>888</v>
      </c>
      <c r="AI1132" s="89">
        <v>2</v>
      </c>
      <c r="AJ1132" s="89">
        <v>0</v>
      </c>
      <c r="AK1132" s="89"/>
      <c r="AP1132" s="88" t="s">
        <v>61</v>
      </c>
      <c r="AQ1132" s="88" t="s">
        <v>44</v>
      </c>
      <c r="AR1132" s="88" t="s">
        <v>45</v>
      </c>
      <c r="AS1132" s="88" t="s">
        <v>44</v>
      </c>
      <c r="AT1132" s="88" t="s">
        <v>61</v>
      </c>
      <c r="AU1132" s="88"/>
      <c r="AV1132" s="88"/>
      <c r="AW1132" s="88"/>
      <c r="AX1132" s="88" t="s">
        <v>3923</v>
      </c>
      <c r="AY1132" s="88">
        <v>66.482710999999995</v>
      </c>
      <c r="AZ1132" s="89">
        <v>150</v>
      </c>
      <c r="BA1132" s="92">
        <v>3.1088082901554404E-2</v>
      </c>
      <c r="BB1132" s="93">
        <v>72</v>
      </c>
      <c r="BC1132" s="94">
        <v>0.2</v>
      </c>
      <c r="BD1132" s="93">
        <v>450</v>
      </c>
      <c r="BE1132" s="93">
        <v>325</v>
      </c>
      <c r="BF1132" s="98" t="s">
        <v>2574</v>
      </c>
      <c r="BG1132" s="88" t="s">
        <v>68</v>
      </c>
      <c r="BH1132" s="88" t="s">
        <v>3523</v>
      </c>
    </row>
    <row r="1133" spans="1:60" s="87" customFormat="1" ht="30.75" customHeight="1" x14ac:dyDescent="0.2">
      <c r="A1133" s="87" t="s">
        <v>2287</v>
      </c>
      <c r="B1133" s="88" t="s">
        <v>1902</v>
      </c>
      <c r="C1133" s="107" t="s">
        <v>2287</v>
      </c>
      <c r="D1133" s="88" t="s">
        <v>31</v>
      </c>
      <c r="E1133" s="88" t="s">
        <v>32</v>
      </c>
      <c r="F1133" s="88" t="s">
        <v>32</v>
      </c>
      <c r="G1133" s="88" t="s">
        <v>61</v>
      </c>
      <c r="H1133" s="88" t="s">
        <v>66</v>
      </c>
      <c r="I1133" s="88" t="s">
        <v>2917</v>
      </c>
      <c r="J1133" s="88" t="s">
        <v>1369</v>
      </c>
      <c r="K1133" s="87" t="s">
        <v>1616</v>
      </c>
      <c r="L1133" s="88" t="s">
        <v>3523</v>
      </c>
      <c r="M1133" s="88" t="s">
        <v>667</v>
      </c>
      <c r="N1133" s="88" t="s">
        <v>1744</v>
      </c>
      <c r="O1133" s="88" t="s">
        <v>444</v>
      </c>
      <c r="P1133" s="87" t="s">
        <v>175</v>
      </c>
      <c r="Q1133" s="88" t="s">
        <v>2374</v>
      </c>
      <c r="R1133" s="89" t="s">
        <v>3638</v>
      </c>
      <c r="S1133" s="106">
        <v>0.41</v>
      </c>
      <c r="T1133" s="87" t="s">
        <v>1611</v>
      </c>
      <c r="X1133" s="93"/>
      <c r="Y1133" s="93"/>
      <c r="AA1133" s="88">
        <v>46</v>
      </c>
      <c r="AD1133" s="88">
        <v>24</v>
      </c>
      <c r="AE1133" s="108">
        <v>17.5</v>
      </c>
      <c r="AF1133" s="88" t="s">
        <v>2993</v>
      </c>
      <c r="AG1133" s="88" t="s">
        <v>2999</v>
      </c>
      <c r="AH1133" s="88" t="s">
        <v>888</v>
      </c>
      <c r="AI1133" s="89">
        <v>2</v>
      </c>
      <c r="AJ1133" s="89">
        <v>0</v>
      </c>
      <c r="AK1133" s="89"/>
      <c r="AP1133" s="88" t="s">
        <v>61</v>
      </c>
      <c r="AQ1133" s="88" t="s">
        <v>44</v>
      </c>
      <c r="AR1133" s="88" t="s">
        <v>45</v>
      </c>
      <c r="AS1133" s="88" t="s">
        <v>44</v>
      </c>
      <c r="AT1133" s="88" t="s">
        <v>61</v>
      </c>
      <c r="AU1133" s="88"/>
      <c r="AV1133" s="88"/>
      <c r="AW1133" s="88" t="s">
        <v>3921</v>
      </c>
      <c r="AX1133" s="88"/>
      <c r="AY1133" s="88">
        <v>60.843352000000003</v>
      </c>
      <c r="AZ1133" s="89">
        <v>150</v>
      </c>
      <c r="BA1133" s="92">
        <v>0.25906735751295334</v>
      </c>
      <c r="BB1133" s="93">
        <v>144</v>
      </c>
      <c r="BC1133" s="94">
        <v>0.2</v>
      </c>
      <c r="BD1133" s="93">
        <v>450</v>
      </c>
      <c r="BE1133" s="93">
        <v>325</v>
      </c>
      <c r="BF1133" s="98" t="s">
        <v>2574</v>
      </c>
      <c r="BG1133" s="88" t="s">
        <v>68</v>
      </c>
      <c r="BH1133" s="88" t="s">
        <v>3523</v>
      </c>
    </row>
    <row r="1134" spans="1:60" s="87" customFormat="1" ht="30.75" customHeight="1" x14ac:dyDescent="0.2">
      <c r="A1134" s="87" t="s">
        <v>2288</v>
      </c>
      <c r="B1134" s="88" t="s">
        <v>1902</v>
      </c>
      <c r="C1134" s="107" t="s">
        <v>2288</v>
      </c>
      <c r="D1134" s="88" t="s">
        <v>31</v>
      </c>
      <c r="E1134" s="88" t="s">
        <v>32</v>
      </c>
      <c r="F1134" s="88" t="s">
        <v>32</v>
      </c>
      <c r="G1134" s="88" t="s">
        <v>61</v>
      </c>
      <c r="H1134" s="88" t="s">
        <v>66</v>
      </c>
      <c r="I1134" s="88" t="s">
        <v>2917</v>
      </c>
      <c r="J1134" s="88" t="s">
        <v>1369</v>
      </c>
      <c r="K1134" s="87" t="s">
        <v>1616</v>
      </c>
      <c r="L1134" s="88" t="s">
        <v>3523</v>
      </c>
      <c r="M1134" s="88" t="s">
        <v>667</v>
      </c>
      <c r="N1134" s="88" t="s">
        <v>1744</v>
      </c>
      <c r="O1134" s="88" t="s">
        <v>444</v>
      </c>
      <c r="P1134" s="87" t="s">
        <v>176</v>
      </c>
      <c r="Q1134" s="88" t="s">
        <v>2374</v>
      </c>
      <c r="R1134" s="89" t="s">
        <v>3638</v>
      </c>
      <c r="S1134" s="106">
        <v>0.38500000000000001</v>
      </c>
      <c r="T1134" s="87" t="s">
        <v>1612</v>
      </c>
      <c r="X1134" s="93"/>
      <c r="Y1134" s="93"/>
      <c r="AA1134" s="88">
        <v>46</v>
      </c>
      <c r="AD1134" s="88">
        <v>24</v>
      </c>
      <c r="AE1134" s="108">
        <v>17.5</v>
      </c>
      <c r="AF1134" s="88" t="s">
        <v>2993</v>
      </c>
      <c r="AG1134" s="88" t="s">
        <v>2999</v>
      </c>
      <c r="AH1134" s="88" t="s">
        <v>888</v>
      </c>
      <c r="AI1134" s="89">
        <v>2</v>
      </c>
      <c r="AJ1134" s="89">
        <v>0</v>
      </c>
      <c r="AK1134" s="89"/>
      <c r="AP1134" s="88" t="s">
        <v>61</v>
      </c>
      <c r="AQ1134" s="88" t="s">
        <v>44</v>
      </c>
      <c r="AR1134" s="88" t="s">
        <v>45</v>
      </c>
      <c r="AS1134" s="88" t="s">
        <v>44</v>
      </c>
      <c r="AT1134" s="88" t="s">
        <v>61</v>
      </c>
      <c r="AU1134" s="88"/>
      <c r="AV1134" s="88"/>
      <c r="AW1134" s="88" t="s">
        <v>3921</v>
      </c>
      <c r="AX1134" s="88"/>
      <c r="AY1134" s="88">
        <v>60.843352000000003</v>
      </c>
      <c r="AZ1134" s="89">
        <v>150</v>
      </c>
      <c r="BA1134" s="92">
        <v>0.36787564766839376</v>
      </c>
      <c r="BB1134" s="93">
        <v>144</v>
      </c>
      <c r="BC1134" s="94">
        <v>0.2</v>
      </c>
      <c r="BD1134" s="93">
        <v>450</v>
      </c>
      <c r="BE1134" s="93">
        <v>325</v>
      </c>
      <c r="BF1134" s="98" t="s">
        <v>2574</v>
      </c>
      <c r="BG1134" s="88" t="s">
        <v>68</v>
      </c>
      <c r="BH1134" s="88" t="s">
        <v>3523</v>
      </c>
    </row>
    <row r="1135" spans="1:60" s="87" customFormat="1" ht="30.75" customHeight="1" x14ac:dyDescent="0.2">
      <c r="A1135" s="87" t="s">
        <v>2289</v>
      </c>
      <c r="B1135" s="88" t="s">
        <v>1902</v>
      </c>
      <c r="C1135" s="107" t="s">
        <v>2289</v>
      </c>
      <c r="D1135" s="88" t="s">
        <v>31</v>
      </c>
      <c r="E1135" s="88" t="s">
        <v>32</v>
      </c>
      <c r="F1135" s="88" t="s">
        <v>32</v>
      </c>
      <c r="G1135" s="88" t="s">
        <v>61</v>
      </c>
      <c r="H1135" s="88" t="s">
        <v>66</v>
      </c>
      <c r="I1135" s="88" t="s">
        <v>2917</v>
      </c>
      <c r="J1135" s="88" t="s">
        <v>1369</v>
      </c>
      <c r="K1135" s="87" t="s">
        <v>1616</v>
      </c>
      <c r="L1135" s="88" t="s">
        <v>3523</v>
      </c>
      <c r="M1135" s="88" t="s">
        <v>667</v>
      </c>
      <c r="N1135" s="88" t="s">
        <v>1744</v>
      </c>
      <c r="O1135" s="88" t="s">
        <v>444</v>
      </c>
      <c r="P1135" s="87" t="s">
        <v>98</v>
      </c>
      <c r="Q1135" s="88" t="s">
        <v>2374</v>
      </c>
      <c r="R1135" s="89" t="s">
        <v>3638</v>
      </c>
      <c r="S1135" s="106">
        <v>0.37</v>
      </c>
      <c r="T1135" s="87" t="s">
        <v>1613</v>
      </c>
      <c r="X1135" s="93"/>
      <c r="Y1135" s="93"/>
      <c r="AA1135" s="88">
        <v>46</v>
      </c>
      <c r="AD1135" s="88">
        <v>24</v>
      </c>
      <c r="AE1135" s="108">
        <v>17.5</v>
      </c>
      <c r="AF1135" s="88" t="s">
        <v>2993</v>
      </c>
      <c r="AG1135" s="88" t="s">
        <v>2999</v>
      </c>
      <c r="AH1135" s="88" t="s">
        <v>888</v>
      </c>
      <c r="AI1135" s="89">
        <v>2</v>
      </c>
      <c r="AJ1135" s="89">
        <v>0</v>
      </c>
      <c r="AK1135" s="89"/>
      <c r="AP1135" s="88" t="s">
        <v>61</v>
      </c>
      <c r="AQ1135" s="88" t="s">
        <v>44</v>
      </c>
      <c r="AR1135" s="88" t="s">
        <v>45</v>
      </c>
      <c r="AS1135" s="88" t="s">
        <v>44</v>
      </c>
      <c r="AT1135" s="88" t="s">
        <v>61</v>
      </c>
      <c r="AU1135" s="88"/>
      <c r="AV1135" s="88"/>
      <c r="AW1135" s="88" t="s">
        <v>3921</v>
      </c>
      <c r="AX1135" s="88"/>
      <c r="AY1135" s="88">
        <v>60.843352000000003</v>
      </c>
      <c r="AZ1135" s="89">
        <v>150</v>
      </c>
      <c r="BA1135" s="92">
        <v>0.39896373056994816</v>
      </c>
      <c r="BB1135" s="93">
        <v>144</v>
      </c>
      <c r="BC1135" s="94">
        <v>0.2</v>
      </c>
      <c r="BD1135" s="93">
        <v>450</v>
      </c>
      <c r="BE1135" s="93">
        <v>325</v>
      </c>
      <c r="BF1135" s="98" t="s">
        <v>2574</v>
      </c>
      <c r="BG1135" s="88" t="s">
        <v>68</v>
      </c>
      <c r="BH1135" s="88" t="s">
        <v>3523</v>
      </c>
    </row>
    <row r="1136" spans="1:60" s="87" customFormat="1" ht="30.75" customHeight="1" x14ac:dyDescent="0.2">
      <c r="A1136" s="87" t="s">
        <v>2290</v>
      </c>
      <c r="B1136" s="88" t="s">
        <v>1902</v>
      </c>
      <c r="C1136" s="107" t="s">
        <v>2290</v>
      </c>
      <c r="D1136" s="88" t="s">
        <v>31</v>
      </c>
      <c r="E1136" s="88" t="s">
        <v>32</v>
      </c>
      <c r="F1136" s="88" t="s">
        <v>32</v>
      </c>
      <c r="G1136" s="88" t="s">
        <v>61</v>
      </c>
      <c r="H1136" s="88" t="s">
        <v>66</v>
      </c>
      <c r="I1136" s="88" t="s">
        <v>2917</v>
      </c>
      <c r="J1136" s="88" t="s">
        <v>1369</v>
      </c>
      <c r="K1136" s="87" t="s">
        <v>1616</v>
      </c>
      <c r="L1136" s="88" t="s">
        <v>3523</v>
      </c>
      <c r="M1136" s="88" t="s">
        <v>667</v>
      </c>
      <c r="N1136" s="88" t="s">
        <v>1744</v>
      </c>
      <c r="O1136" s="88" t="s">
        <v>444</v>
      </c>
      <c r="P1136" s="87" t="s">
        <v>100</v>
      </c>
      <c r="Q1136" s="88" t="s">
        <v>2374</v>
      </c>
      <c r="R1136" s="89" t="s">
        <v>3638</v>
      </c>
      <c r="S1136" s="106">
        <v>0.34499999999999997</v>
      </c>
      <c r="T1136" s="87" t="s">
        <v>1614</v>
      </c>
      <c r="X1136" s="93"/>
      <c r="Y1136" s="93"/>
      <c r="AA1136" s="88">
        <v>46</v>
      </c>
      <c r="AD1136" s="88">
        <v>24</v>
      </c>
      <c r="AE1136" s="108">
        <v>17.5</v>
      </c>
      <c r="AF1136" s="88" t="s">
        <v>2993</v>
      </c>
      <c r="AG1136" s="88" t="s">
        <v>2999</v>
      </c>
      <c r="AH1136" s="88" t="s">
        <v>888</v>
      </c>
      <c r="AI1136" s="89">
        <v>2</v>
      </c>
      <c r="AJ1136" s="89">
        <v>0</v>
      </c>
      <c r="AK1136" s="89"/>
      <c r="AP1136" s="88" t="s">
        <v>61</v>
      </c>
      <c r="AQ1136" s="88" t="s">
        <v>44</v>
      </c>
      <c r="AR1136" s="88" t="s">
        <v>45</v>
      </c>
      <c r="AS1136" s="88" t="s">
        <v>44</v>
      </c>
      <c r="AT1136" s="88" t="s">
        <v>61</v>
      </c>
      <c r="AU1136" s="88"/>
      <c r="AV1136" s="88"/>
      <c r="AW1136" s="88" t="s">
        <v>3921</v>
      </c>
      <c r="AX1136" s="88"/>
      <c r="AY1136" s="88">
        <v>65.210267000000002</v>
      </c>
      <c r="AZ1136" s="89">
        <v>150</v>
      </c>
      <c r="BA1136" s="92">
        <v>5.181347150259067E-2</v>
      </c>
      <c r="BB1136" s="93">
        <v>144</v>
      </c>
      <c r="BC1136" s="94">
        <v>0.2</v>
      </c>
      <c r="BD1136" s="93">
        <v>450</v>
      </c>
      <c r="BE1136" s="93">
        <v>325</v>
      </c>
      <c r="BF1136" s="98" t="s">
        <v>2574</v>
      </c>
      <c r="BG1136" s="88" t="s">
        <v>68</v>
      </c>
      <c r="BH1136" s="88" t="s">
        <v>3523</v>
      </c>
    </row>
    <row r="1137" spans="1:60" s="87" customFormat="1" ht="30.75" customHeight="1" x14ac:dyDescent="0.2">
      <c r="A1137" s="87" t="s">
        <v>2291</v>
      </c>
      <c r="B1137" s="88" t="s">
        <v>1902</v>
      </c>
      <c r="C1137" s="107" t="s">
        <v>2291</v>
      </c>
      <c r="D1137" s="88" t="s">
        <v>31</v>
      </c>
      <c r="E1137" s="88" t="s">
        <v>32</v>
      </c>
      <c r="F1137" s="88" t="s">
        <v>32</v>
      </c>
      <c r="G1137" s="88" t="s">
        <v>61</v>
      </c>
      <c r="H1137" s="88" t="s">
        <v>66</v>
      </c>
      <c r="I1137" s="88" t="s">
        <v>2917</v>
      </c>
      <c r="J1137" s="88" t="s">
        <v>1369</v>
      </c>
      <c r="K1137" s="87" t="s">
        <v>1616</v>
      </c>
      <c r="L1137" s="88" t="s">
        <v>3523</v>
      </c>
      <c r="M1137" s="88" t="s">
        <v>667</v>
      </c>
      <c r="N1137" s="88" t="s">
        <v>1744</v>
      </c>
      <c r="O1137" s="88" t="s">
        <v>444</v>
      </c>
      <c r="P1137" s="87" t="s">
        <v>104</v>
      </c>
      <c r="Q1137" s="88" t="s">
        <v>2374</v>
      </c>
      <c r="R1137" s="89" t="s">
        <v>3638</v>
      </c>
      <c r="S1137" s="106">
        <v>0.47499999999999998</v>
      </c>
      <c r="T1137" s="87" t="s">
        <v>1615</v>
      </c>
      <c r="X1137" s="93"/>
      <c r="Y1137" s="93"/>
      <c r="AA1137" s="88">
        <v>46</v>
      </c>
      <c r="AD1137" s="88">
        <v>24</v>
      </c>
      <c r="AE1137" s="108">
        <v>17.5</v>
      </c>
      <c r="AF1137" s="88" t="s">
        <v>2993</v>
      </c>
      <c r="AG1137" s="88" t="s">
        <v>2999</v>
      </c>
      <c r="AH1137" s="88" t="s">
        <v>888</v>
      </c>
      <c r="AI1137" s="89">
        <v>2</v>
      </c>
      <c r="AJ1137" s="89">
        <v>0</v>
      </c>
      <c r="AK1137" s="89"/>
      <c r="AP1137" s="88" t="s">
        <v>61</v>
      </c>
      <c r="AQ1137" s="88" t="s">
        <v>44</v>
      </c>
      <c r="AR1137" s="88" t="s">
        <v>45</v>
      </c>
      <c r="AS1137" s="88" t="s">
        <v>44</v>
      </c>
      <c r="AT1137" s="88" t="s">
        <v>61</v>
      </c>
      <c r="AU1137" s="88"/>
      <c r="AV1137" s="88"/>
      <c r="AW1137" s="88" t="s">
        <v>3921</v>
      </c>
      <c r="AX1137" s="88"/>
      <c r="AY1137" s="88">
        <v>58.890241000000003</v>
      </c>
      <c r="AZ1137" s="89">
        <v>150</v>
      </c>
      <c r="BA1137" s="92">
        <v>0.12435233160621761</v>
      </c>
      <c r="BB1137" s="93">
        <v>144</v>
      </c>
      <c r="BC1137" s="94">
        <v>0.2</v>
      </c>
      <c r="BD1137" s="93">
        <v>450</v>
      </c>
      <c r="BE1137" s="93">
        <v>325</v>
      </c>
      <c r="BF1137" s="98" t="s">
        <v>2574</v>
      </c>
      <c r="BG1137" s="88" t="s">
        <v>68</v>
      </c>
      <c r="BH1137" s="88" t="s">
        <v>3523</v>
      </c>
    </row>
    <row r="1138" spans="1:60" s="87" customFormat="1" ht="30.75" customHeight="1" x14ac:dyDescent="0.2">
      <c r="A1138" s="87" t="s">
        <v>2292</v>
      </c>
      <c r="B1138" s="88" t="s">
        <v>1903</v>
      </c>
      <c r="C1138" s="107" t="s">
        <v>2292</v>
      </c>
      <c r="D1138" s="88" t="s">
        <v>31</v>
      </c>
      <c r="E1138" s="88" t="s">
        <v>32</v>
      </c>
      <c r="F1138" s="88" t="s">
        <v>32</v>
      </c>
      <c r="G1138" s="88" t="s">
        <v>61</v>
      </c>
      <c r="H1138" s="88" t="s">
        <v>66</v>
      </c>
      <c r="I1138" s="88" t="s">
        <v>2918</v>
      </c>
      <c r="J1138" s="88" t="s">
        <v>1643</v>
      </c>
      <c r="K1138" s="87" t="s">
        <v>1644</v>
      </c>
      <c r="L1138" s="87" t="s">
        <v>1637</v>
      </c>
      <c r="M1138" s="88" t="s">
        <v>1637</v>
      </c>
      <c r="N1138" s="88" t="s">
        <v>156</v>
      </c>
      <c r="O1138" s="88" t="s">
        <v>587</v>
      </c>
      <c r="P1138" s="87" t="s">
        <v>175</v>
      </c>
      <c r="Q1138" s="88" t="s">
        <v>2374</v>
      </c>
      <c r="R1138" s="89" t="s">
        <v>3621</v>
      </c>
      <c r="S1138" s="106">
        <v>0.46</v>
      </c>
      <c r="T1138" s="87" t="s">
        <v>1629</v>
      </c>
      <c r="X1138" s="93"/>
      <c r="Y1138" s="93"/>
      <c r="AA1138" s="88">
        <v>38</v>
      </c>
      <c r="AD1138" s="88">
        <v>24</v>
      </c>
      <c r="AE1138" s="108">
        <v>18.75</v>
      </c>
      <c r="AF1138" s="88" t="s">
        <v>2992</v>
      </c>
      <c r="AG1138" s="88" t="s">
        <v>2999</v>
      </c>
      <c r="AH1138" s="88" t="s">
        <v>2998</v>
      </c>
      <c r="AI1138" s="89">
        <v>1</v>
      </c>
      <c r="AJ1138" s="89"/>
      <c r="AK1138" s="89"/>
      <c r="AP1138" s="88" t="s">
        <v>61</v>
      </c>
      <c r="AQ1138" s="88" t="s">
        <v>44</v>
      </c>
      <c r="AR1138" s="88" t="s">
        <v>45</v>
      </c>
      <c r="AS1138" s="88" t="s">
        <v>44</v>
      </c>
      <c r="AT1138" s="88" t="s">
        <v>61</v>
      </c>
      <c r="AU1138" s="88"/>
      <c r="AV1138" s="88"/>
      <c r="AW1138" s="88"/>
      <c r="AX1138" s="88" t="s">
        <v>3923</v>
      </c>
      <c r="AY1138" s="88">
        <v>56.719073000000002</v>
      </c>
      <c r="AZ1138" s="89">
        <v>150</v>
      </c>
      <c r="BA1138" s="92">
        <v>0.22279792746113988</v>
      </c>
      <c r="BB1138" s="93">
        <v>144</v>
      </c>
      <c r="BC1138" s="94">
        <v>0.2</v>
      </c>
      <c r="BD1138" s="93">
        <v>465</v>
      </c>
      <c r="BE1138" s="93">
        <v>315</v>
      </c>
      <c r="BF1138" s="98" t="s">
        <v>2581</v>
      </c>
      <c r="BG1138" s="88" t="s">
        <v>68</v>
      </c>
    </row>
    <row r="1139" spans="1:60" s="87" customFormat="1" ht="30.75" customHeight="1" x14ac:dyDescent="0.2">
      <c r="A1139" s="87" t="s">
        <v>2293</v>
      </c>
      <c r="B1139" s="88" t="s">
        <v>1903</v>
      </c>
      <c r="C1139" s="107" t="s">
        <v>2293</v>
      </c>
      <c r="D1139" s="88" t="s">
        <v>31</v>
      </c>
      <c r="E1139" s="88" t="s">
        <v>32</v>
      </c>
      <c r="F1139" s="88" t="s">
        <v>32</v>
      </c>
      <c r="G1139" s="88" t="s">
        <v>61</v>
      </c>
      <c r="H1139" s="88" t="s">
        <v>66</v>
      </c>
      <c r="I1139" s="88" t="s">
        <v>2918</v>
      </c>
      <c r="J1139" s="88" t="s">
        <v>1643</v>
      </c>
      <c r="K1139" s="87" t="s">
        <v>1644</v>
      </c>
      <c r="L1139" s="87" t="s">
        <v>1637</v>
      </c>
      <c r="M1139" s="88" t="s">
        <v>1637</v>
      </c>
      <c r="N1139" s="88" t="s">
        <v>156</v>
      </c>
      <c r="O1139" s="88" t="s">
        <v>587</v>
      </c>
      <c r="P1139" s="87" t="s">
        <v>176</v>
      </c>
      <c r="Q1139" s="88" t="s">
        <v>2374</v>
      </c>
      <c r="R1139" s="89" t="s">
        <v>3621</v>
      </c>
      <c r="S1139" s="106">
        <v>0.435</v>
      </c>
      <c r="T1139" s="87" t="s">
        <v>1630</v>
      </c>
      <c r="X1139" s="93"/>
      <c r="Y1139" s="93"/>
      <c r="AA1139" s="88">
        <v>38</v>
      </c>
      <c r="AD1139" s="88">
        <v>24</v>
      </c>
      <c r="AE1139" s="108">
        <v>18.75</v>
      </c>
      <c r="AF1139" s="88" t="s">
        <v>2992</v>
      </c>
      <c r="AG1139" s="88" t="s">
        <v>2999</v>
      </c>
      <c r="AH1139" s="88" t="s">
        <v>2998</v>
      </c>
      <c r="AI1139" s="89">
        <v>1</v>
      </c>
      <c r="AJ1139" s="89"/>
      <c r="AK1139" s="89"/>
      <c r="AP1139" s="88" t="s">
        <v>61</v>
      </c>
      <c r="AQ1139" s="88" t="s">
        <v>44</v>
      </c>
      <c r="AR1139" s="88" t="s">
        <v>45</v>
      </c>
      <c r="AS1139" s="88" t="s">
        <v>44</v>
      </c>
      <c r="AT1139" s="88" t="s">
        <v>61</v>
      </c>
      <c r="AU1139" s="88"/>
      <c r="AV1139" s="88"/>
      <c r="AW1139" s="88"/>
      <c r="AX1139" s="88" t="s">
        <v>3923</v>
      </c>
      <c r="AY1139" s="88">
        <v>62.718443000000001</v>
      </c>
      <c r="AZ1139" s="89">
        <v>150</v>
      </c>
      <c r="BA1139" s="92">
        <v>0.54922279792746109</v>
      </c>
      <c r="BB1139" s="93">
        <v>144</v>
      </c>
      <c r="BC1139" s="94">
        <v>0.2</v>
      </c>
      <c r="BD1139" s="93">
        <v>465</v>
      </c>
      <c r="BE1139" s="93">
        <v>315</v>
      </c>
      <c r="BF1139" s="98" t="s">
        <v>2581</v>
      </c>
      <c r="BG1139" s="88" t="s">
        <v>68</v>
      </c>
    </row>
    <row r="1140" spans="1:60" s="87" customFormat="1" ht="30.75" customHeight="1" x14ac:dyDescent="0.2">
      <c r="A1140" s="87" t="s">
        <v>1638</v>
      </c>
      <c r="B1140" s="88" t="s">
        <v>1903</v>
      </c>
      <c r="C1140" s="107" t="s">
        <v>1638</v>
      </c>
      <c r="D1140" s="88" t="s">
        <v>31</v>
      </c>
      <c r="E1140" s="88" t="s">
        <v>32</v>
      </c>
      <c r="F1140" s="88" t="s">
        <v>32</v>
      </c>
      <c r="G1140" s="88" t="s">
        <v>61</v>
      </c>
      <c r="H1140" s="88" t="s">
        <v>66</v>
      </c>
      <c r="I1140" s="88" t="s">
        <v>2918</v>
      </c>
      <c r="J1140" s="88" t="s">
        <v>1643</v>
      </c>
      <c r="K1140" s="87" t="s">
        <v>1644</v>
      </c>
      <c r="L1140" s="87" t="s">
        <v>1637</v>
      </c>
      <c r="M1140" s="88" t="s">
        <v>1637</v>
      </c>
      <c r="N1140" s="88" t="s">
        <v>156</v>
      </c>
      <c r="O1140" s="88" t="s">
        <v>587</v>
      </c>
      <c r="P1140" s="87" t="s">
        <v>98</v>
      </c>
      <c r="Q1140" s="88" t="s">
        <v>2374</v>
      </c>
      <c r="R1140" s="89" t="s">
        <v>3621</v>
      </c>
      <c r="S1140" s="106">
        <v>0.41</v>
      </c>
      <c r="T1140" s="87" t="s">
        <v>1631</v>
      </c>
      <c r="X1140" s="93"/>
      <c r="Y1140" s="93"/>
      <c r="AA1140" s="88">
        <v>38</v>
      </c>
      <c r="AD1140" s="88">
        <v>24</v>
      </c>
      <c r="AE1140" s="108">
        <v>18.75</v>
      </c>
      <c r="AF1140" s="88" t="s">
        <v>2992</v>
      </c>
      <c r="AG1140" s="88" t="s">
        <v>2999</v>
      </c>
      <c r="AH1140" s="88" t="s">
        <v>2998</v>
      </c>
      <c r="AI1140" s="89">
        <v>1</v>
      </c>
      <c r="AJ1140" s="89"/>
      <c r="AK1140" s="89"/>
      <c r="AP1140" s="88" t="s">
        <v>61</v>
      </c>
      <c r="AQ1140" s="88" t="s">
        <v>44</v>
      </c>
      <c r="AR1140" s="88" t="s">
        <v>45</v>
      </c>
      <c r="AS1140" s="88" t="s">
        <v>44</v>
      </c>
      <c r="AT1140" s="88" t="s">
        <v>61</v>
      </c>
      <c r="AU1140" s="88"/>
      <c r="AV1140" s="88"/>
      <c r="AW1140" s="88"/>
      <c r="AX1140" s="88" t="s">
        <v>3923</v>
      </c>
      <c r="AY1140" s="88">
        <v>62.385089999999998</v>
      </c>
      <c r="AZ1140" s="89">
        <v>150</v>
      </c>
      <c r="BA1140" s="92">
        <v>0.44041450777202074</v>
      </c>
      <c r="BB1140" s="93">
        <v>144</v>
      </c>
      <c r="BC1140" s="94">
        <v>0.2</v>
      </c>
      <c r="BD1140" s="93">
        <v>465</v>
      </c>
      <c r="BE1140" s="93">
        <v>315</v>
      </c>
      <c r="BF1140" s="98" t="s">
        <v>2581</v>
      </c>
      <c r="BG1140" s="88" t="s">
        <v>68</v>
      </c>
    </row>
    <row r="1141" spans="1:60" s="87" customFormat="1" ht="30.75" customHeight="1" x14ac:dyDescent="0.2">
      <c r="A1141" s="87" t="s">
        <v>1639</v>
      </c>
      <c r="B1141" s="88" t="s">
        <v>1903</v>
      </c>
      <c r="C1141" s="107" t="s">
        <v>1639</v>
      </c>
      <c r="D1141" s="88" t="s">
        <v>31</v>
      </c>
      <c r="E1141" s="88" t="s">
        <v>32</v>
      </c>
      <c r="F1141" s="88" t="s">
        <v>32</v>
      </c>
      <c r="G1141" s="88" t="s">
        <v>61</v>
      </c>
      <c r="H1141" s="88" t="s">
        <v>66</v>
      </c>
      <c r="I1141" s="88" t="s">
        <v>2918</v>
      </c>
      <c r="J1141" s="88" t="s">
        <v>1643</v>
      </c>
      <c r="K1141" s="87" t="s">
        <v>1644</v>
      </c>
      <c r="L1141" s="87" t="s">
        <v>1637</v>
      </c>
      <c r="M1141" s="88" t="s">
        <v>1637</v>
      </c>
      <c r="N1141" s="88" t="s">
        <v>156</v>
      </c>
      <c r="O1141" s="88" t="s">
        <v>587</v>
      </c>
      <c r="P1141" s="87" t="s">
        <v>100</v>
      </c>
      <c r="Q1141" s="88" t="s">
        <v>2374</v>
      </c>
      <c r="R1141" s="89" t="s">
        <v>3621</v>
      </c>
      <c r="S1141" s="106">
        <v>0.39500000000000002</v>
      </c>
      <c r="T1141" s="87" t="s">
        <v>1632</v>
      </c>
      <c r="X1141" s="93"/>
      <c r="Y1141" s="93"/>
      <c r="AA1141" s="88">
        <v>38</v>
      </c>
      <c r="AD1141" s="88">
        <v>24</v>
      </c>
      <c r="AE1141" s="108">
        <v>18.75</v>
      </c>
      <c r="AF1141" s="88" t="s">
        <v>2992</v>
      </c>
      <c r="AG1141" s="88" t="s">
        <v>2999</v>
      </c>
      <c r="AH1141" s="88" t="s">
        <v>2998</v>
      </c>
      <c r="AI1141" s="89">
        <v>1</v>
      </c>
      <c r="AJ1141" s="89"/>
      <c r="AK1141" s="89"/>
      <c r="AP1141" s="88" t="s">
        <v>61</v>
      </c>
      <c r="AQ1141" s="88" t="s">
        <v>44</v>
      </c>
      <c r="AR1141" s="88" t="s">
        <v>45</v>
      </c>
      <c r="AS1141" s="88" t="s">
        <v>44</v>
      </c>
      <c r="AT1141" s="88" t="s">
        <v>61</v>
      </c>
      <c r="AU1141" s="88"/>
      <c r="AV1141" s="88"/>
      <c r="AW1141" s="88"/>
      <c r="AX1141" s="88" t="s">
        <v>3923</v>
      </c>
      <c r="AY1141" s="88">
        <v>61.407193999999997</v>
      </c>
      <c r="AZ1141" s="89">
        <v>150</v>
      </c>
      <c r="BA1141" s="92">
        <v>0.35233160621761656</v>
      </c>
      <c r="BB1141" s="93">
        <v>144</v>
      </c>
      <c r="BC1141" s="94">
        <v>0.2</v>
      </c>
      <c r="BD1141" s="93">
        <v>465</v>
      </c>
      <c r="BE1141" s="93">
        <v>315</v>
      </c>
      <c r="BF1141" s="98" t="s">
        <v>2581</v>
      </c>
      <c r="BG1141" s="88" t="s">
        <v>68</v>
      </c>
    </row>
    <row r="1142" spans="1:60" s="87" customFormat="1" ht="30.75" customHeight="1" x14ac:dyDescent="0.2">
      <c r="A1142" s="87" t="s">
        <v>1640</v>
      </c>
      <c r="B1142" s="88" t="s">
        <v>1903</v>
      </c>
      <c r="C1142" s="107" t="s">
        <v>1640</v>
      </c>
      <c r="D1142" s="88" t="s">
        <v>31</v>
      </c>
      <c r="E1142" s="88" t="s">
        <v>32</v>
      </c>
      <c r="F1142" s="88" t="s">
        <v>32</v>
      </c>
      <c r="G1142" s="88" t="s">
        <v>61</v>
      </c>
      <c r="H1142" s="88" t="s">
        <v>66</v>
      </c>
      <c r="I1142" s="88" t="s">
        <v>2918</v>
      </c>
      <c r="J1142" s="88" t="s">
        <v>1643</v>
      </c>
      <c r="K1142" s="87" t="s">
        <v>1644</v>
      </c>
      <c r="L1142" s="87" t="s">
        <v>1637</v>
      </c>
      <c r="M1142" s="88" t="s">
        <v>1637</v>
      </c>
      <c r="N1142" s="88" t="s">
        <v>156</v>
      </c>
      <c r="O1142" s="88" t="s">
        <v>587</v>
      </c>
      <c r="P1142" s="87" t="s">
        <v>104</v>
      </c>
      <c r="Q1142" s="88" t="s">
        <v>2374</v>
      </c>
      <c r="R1142" s="89" t="s">
        <v>3621</v>
      </c>
      <c r="S1142" s="106">
        <v>0.48499999999999999</v>
      </c>
      <c r="T1142" s="87" t="s">
        <v>1633</v>
      </c>
      <c r="X1142" s="93"/>
      <c r="Y1142" s="93"/>
      <c r="AA1142" s="88">
        <v>38</v>
      </c>
      <c r="AD1142" s="88">
        <v>24</v>
      </c>
      <c r="AE1142" s="108">
        <v>18.75</v>
      </c>
      <c r="AF1142" s="88" t="s">
        <v>2992</v>
      </c>
      <c r="AG1142" s="88" t="s">
        <v>2999</v>
      </c>
      <c r="AH1142" s="88" t="s">
        <v>2998</v>
      </c>
      <c r="AI1142" s="89">
        <v>1</v>
      </c>
      <c r="AJ1142" s="89"/>
      <c r="AK1142" s="89"/>
      <c r="AP1142" s="88" t="s">
        <v>61</v>
      </c>
      <c r="AQ1142" s="88" t="s">
        <v>44</v>
      </c>
      <c r="AR1142" s="88" t="s">
        <v>45</v>
      </c>
      <c r="AS1142" s="88" t="s">
        <v>44</v>
      </c>
      <c r="AT1142" s="88" t="s">
        <v>61</v>
      </c>
      <c r="AU1142" s="88"/>
      <c r="AV1142" s="88"/>
      <c r="AW1142" s="88"/>
      <c r="AX1142" s="88" t="s">
        <v>3923</v>
      </c>
      <c r="AY1142" s="88">
        <v>55.382807</v>
      </c>
      <c r="AZ1142" s="89">
        <v>150</v>
      </c>
      <c r="BA1142" s="92">
        <v>0.10362694300518134</v>
      </c>
      <c r="BB1142" s="93">
        <v>144</v>
      </c>
      <c r="BC1142" s="94">
        <v>0.2</v>
      </c>
      <c r="BD1142" s="93">
        <v>465</v>
      </c>
      <c r="BE1142" s="93">
        <v>315</v>
      </c>
      <c r="BF1142" s="98" t="s">
        <v>2581</v>
      </c>
      <c r="BG1142" s="88" t="s">
        <v>68</v>
      </c>
    </row>
    <row r="1143" spans="1:60" s="87" customFormat="1" ht="30.75" customHeight="1" x14ac:dyDescent="0.2">
      <c r="A1143" s="87" t="s">
        <v>1641</v>
      </c>
      <c r="B1143" s="88" t="s">
        <v>1903</v>
      </c>
      <c r="C1143" s="107" t="s">
        <v>1641</v>
      </c>
      <c r="D1143" s="88" t="s">
        <v>31</v>
      </c>
      <c r="E1143" s="88" t="s">
        <v>32</v>
      </c>
      <c r="F1143" s="88" t="s">
        <v>32</v>
      </c>
      <c r="G1143" s="88" t="s">
        <v>61</v>
      </c>
      <c r="H1143" s="88" t="s">
        <v>66</v>
      </c>
      <c r="I1143" s="88" t="s">
        <v>2918</v>
      </c>
      <c r="J1143" s="88" t="s">
        <v>1643</v>
      </c>
      <c r="K1143" s="87" t="s">
        <v>1644</v>
      </c>
      <c r="L1143" s="87" t="s">
        <v>1637</v>
      </c>
      <c r="M1143" s="88" t="s">
        <v>1637</v>
      </c>
      <c r="N1143" s="88" t="s">
        <v>156</v>
      </c>
      <c r="O1143" s="88" t="s">
        <v>587</v>
      </c>
      <c r="P1143" s="87" t="s">
        <v>107</v>
      </c>
      <c r="Q1143" s="88" t="s">
        <v>2374</v>
      </c>
      <c r="R1143" s="89" t="s">
        <v>3621</v>
      </c>
      <c r="S1143" s="106">
        <v>0.51</v>
      </c>
      <c r="T1143" s="87" t="s">
        <v>1634</v>
      </c>
      <c r="X1143" s="93"/>
      <c r="Y1143" s="93"/>
      <c r="AA1143" s="88">
        <v>38</v>
      </c>
      <c r="AD1143" s="88">
        <v>24</v>
      </c>
      <c r="AE1143" s="108">
        <v>18.75</v>
      </c>
      <c r="AF1143" s="88" t="s">
        <v>2992</v>
      </c>
      <c r="AG1143" s="88" t="s">
        <v>2999</v>
      </c>
      <c r="AH1143" s="88" t="s">
        <v>2998</v>
      </c>
      <c r="AI1143" s="89">
        <v>1</v>
      </c>
      <c r="AJ1143" s="89"/>
      <c r="AK1143" s="89"/>
      <c r="AP1143" s="88" t="s">
        <v>61</v>
      </c>
      <c r="AQ1143" s="88" t="s">
        <v>44</v>
      </c>
      <c r="AR1143" s="88" t="s">
        <v>45</v>
      </c>
      <c r="AS1143" s="88" t="s">
        <v>44</v>
      </c>
      <c r="AT1143" s="88" t="s">
        <v>61</v>
      </c>
      <c r="AU1143" s="88"/>
      <c r="AV1143" s="88"/>
      <c r="AW1143" s="88"/>
      <c r="AX1143" s="88" t="s">
        <v>3923</v>
      </c>
      <c r="AY1143" s="88">
        <v>58.410342</v>
      </c>
      <c r="AZ1143" s="89">
        <v>150</v>
      </c>
      <c r="BA1143" s="92">
        <v>3.1088082901554404E-2</v>
      </c>
      <c r="BB1143" s="93">
        <v>144</v>
      </c>
      <c r="BC1143" s="94">
        <v>0.2</v>
      </c>
      <c r="BD1143" s="93">
        <v>465</v>
      </c>
      <c r="BE1143" s="93">
        <v>315</v>
      </c>
      <c r="BF1143" s="98" t="s">
        <v>2581</v>
      </c>
      <c r="BG1143" s="88" t="s">
        <v>68</v>
      </c>
    </row>
    <row r="1144" spans="1:60" s="87" customFormat="1" ht="30.75" customHeight="1" x14ac:dyDescent="0.2">
      <c r="A1144" s="87" t="s">
        <v>1642</v>
      </c>
      <c r="B1144" s="88" t="s">
        <v>1903</v>
      </c>
      <c r="C1144" s="107" t="s">
        <v>1642</v>
      </c>
      <c r="D1144" s="88" t="s">
        <v>31</v>
      </c>
      <c r="E1144" s="88" t="s">
        <v>32</v>
      </c>
      <c r="F1144" s="88" t="s">
        <v>32</v>
      </c>
      <c r="G1144" s="88" t="s">
        <v>61</v>
      </c>
      <c r="H1144" s="88" t="s">
        <v>66</v>
      </c>
      <c r="I1144" s="88" t="s">
        <v>2918</v>
      </c>
      <c r="J1144" s="88" t="s">
        <v>1643</v>
      </c>
      <c r="K1144" s="87" t="s">
        <v>1644</v>
      </c>
      <c r="L1144" s="87" t="s">
        <v>1637</v>
      </c>
      <c r="M1144" s="88" t="s">
        <v>1637</v>
      </c>
      <c r="N1144" s="88" t="s">
        <v>156</v>
      </c>
      <c r="O1144" s="88" t="s">
        <v>587</v>
      </c>
      <c r="P1144" s="87" t="s">
        <v>1636</v>
      </c>
      <c r="Q1144" s="88" t="s">
        <v>2374</v>
      </c>
      <c r="R1144" s="89" t="s">
        <v>3621</v>
      </c>
      <c r="S1144" s="106">
        <v>0.38</v>
      </c>
      <c r="T1144" s="87" t="s">
        <v>1635</v>
      </c>
      <c r="X1144" s="93"/>
      <c r="Y1144" s="93"/>
      <c r="AA1144" s="88">
        <v>38</v>
      </c>
      <c r="AD1144" s="88">
        <v>24</v>
      </c>
      <c r="AE1144" s="108">
        <v>18.75</v>
      </c>
      <c r="AF1144" s="88" t="s">
        <v>2992</v>
      </c>
      <c r="AG1144" s="88" t="s">
        <v>2999</v>
      </c>
      <c r="AH1144" s="88" t="s">
        <v>2998</v>
      </c>
      <c r="AI1144" s="89">
        <v>1</v>
      </c>
      <c r="AJ1144" s="89"/>
      <c r="AK1144" s="89"/>
      <c r="AP1144" s="88" t="s">
        <v>61</v>
      </c>
      <c r="AQ1144" s="88" t="s">
        <v>44</v>
      </c>
      <c r="AR1144" s="88" t="s">
        <v>45</v>
      </c>
      <c r="AS1144" s="88" t="s">
        <v>44</v>
      </c>
      <c r="AT1144" s="88" t="s">
        <v>61</v>
      </c>
      <c r="AU1144" s="88"/>
      <c r="AV1144" s="88"/>
      <c r="AW1144" s="88"/>
      <c r="AX1144" s="88" t="s">
        <v>3923</v>
      </c>
      <c r="AY1144" s="88">
        <v>58.254421999999998</v>
      </c>
      <c r="AZ1144" s="89">
        <v>150</v>
      </c>
      <c r="BA1144" s="92">
        <v>0.16062176165803108</v>
      </c>
      <c r="BB1144" s="93">
        <v>144</v>
      </c>
      <c r="BC1144" s="94">
        <v>0.2</v>
      </c>
      <c r="BD1144" s="93">
        <v>465</v>
      </c>
      <c r="BE1144" s="93">
        <v>315</v>
      </c>
      <c r="BF1144" s="98" t="s">
        <v>2581</v>
      </c>
      <c r="BG1144" s="88" t="s">
        <v>68</v>
      </c>
    </row>
    <row r="1145" spans="1:60" s="87" customFormat="1" ht="30.75" customHeight="1" x14ac:dyDescent="0.2">
      <c r="A1145" s="87" t="s">
        <v>2294</v>
      </c>
      <c r="B1145" s="88" t="s">
        <v>1905</v>
      </c>
      <c r="C1145" s="107" t="s">
        <v>2294</v>
      </c>
      <c r="D1145" s="88" t="s">
        <v>31</v>
      </c>
      <c r="E1145" s="88" t="s">
        <v>32</v>
      </c>
      <c r="F1145" s="88" t="s">
        <v>32</v>
      </c>
      <c r="G1145" s="88" t="s">
        <v>61</v>
      </c>
      <c r="H1145" s="88" t="s">
        <v>66</v>
      </c>
      <c r="I1145" s="88" t="s">
        <v>2918</v>
      </c>
      <c r="J1145" s="88" t="s">
        <v>1643</v>
      </c>
      <c r="K1145" s="87" t="s">
        <v>1652</v>
      </c>
      <c r="L1145" s="87" t="s">
        <v>1637</v>
      </c>
      <c r="M1145" s="88" t="s">
        <v>1637</v>
      </c>
      <c r="N1145" s="88" t="s">
        <v>156</v>
      </c>
      <c r="O1145" s="88" t="s">
        <v>587</v>
      </c>
      <c r="P1145" s="87" t="s">
        <v>175</v>
      </c>
      <c r="Q1145" s="88" t="s">
        <v>2374</v>
      </c>
      <c r="R1145" s="89" t="s">
        <v>3621</v>
      </c>
      <c r="S1145" s="106">
        <v>0.51</v>
      </c>
      <c r="T1145" s="87" t="s">
        <v>1645</v>
      </c>
      <c r="X1145" s="93"/>
      <c r="Y1145" s="93"/>
      <c r="AA1145" s="88">
        <v>72</v>
      </c>
      <c r="AD1145" s="88">
        <v>24</v>
      </c>
      <c r="AE1145" s="108">
        <v>29.55</v>
      </c>
      <c r="AF1145" s="88" t="s">
        <v>2992</v>
      </c>
      <c r="AG1145" s="88" t="s">
        <v>2999</v>
      </c>
      <c r="AH1145" s="88" t="s">
        <v>126</v>
      </c>
      <c r="AI1145" s="89">
        <v>3</v>
      </c>
      <c r="AJ1145" s="89">
        <v>1</v>
      </c>
      <c r="AK1145" s="89" t="s">
        <v>3071</v>
      </c>
      <c r="AP1145" s="88" t="s">
        <v>61</v>
      </c>
      <c r="AQ1145" s="88" t="s">
        <v>44</v>
      </c>
      <c r="AR1145" s="88" t="s">
        <v>45</v>
      </c>
      <c r="AS1145" s="88" t="s">
        <v>44</v>
      </c>
      <c r="AT1145" s="88" t="s">
        <v>61</v>
      </c>
      <c r="AU1145" s="88"/>
      <c r="AV1145" s="88"/>
      <c r="AW1145" s="88"/>
      <c r="AX1145" s="88" t="s">
        <v>3923</v>
      </c>
      <c r="AY1145" s="88">
        <v>59.283507999999998</v>
      </c>
      <c r="AZ1145" s="89">
        <v>150</v>
      </c>
      <c r="BA1145" s="92">
        <v>0.35751295336787564</v>
      </c>
      <c r="BB1145" s="93">
        <v>144</v>
      </c>
      <c r="BC1145" s="94">
        <v>0.2</v>
      </c>
      <c r="BD1145" s="93">
        <v>505</v>
      </c>
      <c r="BE1145" s="93">
        <v>340</v>
      </c>
      <c r="BF1145" s="98" t="s">
        <v>2582</v>
      </c>
      <c r="BG1145" s="88" t="s">
        <v>68</v>
      </c>
      <c r="BH1145" s="87" t="s">
        <v>1637</v>
      </c>
    </row>
    <row r="1146" spans="1:60" s="87" customFormat="1" ht="30.75" customHeight="1" x14ac:dyDescent="0.2">
      <c r="A1146" s="87" t="s">
        <v>2295</v>
      </c>
      <c r="B1146" s="88" t="s">
        <v>1905</v>
      </c>
      <c r="C1146" s="107" t="s">
        <v>2295</v>
      </c>
      <c r="D1146" s="88" t="s">
        <v>31</v>
      </c>
      <c r="E1146" s="88" t="s">
        <v>32</v>
      </c>
      <c r="F1146" s="88" t="s">
        <v>32</v>
      </c>
      <c r="G1146" s="88" t="s">
        <v>61</v>
      </c>
      <c r="H1146" s="88" t="s">
        <v>66</v>
      </c>
      <c r="I1146" s="88" t="s">
        <v>2918</v>
      </c>
      <c r="J1146" s="88" t="s">
        <v>1643</v>
      </c>
      <c r="K1146" s="87" t="s">
        <v>1652</v>
      </c>
      <c r="L1146" s="87" t="s">
        <v>1637</v>
      </c>
      <c r="M1146" s="88" t="s">
        <v>1637</v>
      </c>
      <c r="N1146" s="88" t="s">
        <v>156</v>
      </c>
      <c r="O1146" s="88" t="s">
        <v>587</v>
      </c>
      <c r="P1146" s="87" t="s">
        <v>176</v>
      </c>
      <c r="Q1146" s="88" t="s">
        <v>2374</v>
      </c>
      <c r="R1146" s="89" t="s">
        <v>3621</v>
      </c>
      <c r="S1146" s="106">
        <v>0.48499999999999999</v>
      </c>
      <c r="T1146" s="87" t="s">
        <v>1646</v>
      </c>
      <c r="X1146" s="93"/>
      <c r="Y1146" s="93"/>
      <c r="AA1146" s="88">
        <v>72</v>
      </c>
      <c r="AD1146" s="88">
        <v>24</v>
      </c>
      <c r="AE1146" s="108">
        <v>29.55</v>
      </c>
      <c r="AF1146" s="88" t="s">
        <v>2992</v>
      </c>
      <c r="AG1146" s="88" t="s">
        <v>2999</v>
      </c>
      <c r="AH1146" s="88" t="s">
        <v>126</v>
      </c>
      <c r="AI1146" s="89">
        <v>3</v>
      </c>
      <c r="AJ1146" s="89">
        <v>1</v>
      </c>
      <c r="AK1146" s="89" t="s">
        <v>3071</v>
      </c>
      <c r="AP1146" s="88" t="s">
        <v>61</v>
      </c>
      <c r="AQ1146" s="88" t="s">
        <v>44</v>
      </c>
      <c r="AR1146" s="88" t="s">
        <v>45</v>
      </c>
      <c r="AS1146" s="88" t="s">
        <v>44</v>
      </c>
      <c r="AT1146" s="88" t="s">
        <v>61</v>
      </c>
      <c r="AU1146" s="88"/>
      <c r="AV1146" s="88"/>
      <c r="AW1146" s="88"/>
      <c r="AX1146" s="88" t="s">
        <v>3923</v>
      </c>
      <c r="AY1146" s="88">
        <v>64.319084000000004</v>
      </c>
      <c r="AZ1146" s="89">
        <v>150</v>
      </c>
      <c r="BA1146" s="92">
        <v>0.25906735751295334</v>
      </c>
      <c r="BB1146" s="93">
        <v>144</v>
      </c>
      <c r="BC1146" s="94">
        <v>0.2</v>
      </c>
      <c r="BD1146" s="93">
        <v>505</v>
      </c>
      <c r="BE1146" s="93">
        <v>340</v>
      </c>
      <c r="BF1146" s="98" t="s">
        <v>2582</v>
      </c>
      <c r="BG1146" s="88" t="s">
        <v>68</v>
      </c>
      <c r="BH1146" s="87" t="s">
        <v>1637</v>
      </c>
    </row>
    <row r="1147" spans="1:60" s="87" customFormat="1" ht="30.75" customHeight="1" x14ac:dyDescent="0.2">
      <c r="A1147" s="87" t="s">
        <v>1653</v>
      </c>
      <c r="B1147" s="88" t="s">
        <v>1905</v>
      </c>
      <c r="C1147" s="107" t="s">
        <v>1653</v>
      </c>
      <c r="D1147" s="88" t="s">
        <v>31</v>
      </c>
      <c r="E1147" s="88" t="s">
        <v>32</v>
      </c>
      <c r="F1147" s="88" t="s">
        <v>32</v>
      </c>
      <c r="G1147" s="88" t="s">
        <v>61</v>
      </c>
      <c r="H1147" s="88" t="s">
        <v>66</v>
      </c>
      <c r="I1147" s="88" t="s">
        <v>2918</v>
      </c>
      <c r="J1147" s="88" t="s">
        <v>1643</v>
      </c>
      <c r="K1147" s="87" t="s">
        <v>1652</v>
      </c>
      <c r="L1147" s="87" t="s">
        <v>1637</v>
      </c>
      <c r="M1147" s="88" t="s">
        <v>1637</v>
      </c>
      <c r="N1147" s="88" t="s">
        <v>156</v>
      </c>
      <c r="O1147" s="88" t="s">
        <v>587</v>
      </c>
      <c r="P1147" s="87" t="s">
        <v>98</v>
      </c>
      <c r="Q1147" s="88" t="s">
        <v>2374</v>
      </c>
      <c r="R1147" s="89" t="s">
        <v>3621</v>
      </c>
      <c r="S1147" s="106">
        <v>0.46</v>
      </c>
      <c r="T1147" s="87" t="s">
        <v>1647</v>
      </c>
      <c r="X1147" s="93"/>
      <c r="Y1147" s="93"/>
      <c r="AA1147" s="88">
        <v>72</v>
      </c>
      <c r="AD1147" s="88">
        <v>24</v>
      </c>
      <c r="AE1147" s="108">
        <v>29.55</v>
      </c>
      <c r="AF1147" s="88" t="s">
        <v>2992</v>
      </c>
      <c r="AG1147" s="88" t="s">
        <v>2999</v>
      </c>
      <c r="AH1147" s="88" t="s">
        <v>126</v>
      </c>
      <c r="AI1147" s="89">
        <v>3</v>
      </c>
      <c r="AJ1147" s="89">
        <v>1</v>
      </c>
      <c r="AK1147" s="89" t="s">
        <v>3071</v>
      </c>
      <c r="AP1147" s="88" t="s">
        <v>61</v>
      </c>
      <c r="AQ1147" s="88" t="s">
        <v>44</v>
      </c>
      <c r="AR1147" s="88" t="s">
        <v>45</v>
      </c>
      <c r="AS1147" s="88" t="s">
        <v>44</v>
      </c>
      <c r="AT1147" s="88" t="s">
        <v>61</v>
      </c>
      <c r="AU1147" s="88"/>
      <c r="AV1147" s="88"/>
      <c r="AW1147" s="88"/>
      <c r="AX1147" s="88" t="s">
        <v>3923</v>
      </c>
      <c r="AY1147" s="88">
        <v>66.053130999999993</v>
      </c>
      <c r="AZ1147" s="89">
        <v>150</v>
      </c>
      <c r="BA1147" s="92">
        <v>0.66321243523316065</v>
      </c>
      <c r="BB1147" s="93">
        <v>144</v>
      </c>
      <c r="BC1147" s="94">
        <v>0.2</v>
      </c>
      <c r="BD1147" s="93">
        <v>505</v>
      </c>
      <c r="BE1147" s="93">
        <v>340</v>
      </c>
      <c r="BF1147" s="98" t="s">
        <v>2582</v>
      </c>
      <c r="BG1147" s="88" t="s">
        <v>68</v>
      </c>
      <c r="BH1147" s="87" t="s">
        <v>1637</v>
      </c>
    </row>
    <row r="1148" spans="1:60" s="87" customFormat="1" ht="30.75" customHeight="1" x14ac:dyDescent="0.2">
      <c r="A1148" s="87" t="s">
        <v>1654</v>
      </c>
      <c r="B1148" s="88" t="s">
        <v>1905</v>
      </c>
      <c r="C1148" s="107" t="s">
        <v>1654</v>
      </c>
      <c r="D1148" s="88" t="s">
        <v>31</v>
      </c>
      <c r="E1148" s="88" t="s">
        <v>32</v>
      </c>
      <c r="F1148" s="88" t="s">
        <v>32</v>
      </c>
      <c r="G1148" s="88" t="s">
        <v>61</v>
      </c>
      <c r="H1148" s="88" t="s">
        <v>66</v>
      </c>
      <c r="I1148" s="88" t="s">
        <v>2918</v>
      </c>
      <c r="J1148" s="88" t="s">
        <v>1643</v>
      </c>
      <c r="K1148" s="87" t="s">
        <v>1652</v>
      </c>
      <c r="L1148" s="87" t="s">
        <v>1637</v>
      </c>
      <c r="M1148" s="88" t="s">
        <v>1637</v>
      </c>
      <c r="N1148" s="88" t="s">
        <v>156</v>
      </c>
      <c r="O1148" s="88" t="s">
        <v>587</v>
      </c>
      <c r="P1148" s="87" t="s">
        <v>100</v>
      </c>
      <c r="Q1148" s="88" t="s">
        <v>2374</v>
      </c>
      <c r="R1148" s="89" t="s">
        <v>3621</v>
      </c>
      <c r="S1148" s="106">
        <v>0.44500000000000001</v>
      </c>
      <c r="T1148" s="87" t="s">
        <v>1648</v>
      </c>
      <c r="X1148" s="93"/>
      <c r="Y1148" s="93"/>
      <c r="AA1148" s="88">
        <v>72</v>
      </c>
      <c r="AD1148" s="88">
        <v>24</v>
      </c>
      <c r="AE1148" s="108">
        <v>29.55</v>
      </c>
      <c r="AF1148" s="88" t="s">
        <v>2992</v>
      </c>
      <c r="AG1148" s="88" t="s">
        <v>2999</v>
      </c>
      <c r="AH1148" s="88" t="s">
        <v>126</v>
      </c>
      <c r="AI1148" s="89">
        <v>3</v>
      </c>
      <c r="AJ1148" s="89">
        <v>1</v>
      </c>
      <c r="AK1148" s="89" t="s">
        <v>3071</v>
      </c>
      <c r="AP1148" s="88" t="s">
        <v>61</v>
      </c>
      <c r="AQ1148" s="88" t="s">
        <v>44</v>
      </c>
      <c r="AR1148" s="88" t="s">
        <v>45</v>
      </c>
      <c r="AS1148" s="88" t="s">
        <v>44</v>
      </c>
      <c r="AT1148" s="88" t="s">
        <v>61</v>
      </c>
      <c r="AU1148" s="88"/>
      <c r="AV1148" s="88"/>
      <c r="AW1148" s="88"/>
      <c r="AX1148" s="88" t="s">
        <v>3923</v>
      </c>
      <c r="AY1148" s="88">
        <v>66.313488000000007</v>
      </c>
      <c r="AZ1148" s="89">
        <v>150</v>
      </c>
      <c r="BA1148" s="92">
        <v>0.60103626943005184</v>
      </c>
      <c r="BB1148" s="93">
        <v>144</v>
      </c>
      <c r="BC1148" s="94">
        <v>0.2</v>
      </c>
      <c r="BD1148" s="93">
        <v>505</v>
      </c>
      <c r="BE1148" s="93">
        <v>340</v>
      </c>
      <c r="BF1148" s="98" t="s">
        <v>2582</v>
      </c>
      <c r="BG1148" s="88" t="s">
        <v>68</v>
      </c>
      <c r="BH1148" s="87" t="s">
        <v>1637</v>
      </c>
    </row>
    <row r="1149" spans="1:60" s="87" customFormat="1" ht="30.75" customHeight="1" x14ac:dyDescent="0.2">
      <c r="A1149" s="87" t="s">
        <v>1655</v>
      </c>
      <c r="B1149" s="88" t="s">
        <v>1905</v>
      </c>
      <c r="C1149" s="107" t="s">
        <v>1655</v>
      </c>
      <c r="D1149" s="88" t="s">
        <v>31</v>
      </c>
      <c r="E1149" s="88" t="s">
        <v>32</v>
      </c>
      <c r="F1149" s="88" t="s">
        <v>32</v>
      </c>
      <c r="G1149" s="88" t="s">
        <v>61</v>
      </c>
      <c r="H1149" s="88" t="s">
        <v>66</v>
      </c>
      <c r="I1149" s="88" t="s">
        <v>2918</v>
      </c>
      <c r="J1149" s="88" t="s">
        <v>1643</v>
      </c>
      <c r="K1149" s="87" t="s">
        <v>1652</v>
      </c>
      <c r="L1149" s="87" t="s">
        <v>1637</v>
      </c>
      <c r="M1149" s="88" t="s">
        <v>1637</v>
      </c>
      <c r="N1149" s="88" t="s">
        <v>156</v>
      </c>
      <c r="O1149" s="88" t="s">
        <v>587</v>
      </c>
      <c r="P1149" s="87" t="s">
        <v>104</v>
      </c>
      <c r="Q1149" s="88" t="s">
        <v>2374</v>
      </c>
      <c r="R1149" s="89" t="s">
        <v>3621</v>
      </c>
      <c r="S1149" s="106">
        <v>0.54500000000000004</v>
      </c>
      <c r="T1149" s="87" t="s">
        <v>1649</v>
      </c>
      <c r="X1149" s="93"/>
      <c r="Y1149" s="93"/>
      <c r="AA1149" s="88">
        <v>72</v>
      </c>
      <c r="AD1149" s="88">
        <v>24</v>
      </c>
      <c r="AE1149" s="108">
        <v>29.55</v>
      </c>
      <c r="AF1149" s="88" t="s">
        <v>2992</v>
      </c>
      <c r="AG1149" s="88" t="s">
        <v>2999</v>
      </c>
      <c r="AH1149" s="88" t="s">
        <v>126</v>
      </c>
      <c r="AI1149" s="89">
        <v>3</v>
      </c>
      <c r="AJ1149" s="89">
        <v>1</v>
      </c>
      <c r="AK1149" s="89" t="s">
        <v>3071</v>
      </c>
      <c r="AP1149" s="88" t="s">
        <v>61</v>
      </c>
      <c r="AQ1149" s="88" t="s">
        <v>44</v>
      </c>
      <c r="AR1149" s="88" t="s">
        <v>45</v>
      </c>
      <c r="AS1149" s="88" t="s">
        <v>44</v>
      </c>
      <c r="AT1149" s="88" t="s">
        <v>61</v>
      </c>
      <c r="AU1149" s="88"/>
      <c r="AV1149" s="88"/>
      <c r="AW1149" s="88"/>
      <c r="AX1149" s="88" t="s">
        <v>3923</v>
      </c>
      <c r="AY1149" s="88">
        <v>65.064216999999999</v>
      </c>
      <c r="AZ1149" s="89">
        <v>150</v>
      </c>
      <c r="BA1149" s="92">
        <v>0.15025906735751296</v>
      </c>
      <c r="BB1149" s="93">
        <v>144</v>
      </c>
      <c r="BC1149" s="94">
        <v>0.2</v>
      </c>
      <c r="BD1149" s="93">
        <v>505</v>
      </c>
      <c r="BE1149" s="93">
        <v>340</v>
      </c>
      <c r="BF1149" s="98" t="s">
        <v>2582</v>
      </c>
      <c r="BG1149" s="88" t="s">
        <v>68</v>
      </c>
      <c r="BH1149" s="87" t="s">
        <v>1637</v>
      </c>
    </row>
    <row r="1150" spans="1:60" s="87" customFormat="1" ht="30.75" customHeight="1" x14ac:dyDescent="0.2">
      <c r="A1150" s="87" t="s">
        <v>1656</v>
      </c>
      <c r="B1150" s="88" t="s">
        <v>1905</v>
      </c>
      <c r="C1150" s="107" t="s">
        <v>1656</v>
      </c>
      <c r="D1150" s="88" t="s">
        <v>31</v>
      </c>
      <c r="E1150" s="88" t="s">
        <v>32</v>
      </c>
      <c r="F1150" s="88" t="s">
        <v>32</v>
      </c>
      <c r="G1150" s="88" t="s">
        <v>61</v>
      </c>
      <c r="H1150" s="88" t="s">
        <v>66</v>
      </c>
      <c r="I1150" s="88" t="s">
        <v>2918</v>
      </c>
      <c r="J1150" s="88" t="s">
        <v>1643</v>
      </c>
      <c r="K1150" s="87" t="s">
        <v>1652</v>
      </c>
      <c r="L1150" s="87" t="s">
        <v>1637</v>
      </c>
      <c r="M1150" s="88" t="s">
        <v>1637</v>
      </c>
      <c r="N1150" s="88" t="s">
        <v>156</v>
      </c>
      <c r="O1150" s="88" t="s">
        <v>587</v>
      </c>
      <c r="P1150" s="87" t="s">
        <v>107</v>
      </c>
      <c r="Q1150" s="88" t="s">
        <v>2374</v>
      </c>
      <c r="R1150" s="89" t="s">
        <v>3621</v>
      </c>
      <c r="S1150" s="106">
        <v>0.59</v>
      </c>
      <c r="T1150" s="87" t="s">
        <v>1650</v>
      </c>
      <c r="X1150" s="93"/>
      <c r="Y1150" s="93"/>
      <c r="AA1150" s="88">
        <v>72</v>
      </c>
      <c r="AD1150" s="88">
        <v>24</v>
      </c>
      <c r="AE1150" s="108">
        <v>29.55</v>
      </c>
      <c r="AF1150" s="88" t="s">
        <v>2992</v>
      </c>
      <c r="AG1150" s="88" t="s">
        <v>2999</v>
      </c>
      <c r="AH1150" s="88" t="s">
        <v>126</v>
      </c>
      <c r="AI1150" s="89">
        <v>3</v>
      </c>
      <c r="AJ1150" s="89">
        <v>1</v>
      </c>
      <c r="AK1150" s="89" t="s">
        <v>3071</v>
      </c>
      <c r="AP1150" s="88" t="s">
        <v>61</v>
      </c>
      <c r="AQ1150" s="88" t="s">
        <v>44</v>
      </c>
      <c r="AR1150" s="88" t="s">
        <v>45</v>
      </c>
      <c r="AS1150" s="88" t="s">
        <v>44</v>
      </c>
      <c r="AT1150" s="88" t="s">
        <v>61</v>
      </c>
      <c r="AU1150" s="88"/>
      <c r="AV1150" s="88"/>
      <c r="AW1150" s="88"/>
      <c r="AX1150" s="88" t="s">
        <v>3923</v>
      </c>
      <c r="AY1150" s="88">
        <v>60.022435000000002</v>
      </c>
      <c r="AZ1150" s="89">
        <v>150</v>
      </c>
      <c r="BA1150" s="92">
        <v>5.6994818652849742E-2</v>
      </c>
      <c r="BB1150" s="93">
        <v>144</v>
      </c>
      <c r="BC1150" s="94">
        <v>0.2</v>
      </c>
      <c r="BD1150" s="93">
        <v>505</v>
      </c>
      <c r="BE1150" s="93">
        <v>340</v>
      </c>
      <c r="BF1150" s="98" t="s">
        <v>2582</v>
      </c>
      <c r="BG1150" s="88" t="s">
        <v>68</v>
      </c>
      <c r="BH1150" s="87" t="s">
        <v>1637</v>
      </c>
    </row>
    <row r="1151" spans="1:60" s="87" customFormat="1" ht="30.75" customHeight="1" x14ac:dyDescent="0.2">
      <c r="A1151" s="87" t="s">
        <v>1657</v>
      </c>
      <c r="B1151" s="88" t="s">
        <v>1905</v>
      </c>
      <c r="C1151" s="107" t="s">
        <v>1657</v>
      </c>
      <c r="D1151" s="88" t="s">
        <v>31</v>
      </c>
      <c r="E1151" s="88" t="s">
        <v>32</v>
      </c>
      <c r="F1151" s="88" t="s">
        <v>32</v>
      </c>
      <c r="G1151" s="88" t="s">
        <v>61</v>
      </c>
      <c r="H1151" s="88" t="s">
        <v>66</v>
      </c>
      <c r="I1151" s="88" t="s">
        <v>2918</v>
      </c>
      <c r="J1151" s="88" t="s">
        <v>1643</v>
      </c>
      <c r="K1151" s="87" t="s">
        <v>1652</v>
      </c>
      <c r="L1151" s="87" t="s">
        <v>1637</v>
      </c>
      <c r="M1151" s="88" t="s">
        <v>1637</v>
      </c>
      <c r="N1151" s="88" t="s">
        <v>156</v>
      </c>
      <c r="O1151" s="88" t="s">
        <v>587</v>
      </c>
      <c r="P1151" s="87" t="s">
        <v>1636</v>
      </c>
      <c r="Q1151" s="88" t="s">
        <v>2374</v>
      </c>
      <c r="R1151" s="89" t="s">
        <v>3621</v>
      </c>
      <c r="S1151" s="106">
        <v>0.44</v>
      </c>
      <c r="T1151" s="87" t="s">
        <v>1651</v>
      </c>
      <c r="X1151" s="93"/>
      <c r="Y1151" s="93"/>
      <c r="AA1151" s="88">
        <v>72</v>
      </c>
      <c r="AD1151" s="88">
        <v>24</v>
      </c>
      <c r="AE1151" s="108">
        <v>29.55</v>
      </c>
      <c r="AF1151" s="88" t="s">
        <v>2992</v>
      </c>
      <c r="AG1151" s="88" t="s">
        <v>2999</v>
      </c>
      <c r="AH1151" s="88" t="s">
        <v>126</v>
      </c>
      <c r="AI1151" s="89">
        <v>3</v>
      </c>
      <c r="AJ1151" s="89">
        <v>1</v>
      </c>
      <c r="AK1151" s="89" t="s">
        <v>3071</v>
      </c>
      <c r="AP1151" s="88" t="s">
        <v>61</v>
      </c>
      <c r="AQ1151" s="88" t="s">
        <v>44</v>
      </c>
      <c r="AR1151" s="88" t="s">
        <v>45</v>
      </c>
      <c r="AS1151" s="88" t="s">
        <v>44</v>
      </c>
      <c r="AT1151" s="88" t="s">
        <v>61</v>
      </c>
      <c r="AU1151" s="88"/>
      <c r="AV1151" s="88"/>
      <c r="AW1151" s="88"/>
      <c r="AX1151" s="88" t="s">
        <v>3923</v>
      </c>
      <c r="AY1151" s="88">
        <v>62.503590000000003</v>
      </c>
      <c r="AZ1151" s="89">
        <v>150</v>
      </c>
      <c r="BA1151" s="92">
        <v>0.52331606217616577</v>
      </c>
      <c r="BB1151" s="93">
        <v>144</v>
      </c>
      <c r="BC1151" s="94">
        <v>0.2</v>
      </c>
      <c r="BD1151" s="93">
        <v>505</v>
      </c>
      <c r="BE1151" s="93">
        <v>340</v>
      </c>
      <c r="BF1151" s="98" t="s">
        <v>2582</v>
      </c>
      <c r="BG1151" s="88" t="s">
        <v>68</v>
      </c>
      <c r="BH1151" s="87" t="s">
        <v>1637</v>
      </c>
    </row>
    <row r="1152" spans="1:60" s="87" customFormat="1" ht="30.75" customHeight="1" x14ac:dyDescent="0.2">
      <c r="A1152" s="87" t="s">
        <v>2296</v>
      </c>
      <c r="B1152" s="88" t="s">
        <v>1904</v>
      </c>
      <c r="C1152" s="107" t="s">
        <v>2296</v>
      </c>
      <c r="D1152" s="88" t="s">
        <v>31</v>
      </c>
      <c r="E1152" s="88" t="s">
        <v>32</v>
      </c>
      <c r="F1152" s="88" t="s">
        <v>32</v>
      </c>
      <c r="G1152" s="88" t="s">
        <v>61</v>
      </c>
      <c r="H1152" s="88" t="s">
        <v>66</v>
      </c>
      <c r="I1152" s="88" t="s">
        <v>2918</v>
      </c>
      <c r="J1152" s="88" t="s">
        <v>1643</v>
      </c>
      <c r="K1152" s="87" t="s">
        <v>1665</v>
      </c>
      <c r="L1152" s="87" t="s">
        <v>1637</v>
      </c>
      <c r="M1152" s="88" t="s">
        <v>1637</v>
      </c>
      <c r="N1152" s="88" t="s">
        <v>156</v>
      </c>
      <c r="O1152" s="88" t="s">
        <v>587</v>
      </c>
      <c r="P1152" s="87" t="s">
        <v>175</v>
      </c>
      <c r="Q1152" s="88" t="s">
        <v>2374</v>
      </c>
      <c r="R1152" s="89" t="s">
        <v>3621</v>
      </c>
      <c r="S1152" s="106">
        <v>0.505</v>
      </c>
      <c r="T1152" s="87" t="s">
        <v>1658</v>
      </c>
      <c r="X1152" s="93"/>
      <c r="Y1152" s="93"/>
      <c r="AA1152" s="88">
        <v>38</v>
      </c>
      <c r="AD1152" s="88">
        <v>24</v>
      </c>
      <c r="AE1152" s="108">
        <v>14.95</v>
      </c>
      <c r="AF1152" s="88" t="s">
        <v>2992</v>
      </c>
      <c r="AG1152" s="88" t="s">
        <v>2999</v>
      </c>
      <c r="AH1152" s="88" t="s">
        <v>2998</v>
      </c>
      <c r="AI1152" s="89">
        <v>1</v>
      </c>
      <c r="AJ1152" s="89"/>
      <c r="AK1152" s="89"/>
      <c r="AP1152" s="88" t="s">
        <v>61</v>
      </c>
      <c r="AQ1152" s="88" t="s">
        <v>44</v>
      </c>
      <c r="AR1152" s="88" t="s">
        <v>45</v>
      </c>
      <c r="AS1152" s="88" t="s">
        <v>44</v>
      </c>
      <c r="AT1152" s="88" t="s">
        <v>61</v>
      </c>
      <c r="AU1152" s="88"/>
      <c r="AV1152" s="88"/>
      <c r="AW1152" s="88"/>
      <c r="AX1152" s="88" t="s">
        <v>3923</v>
      </c>
      <c r="AY1152" s="88">
        <v>60.741306999999999</v>
      </c>
      <c r="AZ1152" s="89">
        <v>150</v>
      </c>
      <c r="BA1152" s="92">
        <v>0.17616580310880828</v>
      </c>
      <c r="BB1152" s="93">
        <v>144</v>
      </c>
      <c r="BC1152" s="94">
        <v>0.2</v>
      </c>
      <c r="BD1152" s="93">
        <v>450</v>
      </c>
      <c r="BE1152" s="93">
        <v>320</v>
      </c>
      <c r="BF1152" s="98" t="s">
        <v>2583</v>
      </c>
      <c r="BG1152" s="88" t="s">
        <v>68</v>
      </c>
      <c r="BH1152" s="87" t="s">
        <v>1637</v>
      </c>
    </row>
    <row r="1153" spans="1:60" s="87" customFormat="1" ht="30.75" customHeight="1" x14ac:dyDescent="0.2">
      <c r="A1153" s="87" t="s">
        <v>2297</v>
      </c>
      <c r="B1153" s="88" t="s">
        <v>1904</v>
      </c>
      <c r="C1153" s="107" t="s">
        <v>2297</v>
      </c>
      <c r="D1153" s="88" t="s">
        <v>31</v>
      </c>
      <c r="E1153" s="88" t="s">
        <v>32</v>
      </c>
      <c r="F1153" s="88" t="s">
        <v>32</v>
      </c>
      <c r="G1153" s="88" t="s">
        <v>61</v>
      </c>
      <c r="H1153" s="88" t="s">
        <v>66</v>
      </c>
      <c r="I1153" s="88" t="s">
        <v>2918</v>
      </c>
      <c r="J1153" s="88" t="s">
        <v>1643</v>
      </c>
      <c r="K1153" s="87" t="s">
        <v>1665</v>
      </c>
      <c r="L1153" s="87" t="s">
        <v>1637</v>
      </c>
      <c r="M1153" s="88" t="s">
        <v>1637</v>
      </c>
      <c r="N1153" s="88" t="s">
        <v>156</v>
      </c>
      <c r="O1153" s="88" t="s">
        <v>587</v>
      </c>
      <c r="P1153" s="87" t="s">
        <v>176</v>
      </c>
      <c r="Q1153" s="88" t="s">
        <v>2374</v>
      </c>
      <c r="R1153" s="89" t="s">
        <v>3621</v>
      </c>
      <c r="S1153" s="106">
        <v>0.48</v>
      </c>
      <c r="T1153" s="87" t="s">
        <v>1659</v>
      </c>
      <c r="X1153" s="93"/>
      <c r="Y1153" s="93"/>
      <c r="AA1153" s="88">
        <v>38</v>
      </c>
      <c r="AD1153" s="88">
        <v>24</v>
      </c>
      <c r="AE1153" s="108">
        <v>14.95</v>
      </c>
      <c r="AF1153" s="88" t="s">
        <v>2992</v>
      </c>
      <c r="AG1153" s="88" t="s">
        <v>2999</v>
      </c>
      <c r="AH1153" s="88" t="s">
        <v>2998</v>
      </c>
      <c r="AI1153" s="89">
        <v>1</v>
      </c>
      <c r="AJ1153" s="89"/>
      <c r="AK1153" s="89"/>
      <c r="AP1153" s="88" t="s">
        <v>61</v>
      </c>
      <c r="AQ1153" s="88" t="s">
        <v>44</v>
      </c>
      <c r="AR1153" s="88" t="s">
        <v>45</v>
      </c>
      <c r="AS1153" s="88" t="s">
        <v>44</v>
      </c>
      <c r="AT1153" s="88" t="s">
        <v>61</v>
      </c>
      <c r="AU1153" s="88"/>
      <c r="AV1153" s="88"/>
      <c r="AW1153" s="88"/>
      <c r="AX1153" s="88" t="s">
        <v>3923</v>
      </c>
      <c r="AY1153" s="88">
        <v>67.438041999999996</v>
      </c>
      <c r="AZ1153" s="89">
        <v>150</v>
      </c>
      <c r="BA1153" s="92">
        <v>0.50777202072538863</v>
      </c>
      <c r="BB1153" s="93">
        <v>144</v>
      </c>
      <c r="BC1153" s="94">
        <v>0.2</v>
      </c>
      <c r="BD1153" s="93">
        <v>450</v>
      </c>
      <c r="BE1153" s="93">
        <v>320</v>
      </c>
      <c r="BF1153" s="98" t="s">
        <v>2583</v>
      </c>
      <c r="BG1153" s="88" t="s">
        <v>68</v>
      </c>
      <c r="BH1153" s="87" t="s">
        <v>1637</v>
      </c>
    </row>
    <row r="1154" spans="1:60" s="87" customFormat="1" ht="30.75" customHeight="1" x14ac:dyDescent="0.2">
      <c r="A1154" s="87" t="s">
        <v>1666</v>
      </c>
      <c r="B1154" s="88" t="s">
        <v>1904</v>
      </c>
      <c r="C1154" s="107" t="s">
        <v>1666</v>
      </c>
      <c r="D1154" s="88" t="s">
        <v>31</v>
      </c>
      <c r="E1154" s="88" t="s">
        <v>32</v>
      </c>
      <c r="F1154" s="88" t="s">
        <v>32</v>
      </c>
      <c r="G1154" s="88" t="s">
        <v>61</v>
      </c>
      <c r="H1154" s="88" t="s">
        <v>66</v>
      </c>
      <c r="I1154" s="88" t="s">
        <v>2918</v>
      </c>
      <c r="J1154" s="88" t="s">
        <v>1643</v>
      </c>
      <c r="K1154" s="87" t="s">
        <v>1665</v>
      </c>
      <c r="L1154" s="87" t="s">
        <v>1637</v>
      </c>
      <c r="M1154" s="88" t="s">
        <v>1637</v>
      </c>
      <c r="N1154" s="88" t="s">
        <v>156</v>
      </c>
      <c r="O1154" s="88" t="s">
        <v>587</v>
      </c>
      <c r="P1154" s="87" t="s">
        <v>98</v>
      </c>
      <c r="Q1154" s="88" t="s">
        <v>2374</v>
      </c>
      <c r="R1154" s="89" t="s">
        <v>3621</v>
      </c>
      <c r="S1154" s="106">
        <v>0.46</v>
      </c>
      <c r="T1154" s="87" t="s">
        <v>1660</v>
      </c>
      <c r="X1154" s="93"/>
      <c r="Y1154" s="93"/>
      <c r="AA1154" s="88">
        <v>38</v>
      </c>
      <c r="AD1154" s="88">
        <v>24</v>
      </c>
      <c r="AE1154" s="108">
        <v>14.95</v>
      </c>
      <c r="AF1154" s="88" t="s">
        <v>2992</v>
      </c>
      <c r="AG1154" s="88" t="s">
        <v>2999</v>
      </c>
      <c r="AH1154" s="88" t="s">
        <v>2998</v>
      </c>
      <c r="AI1154" s="89">
        <v>1</v>
      </c>
      <c r="AJ1154" s="89"/>
      <c r="AK1154" s="89"/>
      <c r="AP1154" s="88" t="s">
        <v>61</v>
      </c>
      <c r="AQ1154" s="88" t="s">
        <v>44</v>
      </c>
      <c r="AR1154" s="88" t="s">
        <v>45</v>
      </c>
      <c r="AS1154" s="88" t="s">
        <v>44</v>
      </c>
      <c r="AT1154" s="88" t="s">
        <v>61</v>
      </c>
      <c r="AU1154" s="88"/>
      <c r="AV1154" s="88"/>
      <c r="AW1154" s="88"/>
      <c r="AX1154" s="88" t="s">
        <v>3923</v>
      </c>
      <c r="AY1154" s="88">
        <v>67.462826000000007</v>
      </c>
      <c r="AZ1154" s="89">
        <v>150</v>
      </c>
      <c r="BA1154" s="92">
        <v>0.38860103626943004</v>
      </c>
      <c r="BB1154" s="93">
        <v>144</v>
      </c>
      <c r="BC1154" s="94">
        <v>0.2</v>
      </c>
      <c r="BD1154" s="93">
        <v>450</v>
      </c>
      <c r="BE1154" s="93">
        <v>320</v>
      </c>
      <c r="BF1154" s="98" t="s">
        <v>2583</v>
      </c>
      <c r="BG1154" s="88" t="s">
        <v>68</v>
      </c>
      <c r="BH1154" s="87" t="s">
        <v>1637</v>
      </c>
    </row>
    <row r="1155" spans="1:60" s="87" customFormat="1" ht="30.75" customHeight="1" x14ac:dyDescent="0.2">
      <c r="A1155" s="87" t="s">
        <v>1667</v>
      </c>
      <c r="B1155" s="88" t="s">
        <v>1904</v>
      </c>
      <c r="C1155" s="107" t="s">
        <v>1667</v>
      </c>
      <c r="D1155" s="88" t="s">
        <v>31</v>
      </c>
      <c r="E1155" s="88" t="s">
        <v>32</v>
      </c>
      <c r="F1155" s="88" t="s">
        <v>32</v>
      </c>
      <c r="G1155" s="88" t="s">
        <v>61</v>
      </c>
      <c r="H1155" s="88" t="s">
        <v>66</v>
      </c>
      <c r="I1155" s="88" t="s">
        <v>2918</v>
      </c>
      <c r="J1155" s="88" t="s">
        <v>1643</v>
      </c>
      <c r="K1155" s="87" t="s">
        <v>1665</v>
      </c>
      <c r="L1155" s="87" t="s">
        <v>1637</v>
      </c>
      <c r="M1155" s="88" t="s">
        <v>1637</v>
      </c>
      <c r="N1155" s="88" t="s">
        <v>156</v>
      </c>
      <c r="O1155" s="88" t="s">
        <v>587</v>
      </c>
      <c r="P1155" s="87" t="s">
        <v>100</v>
      </c>
      <c r="Q1155" s="88" t="s">
        <v>2374</v>
      </c>
      <c r="R1155" s="89" t="s">
        <v>3621</v>
      </c>
      <c r="S1155" s="106">
        <v>0.44</v>
      </c>
      <c r="T1155" s="87" t="s">
        <v>1661</v>
      </c>
      <c r="X1155" s="93"/>
      <c r="Y1155" s="93"/>
      <c r="AA1155" s="88">
        <v>38</v>
      </c>
      <c r="AD1155" s="88">
        <v>24</v>
      </c>
      <c r="AE1155" s="108">
        <v>14.95</v>
      </c>
      <c r="AF1155" s="88" t="s">
        <v>2992</v>
      </c>
      <c r="AG1155" s="88" t="s">
        <v>2999</v>
      </c>
      <c r="AH1155" s="88" t="s">
        <v>2998</v>
      </c>
      <c r="AI1155" s="89">
        <v>1</v>
      </c>
      <c r="AJ1155" s="89"/>
      <c r="AK1155" s="89"/>
      <c r="AP1155" s="88" t="s">
        <v>61</v>
      </c>
      <c r="AQ1155" s="88" t="s">
        <v>44</v>
      </c>
      <c r="AR1155" s="88" t="s">
        <v>45</v>
      </c>
      <c r="AS1155" s="88" t="s">
        <v>44</v>
      </c>
      <c r="AT1155" s="88" t="s">
        <v>61</v>
      </c>
      <c r="AU1155" s="88"/>
      <c r="AV1155" s="88"/>
      <c r="AW1155" s="88"/>
      <c r="AX1155" s="88" t="s">
        <v>3923</v>
      </c>
      <c r="AY1155" s="88">
        <v>63.589005</v>
      </c>
      <c r="AZ1155" s="89">
        <v>150</v>
      </c>
      <c r="BA1155" s="92">
        <v>0.33160621761658032</v>
      </c>
      <c r="BB1155" s="93">
        <v>144</v>
      </c>
      <c r="BC1155" s="94">
        <v>0.2</v>
      </c>
      <c r="BD1155" s="93">
        <v>450</v>
      </c>
      <c r="BE1155" s="93">
        <v>320</v>
      </c>
      <c r="BF1155" s="98" t="s">
        <v>2583</v>
      </c>
      <c r="BG1155" s="88" t="s">
        <v>68</v>
      </c>
      <c r="BH1155" s="87" t="s">
        <v>1637</v>
      </c>
    </row>
    <row r="1156" spans="1:60" s="87" customFormat="1" ht="30.75" customHeight="1" x14ac:dyDescent="0.2">
      <c r="A1156" s="87" t="s">
        <v>1668</v>
      </c>
      <c r="B1156" s="88" t="s">
        <v>1904</v>
      </c>
      <c r="C1156" s="107" t="s">
        <v>1668</v>
      </c>
      <c r="D1156" s="88" t="s">
        <v>31</v>
      </c>
      <c r="E1156" s="88" t="s">
        <v>32</v>
      </c>
      <c r="F1156" s="88" t="s">
        <v>32</v>
      </c>
      <c r="G1156" s="88" t="s">
        <v>61</v>
      </c>
      <c r="H1156" s="88" t="s">
        <v>66</v>
      </c>
      <c r="I1156" s="88" t="s">
        <v>2918</v>
      </c>
      <c r="J1156" s="88" t="s">
        <v>1643</v>
      </c>
      <c r="K1156" s="87" t="s">
        <v>1665</v>
      </c>
      <c r="L1156" s="87" t="s">
        <v>1637</v>
      </c>
      <c r="M1156" s="88" t="s">
        <v>1637</v>
      </c>
      <c r="N1156" s="88" t="s">
        <v>156</v>
      </c>
      <c r="O1156" s="88" t="s">
        <v>587</v>
      </c>
      <c r="P1156" s="87" t="s">
        <v>104</v>
      </c>
      <c r="Q1156" s="88" t="s">
        <v>2374</v>
      </c>
      <c r="R1156" s="89" t="s">
        <v>3621</v>
      </c>
      <c r="S1156" s="106">
        <v>0.41</v>
      </c>
      <c r="T1156" s="87" t="s">
        <v>1662</v>
      </c>
      <c r="X1156" s="93"/>
      <c r="Y1156" s="93"/>
      <c r="AA1156" s="88">
        <v>38</v>
      </c>
      <c r="AD1156" s="88">
        <v>24</v>
      </c>
      <c r="AE1156" s="108">
        <v>14.95</v>
      </c>
      <c r="AF1156" s="88" t="s">
        <v>2992</v>
      </c>
      <c r="AG1156" s="88" t="s">
        <v>2999</v>
      </c>
      <c r="AH1156" s="88" t="s">
        <v>2998</v>
      </c>
      <c r="AI1156" s="89">
        <v>1</v>
      </c>
      <c r="AJ1156" s="89"/>
      <c r="AK1156" s="89"/>
      <c r="AP1156" s="88" t="s">
        <v>61</v>
      </c>
      <c r="AQ1156" s="88" t="s">
        <v>44</v>
      </c>
      <c r="AR1156" s="88" t="s">
        <v>45</v>
      </c>
      <c r="AS1156" s="88" t="s">
        <v>44</v>
      </c>
      <c r="AT1156" s="88" t="s">
        <v>61</v>
      </c>
      <c r="AU1156" s="88"/>
      <c r="AV1156" s="88"/>
      <c r="AW1156" s="88"/>
      <c r="AX1156" s="88" t="s">
        <v>3923</v>
      </c>
      <c r="AY1156" s="88">
        <v>64.961568</v>
      </c>
      <c r="AZ1156" s="89">
        <v>150</v>
      </c>
      <c r="BA1156" s="92">
        <v>7.2538860103626937E-2</v>
      </c>
      <c r="BB1156" s="93">
        <v>144</v>
      </c>
      <c r="BC1156" s="94">
        <v>0.2</v>
      </c>
      <c r="BD1156" s="93">
        <v>450</v>
      </c>
      <c r="BE1156" s="93">
        <v>320</v>
      </c>
      <c r="BF1156" s="98" t="s">
        <v>2583</v>
      </c>
      <c r="BG1156" s="88" t="s">
        <v>68</v>
      </c>
      <c r="BH1156" s="87" t="s">
        <v>1637</v>
      </c>
    </row>
    <row r="1157" spans="1:60" s="87" customFormat="1" ht="30.75" customHeight="1" x14ac:dyDescent="0.2">
      <c r="A1157" s="87" t="s">
        <v>1669</v>
      </c>
      <c r="B1157" s="88" t="s">
        <v>1904</v>
      </c>
      <c r="C1157" s="107" t="s">
        <v>1669</v>
      </c>
      <c r="D1157" s="88" t="s">
        <v>31</v>
      </c>
      <c r="E1157" s="88" t="s">
        <v>32</v>
      </c>
      <c r="F1157" s="88" t="s">
        <v>32</v>
      </c>
      <c r="G1157" s="88" t="s">
        <v>61</v>
      </c>
      <c r="H1157" s="88" t="s">
        <v>66</v>
      </c>
      <c r="I1157" s="88" t="s">
        <v>2918</v>
      </c>
      <c r="J1157" s="88" t="s">
        <v>1643</v>
      </c>
      <c r="K1157" s="87" t="s">
        <v>1665</v>
      </c>
      <c r="L1157" s="87" t="s">
        <v>1637</v>
      </c>
      <c r="M1157" s="88" t="s">
        <v>1637</v>
      </c>
      <c r="N1157" s="88" t="s">
        <v>156</v>
      </c>
      <c r="O1157" s="88" t="s">
        <v>587</v>
      </c>
      <c r="P1157" s="87" t="s">
        <v>107</v>
      </c>
      <c r="Q1157" s="88" t="s">
        <v>2374</v>
      </c>
      <c r="R1157" s="89" t="s">
        <v>3621</v>
      </c>
      <c r="S1157" s="106">
        <v>0.47</v>
      </c>
      <c r="T1157" s="87" t="s">
        <v>1663</v>
      </c>
      <c r="X1157" s="93"/>
      <c r="Y1157" s="93"/>
      <c r="AA1157" s="88">
        <v>38</v>
      </c>
      <c r="AD1157" s="88">
        <v>24</v>
      </c>
      <c r="AE1157" s="108">
        <v>14.95</v>
      </c>
      <c r="AF1157" s="88" t="s">
        <v>2992</v>
      </c>
      <c r="AG1157" s="88" t="s">
        <v>2999</v>
      </c>
      <c r="AH1157" s="88" t="s">
        <v>2998</v>
      </c>
      <c r="AI1157" s="89">
        <v>1</v>
      </c>
      <c r="AJ1157" s="89"/>
      <c r="AK1157" s="89"/>
      <c r="AP1157" s="88" t="s">
        <v>61</v>
      </c>
      <c r="AQ1157" s="88" t="s">
        <v>44</v>
      </c>
      <c r="AR1157" s="88" t="s">
        <v>45</v>
      </c>
      <c r="AS1157" s="88" t="s">
        <v>44</v>
      </c>
      <c r="AT1157" s="88" t="s">
        <v>61</v>
      </c>
      <c r="AU1157" s="88"/>
      <c r="AV1157" s="88"/>
      <c r="AW1157" s="88"/>
      <c r="AX1157" s="88" t="s">
        <v>3923</v>
      </c>
      <c r="AY1157" s="88">
        <v>63.853105999999997</v>
      </c>
      <c r="AZ1157" s="89">
        <v>150</v>
      </c>
      <c r="BA1157" s="92">
        <v>6.2176165803108807E-2</v>
      </c>
      <c r="BB1157" s="93">
        <v>144</v>
      </c>
      <c r="BC1157" s="94">
        <v>0.2</v>
      </c>
      <c r="BD1157" s="93">
        <v>450</v>
      </c>
      <c r="BE1157" s="93">
        <v>320</v>
      </c>
      <c r="BF1157" s="98" t="s">
        <v>2583</v>
      </c>
      <c r="BG1157" s="88" t="s">
        <v>68</v>
      </c>
      <c r="BH1157" s="87" t="s">
        <v>1637</v>
      </c>
    </row>
    <row r="1158" spans="1:60" s="87" customFormat="1" ht="30.75" customHeight="1" x14ac:dyDescent="0.2">
      <c r="A1158" s="87" t="s">
        <v>1670</v>
      </c>
      <c r="B1158" s="88" t="s">
        <v>1904</v>
      </c>
      <c r="C1158" s="107" t="s">
        <v>1670</v>
      </c>
      <c r="D1158" s="88" t="s">
        <v>31</v>
      </c>
      <c r="E1158" s="88" t="s">
        <v>32</v>
      </c>
      <c r="F1158" s="88" t="s">
        <v>32</v>
      </c>
      <c r="G1158" s="88" t="s">
        <v>61</v>
      </c>
      <c r="H1158" s="88" t="s">
        <v>66</v>
      </c>
      <c r="I1158" s="88" t="s">
        <v>2918</v>
      </c>
      <c r="J1158" s="88" t="s">
        <v>1643</v>
      </c>
      <c r="K1158" s="87" t="s">
        <v>1665</v>
      </c>
      <c r="L1158" s="87" t="s">
        <v>1637</v>
      </c>
      <c r="M1158" s="88" t="s">
        <v>1637</v>
      </c>
      <c r="N1158" s="88" t="s">
        <v>156</v>
      </c>
      <c r="O1158" s="88" t="s">
        <v>587</v>
      </c>
      <c r="P1158" s="87" t="s">
        <v>1636</v>
      </c>
      <c r="Q1158" s="88" t="s">
        <v>2374</v>
      </c>
      <c r="R1158" s="89" t="s">
        <v>3621</v>
      </c>
      <c r="S1158" s="106">
        <v>0.42499999999999999</v>
      </c>
      <c r="T1158" s="87" t="s">
        <v>1664</v>
      </c>
      <c r="X1158" s="93"/>
      <c r="Y1158" s="93"/>
      <c r="AA1158" s="88">
        <v>38</v>
      </c>
      <c r="AD1158" s="88">
        <v>24</v>
      </c>
      <c r="AE1158" s="108">
        <v>14.95</v>
      </c>
      <c r="AF1158" s="88" t="s">
        <v>2992</v>
      </c>
      <c r="AG1158" s="88" t="s">
        <v>2999</v>
      </c>
      <c r="AH1158" s="88" t="s">
        <v>2998</v>
      </c>
      <c r="AI1158" s="89">
        <v>1</v>
      </c>
      <c r="AJ1158" s="89"/>
      <c r="AK1158" s="89"/>
      <c r="AP1158" s="88" t="s">
        <v>61</v>
      </c>
      <c r="AQ1158" s="88" t="s">
        <v>44</v>
      </c>
      <c r="AR1158" s="88" t="s">
        <v>45</v>
      </c>
      <c r="AS1158" s="88" t="s">
        <v>44</v>
      </c>
      <c r="AT1158" s="88" t="s">
        <v>61</v>
      </c>
      <c r="AU1158" s="88"/>
      <c r="AV1158" s="88"/>
      <c r="AW1158" s="88"/>
      <c r="AX1158" s="88" t="s">
        <v>3923</v>
      </c>
      <c r="AY1158" s="88">
        <v>67.565944000000002</v>
      </c>
      <c r="AZ1158" s="89">
        <v>150</v>
      </c>
      <c r="BA1158" s="92">
        <v>0.12953367875647667</v>
      </c>
      <c r="BB1158" s="93">
        <v>144</v>
      </c>
      <c r="BC1158" s="94">
        <v>0.2</v>
      </c>
      <c r="BD1158" s="93">
        <v>450</v>
      </c>
      <c r="BE1158" s="93">
        <v>320</v>
      </c>
      <c r="BF1158" s="98" t="s">
        <v>2583</v>
      </c>
      <c r="BG1158" s="88" t="s">
        <v>68</v>
      </c>
      <c r="BH1158" s="87" t="s">
        <v>1637</v>
      </c>
    </row>
    <row r="1159" spans="1:60" s="87" customFormat="1" ht="30.75" customHeight="1" x14ac:dyDescent="0.2">
      <c r="A1159" s="87" t="s">
        <v>2298</v>
      </c>
      <c r="B1159" s="88" t="s">
        <v>1906</v>
      </c>
      <c r="C1159" s="107" t="s">
        <v>2298</v>
      </c>
      <c r="D1159" s="88" t="s">
        <v>31</v>
      </c>
      <c r="E1159" s="88" t="s">
        <v>32</v>
      </c>
      <c r="F1159" s="88" t="s">
        <v>32</v>
      </c>
      <c r="G1159" s="88" t="s">
        <v>61</v>
      </c>
      <c r="H1159" s="88" t="s">
        <v>66</v>
      </c>
      <c r="I1159" s="88" t="s">
        <v>2918</v>
      </c>
      <c r="J1159" s="88" t="s">
        <v>1643</v>
      </c>
      <c r="K1159" s="87" t="s">
        <v>1677</v>
      </c>
      <c r="L1159" s="87" t="s">
        <v>1637</v>
      </c>
      <c r="M1159" s="88" t="s">
        <v>1637</v>
      </c>
      <c r="N1159" s="88" t="s">
        <v>156</v>
      </c>
      <c r="O1159" s="88" t="s">
        <v>444</v>
      </c>
      <c r="P1159" s="87" t="s">
        <v>175</v>
      </c>
      <c r="Q1159" s="88" t="s">
        <v>2374</v>
      </c>
      <c r="R1159" s="89" t="s">
        <v>3621</v>
      </c>
      <c r="S1159" s="106">
        <v>0.48499999999999999</v>
      </c>
      <c r="T1159" s="87" t="s">
        <v>1671</v>
      </c>
      <c r="X1159" s="93"/>
      <c r="Y1159" s="93"/>
      <c r="AA1159" s="88">
        <v>41</v>
      </c>
      <c r="AD1159" s="88">
        <v>24</v>
      </c>
      <c r="AE1159" s="108">
        <v>20.85</v>
      </c>
      <c r="AF1159" s="88" t="s">
        <v>2992</v>
      </c>
      <c r="AG1159" s="88" t="s">
        <v>2999</v>
      </c>
      <c r="AH1159" s="88" t="s">
        <v>2998</v>
      </c>
      <c r="AI1159" s="89">
        <v>1</v>
      </c>
      <c r="AJ1159" s="89"/>
      <c r="AK1159" s="89"/>
      <c r="AP1159" s="88" t="s">
        <v>61</v>
      </c>
      <c r="AQ1159" s="88" t="s">
        <v>44</v>
      </c>
      <c r="AR1159" s="88" t="s">
        <v>45</v>
      </c>
      <c r="AS1159" s="88" t="s">
        <v>44</v>
      </c>
      <c r="AT1159" s="88" t="s">
        <v>61</v>
      </c>
      <c r="AU1159" s="88"/>
      <c r="AV1159" s="88"/>
      <c r="AW1159" s="88"/>
      <c r="AX1159" s="88" t="s">
        <v>3923</v>
      </c>
      <c r="AY1159" s="88">
        <v>61.996236000000003</v>
      </c>
      <c r="AZ1159" s="89">
        <v>150</v>
      </c>
      <c r="BA1159" s="92">
        <v>0.19689119170984457</v>
      </c>
      <c r="BB1159" s="93">
        <v>72</v>
      </c>
      <c r="BC1159" s="94">
        <v>0.2</v>
      </c>
      <c r="BD1159" s="93">
        <v>480</v>
      </c>
      <c r="BE1159" s="93">
        <v>320</v>
      </c>
      <c r="BF1159" s="98" t="s">
        <v>2578</v>
      </c>
      <c r="BG1159" s="88" t="s">
        <v>68</v>
      </c>
    </row>
    <row r="1160" spans="1:60" s="87" customFormat="1" ht="30.75" customHeight="1" x14ac:dyDescent="0.2">
      <c r="A1160" s="87" t="s">
        <v>2299</v>
      </c>
      <c r="B1160" s="88" t="s">
        <v>1906</v>
      </c>
      <c r="C1160" s="107" t="s">
        <v>2299</v>
      </c>
      <c r="D1160" s="88" t="s">
        <v>31</v>
      </c>
      <c r="E1160" s="88" t="s">
        <v>32</v>
      </c>
      <c r="F1160" s="88" t="s">
        <v>32</v>
      </c>
      <c r="G1160" s="88" t="s">
        <v>61</v>
      </c>
      <c r="H1160" s="88" t="s">
        <v>66</v>
      </c>
      <c r="I1160" s="88" t="s">
        <v>2918</v>
      </c>
      <c r="J1160" s="88" t="s">
        <v>1643</v>
      </c>
      <c r="K1160" s="87" t="s">
        <v>1677</v>
      </c>
      <c r="L1160" s="87" t="s">
        <v>1637</v>
      </c>
      <c r="M1160" s="88" t="s">
        <v>1637</v>
      </c>
      <c r="N1160" s="88" t="s">
        <v>156</v>
      </c>
      <c r="O1160" s="88" t="s">
        <v>444</v>
      </c>
      <c r="P1160" s="87" t="s">
        <v>176</v>
      </c>
      <c r="Q1160" s="88" t="s">
        <v>2374</v>
      </c>
      <c r="R1160" s="89" t="s">
        <v>3621</v>
      </c>
      <c r="S1160" s="106">
        <v>0.45</v>
      </c>
      <c r="T1160" s="87" t="s">
        <v>1672</v>
      </c>
      <c r="X1160" s="93"/>
      <c r="Y1160" s="93"/>
      <c r="AA1160" s="88">
        <v>41</v>
      </c>
      <c r="AD1160" s="88">
        <v>24</v>
      </c>
      <c r="AE1160" s="108">
        <v>20.85</v>
      </c>
      <c r="AF1160" s="88" t="s">
        <v>2992</v>
      </c>
      <c r="AG1160" s="88" t="s">
        <v>2999</v>
      </c>
      <c r="AH1160" s="88" t="s">
        <v>2998</v>
      </c>
      <c r="AI1160" s="89">
        <v>1</v>
      </c>
      <c r="AJ1160" s="89"/>
      <c r="AK1160" s="89"/>
      <c r="AP1160" s="88" t="s">
        <v>61</v>
      </c>
      <c r="AQ1160" s="88" t="s">
        <v>44</v>
      </c>
      <c r="AR1160" s="88" t="s">
        <v>45</v>
      </c>
      <c r="AS1160" s="88" t="s">
        <v>44</v>
      </c>
      <c r="AT1160" s="88" t="s">
        <v>61</v>
      </c>
      <c r="AU1160" s="88"/>
      <c r="AV1160" s="88"/>
      <c r="AW1160" s="88"/>
      <c r="AX1160" s="88" t="s">
        <v>3923</v>
      </c>
      <c r="AY1160" s="88">
        <v>61.763890000000004</v>
      </c>
      <c r="AZ1160" s="89">
        <v>150</v>
      </c>
      <c r="BA1160" s="92">
        <v>0.28497409326424872</v>
      </c>
      <c r="BB1160" s="93">
        <v>72</v>
      </c>
      <c r="BC1160" s="94">
        <v>0.2</v>
      </c>
      <c r="BD1160" s="93">
        <v>480</v>
      </c>
      <c r="BE1160" s="93">
        <v>320</v>
      </c>
      <c r="BF1160" s="98" t="s">
        <v>2578</v>
      </c>
      <c r="BG1160" s="88" t="s">
        <v>68</v>
      </c>
    </row>
    <row r="1161" spans="1:60" s="87" customFormat="1" ht="30.75" customHeight="1" x14ac:dyDescent="0.2">
      <c r="A1161" s="87" t="s">
        <v>1678</v>
      </c>
      <c r="B1161" s="88" t="s">
        <v>1906</v>
      </c>
      <c r="C1161" s="107" t="s">
        <v>1678</v>
      </c>
      <c r="D1161" s="88" t="s">
        <v>31</v>
      </c>
      <c r="E1161" s="88" t="s">
        <v>32</v>
      </c>
      <c r="F1161" s="88" t="s">
        <v>32</v>
      </c>
      <c r="G1161" s="88" t="s">
        <v>61</v>
      </c>
      <c r="H1161" s="88" t="s">
        <v>66</v>
      </c>
      <c r="I1161" s="88" t="s">
        <v>2918</v>
      </c>
      <c r="J1161" s="88" t="s">
        <v>1643</v>
      </c>
      <c r="K1161" s="87" t="s">
        <v>1677</v>
      </c>
      <c r="L1161" s="87" t="s">
        <v>1637</v>
      </c>
      <c r="M1161" s="88" t="s">
        <v>1637</v>
      </c>
      <c r="N1161" s="88" t="s">
        <v>156</v>
      </c>
      <c r="O1161" s="88" t="s">
        <v>444</v>
      </c>
      <c r="P1161" s="87" t="s">
        <v>98</v>
      </c>
      <c r="Q1161" s="88" t="s">
        <v>2374</v>
      </c>
      <c r="R1161" s="89" t="s">
        <v>3621</v>
      </c>
      <c r="S1161" s="106">
        <v>0.41499999999999998</v>
      </c>
      <c r="T1161" s="87" t="s">
        <v>1673</v>
      </c>
      <c r="X1161" s="93"/>
      <c r="Y1161" s="93"/>
      <c r="AA1161" s="88">
        <v>41</v>
      </c>
      <c r="AD1161" s="88">
        <v>24</v>
      </c>
      <c r="AE1161" s="108">
        <v>20.85</v>
      </c>
      <c r="AF1161" s="88" t="s">
        <v>2992</v>
      </c>
      <c r="AG1161" s="88" t="s">
        <v>2999</v>
      </c>
      <c r="AH1161" s="88" t="s">
        <v>2998</v>
      </c>
      <c r="AI1161" s="89">
        <v>1</v>
      </c>
      <c r="AJ1161" s="89"/>
      <c r="AK1161" s="89"/>
      <c r="AP1161" s="88" t="s">
        <v>61</v>
      </c>
      <c r="AQ1161" s="88" t="s">
        <v>44</v>
      </c>
      <c r="AR1161" s="88" t="s">
        <v>45</v>
      </c>
      <c r="AS1161" s="88" t="s">
        <v>44</v>
      </c>
      <c r="AT1161" s="88" t="s">
        <v>61</v>
      </c>
      <c r="AU1161" s="88"/>
      <c r="AV1161" s="88"/>
      <c r="AW1161" s="88"/>
      <c r="AX1161" s="88" t="s">
        <v>3923</v>
      </c>
      <c r="AY1161" s="88">
        <v>67.693273000000005</v>
      </c>
      <c r="AZ1161" s="89">
        <v>150</v>
      </c>
      <c r="BA1161" s="92">
        <v>0.33678756476683935</v>
      </c>
      <c r="BB1161" s="93">
        <v>72</v>
      </c>
      <c r="BC1161" s="94">
        <v>0.2</v>
      </c>
      <c r="BD1161" s="93">
        <v>480</v>
      </c>
      <c r="BE1161" s="93">
        <v>320</v>
      </c>
      <c r="BF1161" s="98" t="s">
        <v>2578</v>
      </c>
      <c r="BG1161" s="88" t="s">
        <v>68</v>
      </c>
    </row>
    <row r="1162" spans="1:60" s="87" customFormat="1" ht="30.75" customHeight="1" x14ac:dyDescent="0.2">
      <c r="A1162" s="87" t="s">
        <v>1679</v>
      </c>
      <c r="B1162" s="88" t="s">
        <v>1906</v>
      </c>
      <c r="C1162" s="107" t="s">
        <v>1679</v>
      </c>
      <c r="D1162" s="88" t="s">
        <v>31</v>
      </c>
      <c r="E1162" s="88" t="s">
        <v>32</v>
      </c>
      <c r="F1162" s="88" t="s">
        <v>32</v>
      </c>
      <c r="G1162" s="88" t="s">
        <v>61</v>
      </c>
      <c r="H1162" s="88" t="s">
        <v>66</v>
      </c>
      <c r="I1162" s="88" t="s">
        <v>2918</v>
      </c>
      <c r="J1162" s="88" t="s">
        <v>1643</v>
      </c>
      <c r="K1162" s="87" t="s">
        <v>1677</v>
      </c>
      <c r="L1162" s="87" t="s">
        <v>1637</v>
      </c>
      <c r="M1162" s="88" t="s">
        <v>1637</v>
      </c>
      <c r="N1162" s="88" t="s">
        <v>156</v>
      </c>
      <c r="O1162" s="88" t="s">
        <v>444</v>
      </c>
      <c r="P1162" s="87" t="s">
        <v>100</v>
      </c>
      <c r="Q1162" s="88" t="s">
        <v>2374</v>
      </c>
      <c r="R1162" s="89" t="s">
        <v>3621</v>
      </c>
      <c r="S1162" s="106">
        <v>0.38500000000000001</v>
      </c>
      <c r="T1162" s="87" t="s">
        <v>1674</v>
      </c>
      <c r="X1162" s="93"/>
      <c r="Y1162" s="93"/>
      <c r="AA1162" s="88">
        <v>41</v>
      </c>
      <c r="AD1162" s="88">
        <v>24</v>
      </c>
      <c r="AE1162" s="108">
        <v>20.85</v>
      </c>
      <c r="AF1162" s="88" t="s">
        <v>2992</v>
      </c>
      <c r="AG1162" s="88" t="s">
        <v>2999</v>
      </c>
      <c r="AH1162" s="88" t="s">
        <v>2998</v>
      </c>
      <c r="AI1162" s="89">
        <v>1</v>
      </c>
      <c r="AJ1162" s="89"/>
      <c r="AK1162" s="89"/>
      <c r="AP1162" s="88" t="s">
        <v>61</v>
      </c>
      <c r="AQ1162" s="88" t="s">
        <v>44</v>
      </c>
      <c r="AR1162" s="88" t="s">
        <v>45</v>
      </c>
      <c r="AS1162" s="88" t="s">
        <v>44</v>
      </c>
      <c r="AT1162" s="88" t="s">
        <v>61</v>
      </c>
      <c r="AU1162" s="88"/>
      <c r="AV1162" s="88"/>
      <c r="AW1162" s="88"/>
      <c r="AX1162" s="88" t="s">
        <v>3923</v>
      </c>
      <c r="AY1162" s="88">
        <v>59.533396000000003</v>
      </c>
      <c r="AZ1162" s="89">
        <v>150</v>
      </c>
      <c r="BA1162" s="92">
        <v>8.2901554404145081E-2</v>
      </c>
      <c r="BB1162" s="93">
        <v>72</v>
      </c>
      <c r="BC1162" s="94">
        <v>0.2</v>
      </c>
      <c r="BD1162" s="93">
        <v>480</v>
      </c>
      <c r="BE1162" s="93">
        <v>320</v>
      </c>
      <c r="BF1162" s="98" t="s">
        <v>2578</v>
      </c>
      <c r="BG1162" s="88" t="s">
        <v>68</v>
      </c>
    </row>
    <row r="1163" spans="1:60" s="87" customFormat="1" ht="30.75" customHeight="1" x14ac:dyDescent="0.2">
      <c r="A1163" s="87" t="s">
        <v>1680</v>
      </c>
      <c r="B1163" s="88" t="s">
        <v>1906</v>
      </c>
      <c r="C1163" s="107" t="s">
        <v>1680</v>
      </c>
      <c r="D1163" s="88" t="s">
        <v>31</v>
      </c>
      <c r="E1163" s="88" t="s">
        <v>32</v>
      </c>
      <c r="F1163" s="88" t="s">
        <v>32</v>
      </c>
      <c r="G1163" s="88" t="s">
        <v>61</v>
      </c>
      <c r="H1163" s="88" t="s">
        <v>66</v>
      </c>
      <c r="I1163" s="88" t="s">
        <v>2918</v>
      </c>
      <c r="J1163" s="88" t="s">
        <v>1643</v>
      </c>
      <c r="K1163" s="87" t="s">
        <v>1677</v>
      </c>
      <c r="L1163" s="87" t="s">
        <v>1637</v>
      </c>
      <c r="M1163" s="88" t="s">
        <v>1637</v>
      </c>
      <c r="N1163" s="88" t="s">
        <v>156</v>
      </c>
      <c r="O1163" s="88" t="s">
        <v>444</v>
      </c>
      <c r="P1163" s="87" t="s">
        <v>104</v>
      </c>
      <c r="Q1163" s="88" t="s">
        <v>2374</v>
      </c>
      <c r="R1163" s="89" t="s">
        <v>3621</v>
      </c>
      <c r="S1163" s="106">
        <v>0.38</v>
      </c>
      <c r="T1163" s="87" t="s">
        <v>1675</v>
      </c>
      <c r="X1163" s="93"/>
      <c r="Y1163" s="93"/>
      <c r="AA1163" s="88">
        <v>41</v>
      </c>
      <c r="AD1163" s="88">
        <v>24</v>
      </c>
      <c r="AE1163" s="108">
        <v>20.85</v>
      </c>
      <c r="AF1163" s="88" t="s">
        <v>2992</v>
      </c>
      <c r="AG1163" s="88" t="s">
        <v>2999</v>
      </c>
      <c r="AH1163" s="88" t="s">
        <v>2998</v>
      </c>
      <c r="AI1163" s="89">
        <v>1</v>
      </c>
      <c r="AJ1163" s="89"/>
      <c r="AK1163" s="89"/>
      <c r="AP1163" s="88" t="s">
        <v>61</v>
      </c>
      <c r="AQ1163" s="88" t="s">
        <v>44</v>
      </c>
      <c r="AR1163" s="88" t="s">
        <v>45</v>
      </c>
      <c r="AS1163" s="88" t="s">
        <v>44</v>
      </c>
      <c r="AT1163" s="88" t="s">
        <v>61</v>
      </c>
      <c r="AU1163" s="88"/>
      <c r="AV1163" s="88"/>
      <c r="AW1163" s="88"/>
      <c r="AX1163" s="88" t="s">
        <v>3923</v>
      </c>
      <c r="AY1163" s="88">
        <v>61.698247000000002</v>
      </c>
      <c r="AZ1163" s="89">
        <v>150</v>
      </c>
      <c r="BA1163" s="92">
        <v>9.3264248704663211E-2</v>
      </c>
      <c r="BB1163" s="93">
        <v>72</v>
      </c>
      <c r="BC1163" s="94">
        <v>0.2</v>
      </c>
      <c r="BD1163" s="93">
        <v>480</v>
      </c>
      <c r="BE1163" s="93">
        <v>320</v>
      </c>
      <c r="BF1163" s="98" t="s">
        <v>2578</v>
      </c>
      <c r="BG1163" s="88" t="s">
        <v>68</v>
      </c>
    </row>
    <row r="1164" spans="1:60" s="87" customFormat="1" ht="30.75" customHeight="1" x14ac:dyDescent="0.2">
      <c r="A1164" s="87" t="s">
        <v>1681</v>
      </c>
      <c r="B1164" s="88" t="s">
        <v>1906</v>
      </c>
      <c r="C1164" s="107" t="s">
        <v>1681</v>
      </c>
      <c r="D1164" s="88" t="s">
        <v>31</v>
      </c>
      <c r="E1164" s="88" t="s">
        <v>32</v>
      </c>
      <c r="F1164" s="88" t="s">
        <v>32</v>
      </c>
      <c r="G1164" s="88" t="s">
        <v>61</v>
      </c>
      <c r="H1164" s="88" t="s">
        <v>66</v>
      </c>
      <c r="I1164" s="88" t="s">
        <v>2918</v>
      </c>
      <c r="J1164" s="88" t="s">
        <v>1643</v>
      </c>
      <c r="K1164" s="87" t="s">
        <v>1677</v>
      </c>
      <c r="L1164" s="87" t="s">
        <v>1637</v>
      </c>
      <c r="M1164" s="88" t="s">
        <v>1637</v>
      </c>
      <c r="N1164" s="88" t="s">
        <v>156</v>
      </c>
      <c r="O1164" s="88" t="s">
        <v>444</v>
      </c>
      <c r="P1164" s="87" t="s">
        <v>107</v>
      </c>
      <c r="Q1164" s="88" t="s">
        <v>2374</v>
      </c>
      <c r="R1164" s="89" t="s">
        <v>3621</v>
      </c>
      <c r="S1164" s="106">
        <v>0.53500000000000003</v>
      </c>
      <c r="T1164" s="87" t="s">
        <v>1676</v>
      </c>
      <c r="X1164" s="93"/>
      <c r="Y1164" s="93"/>
      <c r="AA1164" s="88">
        <v>41</v>
      </c>
      <c r="AD1164" s="88">
        <v>24</v>
      </c>
      <c r="AE1164" s="108">
        <v>20.85</v>
      </c>
      <c r="AF1164" s="88" t="s">
        <v>2992</v>
      </c>
      <c r="AG1164" s="88" t="s">
        <v>2999</v>
      </c>
      <c r="AH1164" s="88" t="s">
        <v>2998</v>
      </c>
      <c r="AI1164" s="89">
        <v>1</v>
      </c>
      <c r="AJ1164" s="89"/>
      <c r="AK1164" s="89"/>
      <c r="AP1164" s="88" t="s">
        <v>61</v>
      </c>
      <c r="AQ1164" s="88" t="s">
        <v>44</v>
      </c>
      <c r="AR1164" s="88" t="s">
        <v>45</v>
      </c>
      <c r="AS1164" s="88" t="s">
        <v>44</v>
      </c>
      <c r="AT1164" s="88" t="s">
        <v>61</v>
      </c>
      <c r="AU1164" s="88"/>
      <c r="AV1164" s="88"/>
      <c r="AW1164" s="88"/>
      <c r="AX1164" s="88" t="s">
        <v>3923</v>
      </c>
      <c r="AY1164" s="88">
        <v>61.698247000000002</v>
      </c>
      <c r="AZ1164" s="89">
        <v>150</v>
      </c>
      <c r="BA1164" s="92">
        <v>2.5906735751295335E-2</v>
      </c>
      <c r="BB1164" s="93">
        <v>72</v>
      </c>
      <c r="BC1164" s="94">
        <v>0.2</v>
      </c>
      <c r="BD1164" s="93">
        <v>480</v>
      </c>
      <c r="BE1164" s="93">
        <v>320</v>
      </c>
      <c r="BF1164" s="98" t="s">
        <v>2578</v>
      </c>
      <c r="BG1164" s="88" t="s">
        <v>68</v>
      </c>
    </row>
    <row r="1165" spans="1:60" s="87" customFormat="1" ht="30.75" customHeight="1" x14ac:dyDescent="0.2">
      <c r="A1165" s="87" t="s">
        <v>2300</v>
      </c>
      <c r="B1165" s="88" t="s">
        <v>1907</v>
      </c>
      <c r="C1165" s="107" t="s">
        <v>2300</v>
      </c>
      <c r="D1165" s="88" t="s">
        <v>31</v>
      </c>
      <c r="E1165" s="88" t="s">
        <v>32</v>
      </c>
      <c r="F1165" s="88" t="s">
        <v>32</v>
      </c>
      <c r="G1165" s="88" t="s">
        <v>61</v>
      </c>
      <c r="H1165" s="88" t="s">
        <v>66</v>
      </c>
      <c r="I1165" s="88" t="s">
        <v>2918</v>
      </c>
      <c r="J1165" s="88" t="s">
        <v>1643</v>
      </c>
      <c r="K1165" s="87" t="s">
        <v>1694</v>
      </c>
      <c r="L1165" s="87" t="s">
        <v>1637</v>
      </c>
      <c r="M1165" s="88" t="s">
        <v>1637</v>
      </c>
      <c r="N1165" s="88" t="s">
        <v>156</v>
      </c>
      <c r="O1165" s="88" t="s">
        <v>444</v>
      </c>
      <c r="P1165" s="87" t="s">
        <v>175</v>
      </c>
      <c r="Q1165" s="88" t="s">
        <v>2374</v>
      </c>
      <c r="R1165" s="89" t="s">
        <v>3621</v>
      </c>
      <c r="S1165" s="106">
        <v>0.51</v>
      </c>
      <c r="T1165" s="87" t="s">
        <v>1682</v>
      </c>
      <c r="X1165" s="93"/>
      <c r="Y1165" s="93"/>
      <c r="AA1165" s="88">
        <v>43</v>
      </c>
      <c r="AD1165" s="88">
        <v>24</v>
      </c>
      <c r="AE1165" s="108">
        <v>20.7</v>
      </c>
      <c r="AF1165" s="88" t="s">
        <v>2992</v>
      </c>
      <c r="AG1165" s="88" t="s">
        <v>2999</v>
      </c>
      <c r="AH1165" s="88" t="s">
        <v>2998</v>
      </c>
      <c r="AI1165" s="89">
        <v>1</v>
      </c>
      <c r="AJ1165" s="89"/>
      <c r="AK1165" s="89"/>
      <c r="AP1165" s="88" t="s">
        <v>61</v>
      </c>
      <c r="AQ1165" s="88" t="s">
        <v>44</v>
      </c>
      <c r="AR1165" s="88" t="s">
        <v>45</v>
      </c>
      <c r="AS1165" s="88" t="s">
        <v>44</v>
      </c>
      <c r="AT1165" s="88" t="s">
        <v>61</v>
      </c>
      <c r="AU1165" s="88"/>
      <c r="AV1165" s="88"/>
      <c r="AW1165" s="88"/>
      <c r="AX1165" s="88" t="s">
        <v>3923</v>
      </c>
      <c r="AY1165" s="88">
        <v>67.241062999999997</v>
      </c>
      <c r="AZ1165" s="89">
        <v>150</v>
      </c>
      <c r="BA1165" s="92">
        <v>0.57512953367875652</v>
      </c>
      <c r="BB1165" s="93">
        <v>144</v>
      </c>
      <c r="BC1165" s="94">
        <v>0.2</v>
      </c>
      <c r="BD1165" s="93">
        <v>480</v>
      </c>
      <c r="BE1165" s="93">
        <v>345</v>
      </c>
      <c r="BF1165" s="98" t="s">
        <v>2579</v>
      </c>
      <c r="BG1165" s="88" t="s">
        <v>68</v>
      </c>
      <c r="BH1165" s="87" t="s">
        <v>1637</v>
      </c>
    </row>
    <row r="1166" spans="1:60" s="87" customFormat="1" ht="30.75" customHeight="1" x14ac:dyDescent="0.2">
      <c r="A1166" s="87" t="s">
        <v>2301</v>
      </c>
      <c r="B1166" s="88" t="s">
        <v>1907</v>
      </c>
      <c r="C1166" s="107" t="s">
        <v>2301</v>
      </c>
      <c r="D1166" s="88" t="s">
        <v>31</v>
      </c>
      <c r="E1166" s="88" t="s">
        <v>32</v>
      </c>
      <c r="F1166" s="88" t="s">
        <v>32</v>
      </c>
      <c r="G1166" s="88" t="s">
        <v>61</v>
      </c>
      <c r="H1166" s="88" t="s">
        <v>66</v>
      </c>
      <c r="I1166" s="88" t="s">
        <v>2918</v>
      </c>
      <c r="J1166" s="88" t="s">
        <v>1643</v>
      </c>
      <c r="K1166" s="87" t="s">
        <v>1694</v>
      </c>
      <c r="L1166" s="87" t="s">
        <v>1637</v>
      </c>
      <c r="M1166" s="88" t="s">
        <v>1637</v>
      </c>
      <c r="N1166" s="88" t="s">
        <v>156</v>
      </c>
      <c r="O1166" s="88" t="s">
        <v>444</v>
      </c>
      <c r="P1166" s="87" t="s">
        <v>176</v>
      </c>
      <c r="Q1166" s="88" t="s">
        <v>2374</v>
      </c>
      <c r="R1166" s="89" t="s">
        <v>3621</v>
      </c>
      <c r="S1166" s="106">
        <v>0.48</v>
      </c>
      <c r="T1166" s="87" t="s">
        <v>1683</v>
      </c>
      <c r="X1166" s="93"/>
      <c r="Y1166" s="93"/>
      <c r="AA1166" s="88">
        <v>43</v>
      </c>
      <c r="AD1166" s="88">
        <v>24</v>
      </c>
      <c r="AE1166" s="108">
        <v>20.7</v>
      </c>
      <c r="AF1166" s="88" t="s">
        <v>2992</v>
      </c>
      <c r="AG1166" s="88" t="s">
        <v>2999</v>
      </c>
      <c r="AH1166" s="88" t="s">
        <v>2998</v>
      </c>
      <c r="AI1166" s="89">
        <v>1</v>
      </c>
      <c r="AJ1166" s="89"/>
      <c r="AK1166" s="89"/>
      <c r="AP1166" s="88" t="s">
        <v>61</v>
      </c>
      <c r="AQ1166" s="88" t="s">
        <v>44</v>
      </c>
      <c r="AR1166" s="88" t="s">
        <v>45</v>
      </c>
      <c r="AS1166" s="88" t="s">
        <v>44</v>
      </c>
      <c r="AT1166" s="88" t="s">
        <v>61</v>
      </c>
      <c r="AU1166" s="88"/>
      <c r="AV1166" s="88"/>
      <c r="AW1166" s="88"/>
      <c r="AX1166" s="88" t="s">
        <v>3923</v>
      </c>
      <c r="AY1166" s="88">
        <v>62.937237000000003</v>
      </c>
      <c r="AZ1166" s="89">
        <v>150</v>
      </c>
      <c r="BA1166" s="92">
        <v>0.98445595854922274</v>
      </c>
      <c r="BB1166" s="93">
        <v>144</v>
      </c>
      <c r="BC1166" s="94">
        <v>0.2</v>
      </c>
      <c r="BD1166" s="93">
        <v>480</v>
      </c>
      <c r="BE1166" s="93">
        <v>345</v>
      </c>
      <c r="BF1166" s="98" t="s">
        <v>2579</v>
      </c>
      <c r="BG1166" s="88" t="s">
        <v>68</v>
      </c>
      <c r="BH1166" s="87" t="s">
        <v>1637</v>
      </c>
    </row>
    <row r="1167" spans="1:60" s="87" customFormat="1" ht="30.75" customHeight="1" x14ac:dyDescent="0.2">
      <c r="A1167" s="87" t="s">
        <v>1695</v>
      </c>
      <c r="B1167" s="88" t="s">
        <v>1907</v>
      </c>
      <c r="C1167" s="107" t="s">
        <v>1695</v>
      </c>
      <c r="D1167" s="88" t="s">
        <v>31</v>
      </c>
      <c r="E1167" s="88" t="s">
        <v>32</v>
      </c>
      <c r="F1167" s="88" t="s">
        <v>32</v>
      </c>
      <c r="G1167" s="88" t="s">
        <v>61</v>
      </c>
      <c r="H1167" s="88" t="s">
        <v>66</v>
      </c>
      <c r="I1167" s="88" t="s">
        <v>2918</v>
      </c>
      <c r="J1167" s="88" t="s">
        <v>1643</v>
      </c>
      <c r="K1167" s="87" t="s">
        <v>1694</v>
      </c>
      <c r="L1167" s="87" t="s">
        <v>1637</v>
      </c>
      <c r="M1167" s="88" t="s">
        <v>1637</v>
      </c>
      <c r="N1167" s="88" t="s">
        <v>156</v>
      </c>
      <c r="O1167" s="88" t="s">
        <v>444</v>
      </c>
      <c r="P1167" s="87" t="s">
        <v>98</v>
      </c>
      <c r="Q1167" s="88" t="s">
        <v>2374</v>
      </c>
      <c r="R1167" s="89" t="s">
        <v>3621</v>
      </c>
      <c r="S1167" s="106">
        <v>0.46</v>
      </c>
      <c r="T1167" s="87" t="s">
        <v>1684</v>
      </c>
      <c r="X1167" s="93"/>
      <c r="Y1167" s="93"/>
      <c r="AA1167" s="88">
        <v>43</v>
      </c>
      <c r="AD1167" s="88">
        <v>24</v>
      </c>
      <c r="AE1167" s="108">
        <v>20.7</v>
      </c>
      <c r="AF1167" s="88" t="s">
        <v>2992</v>
      </c>
      <c r="AG1167" s="88" t="s">
        <v>2999</v>
      </c>
      <c r="AH1167" s="88" t="s">
        <v>2998</v>
      </c>
      <c r="AI1167" s="89">
        <v>1</v>
      </c>
      <c r="AJ1167" s="89"/>
      <c r="AK1167" s="89"/>
      <c r="AP1167" s="88" t="s">
        <v>61</v>
      </c>
      <c r="AQ1167" s="88" t="s">
        <v>44</v>
      </c>
      <c r="AR1167" s="88" t="s">
        <v>45</v>
      </c>
      <c r="AS1167" s="88" t="s">
        <v>44</v>
      </c>
      <c r="AT1167" s="88" t="s">
        <v>61</v>
      </c>
      <c r="AU1167" s="88"/>
      <c r="AV1167" s="88"/>
      <c r="AW1167" s="88"/>
      <c r="AX1167" s="88" t="s">
        <v>3923</v>
      </c>
      <c r="AY1167" s="88">
        <v>66.924644000000001</v>
      </c>
      <c r="AZ1167" s="89">
        <v>150</v>
      </c>
      <c r="BA1167" s="92">
        <v>0.88082901554404147</v>
      </c>
      <c r="BB1167" s="93">
        <v>144</v>
      </c>
      <c r="BC1167" s="94">
        <v>0.2</v>
      </c>
      <c r="BD1167" s="93">
        <v>480</v>
      </c>
      <c r="BE1167" s="93">
        <v>345</v>
      </c>
      <c r="BF1167" s="98" t="s">
        <v>2579</v>
      </c>
      <c r="BG1167" s="88" t="s">
        <v>68</v>
      </c>
      <c r="BH1167" s="87" t="s">
        <v>1637</v>
      </c>
    </row>
    <row r="1168" spans="1:60" s="87" customFormat="1" ht="30.75" customHeight="1" x14ac:dyDescent="0.2">
      <c r="A1168" s="87" t="s">
        <v>1696</v>
      </c>
      <c r="B1168" s="88" t="s">
        <v>1907</v>
      </c>
      <c r="C1168" s="107" t="s">
        <v>1696</v>
      </c>
      <c r="D1168" s="88" t="s">
        <v>31</v>
      </c>
      <c r="E1168" s="88" t="s">
        <v>32</v>
      </c>
      <c r="F1168" s="88" t="s">
        <v>32</v>
      </c>
      <c r="G1168" s="88" t="s">
        <v>61</v>
      </c>
      <c r="H1168" s="88" t="s">
        <v>66</v>
      </c>
      <c r="I1168" s="88" t="s">
        <v>2918</v>
      </c>
      <c r="J1168" s="88" t="s">
        <v>1643</v>
      </c>
      <c r="K1168" s="87" t="s">
        <v>1694</v>
      </c>
      <c r="L1168" s="87" t="s">
        <v>1637</v>
      </c>
      <c r="M1168" s="88" t="s">
        <v>1637</v>
      </c>
      <c r="N1168" s="88" t="s">
        <v>156</v>
      </c>
      <c r="O1168" s="88" t="s">
        <v>444</v>
      </c>
      <c r="P1168" s="87" t="s">
        <v>100</v>
      </c>
      <c r="Q1168" s="88" t="s">
        <v>2374</v>
      </c>
      <c r="R1168" s="89" t="s">
        <v>3621</v>
      </c>
      <c r="S1168" s="106">
        <v>0.45</v>
      </c>
      <c r="T1168" s="87" t="s">
        <v>1685</v>
      </c>
      <c r="X1168" s="93"/>
      <c r="Y1168" s="93"/>
      <c r="AA1168" s="88">
        <v>43</v>
      </c>
      <c r="AD1168" s="88">
        <v>24</v>
      </c>
      <c r="AE1168" s="108">
        <v>20.7</v>
      </c>
      <c r="AF1168" s="88" t="s">
        <v>2992</v>
      </c>
      <c r="AG1168" s="88" t="s">
        <v>2999</v>
      </c>
      <c r="AH1168" s="88" t="s">
        <v>2998</v>
      </c>
      <c r="AI1168" s="89">
        <v>1</v>
      </c>
      <c r="AJ1168" s="89"/>
      <c r="AK1168" s="89"/>
      <c r="AP1168" s="88" t="s">
        <v>61</v>
      </c>
      <c r="AQ1168" s="88" t="s">
        <v>44</v>
      </c>
      <c r="AR1168" s="88" t="s">
        <v>45</v>
      </c>
      <c r="AS1168" s="88" t="s">
        <v>44</v>
      </c>
      <c r="AT1168" s="88" t="s">
        <v>61</v>
      </c>
      <c r="AU1168" s="88"/>
      <c r="AV1168" s="88"/>
      <c r="AW1168" s="88"/>
      <c r="AX1168" s="88" t="s">
        <v>3923</v>
      </c>
      <c r="AY1168" s="88">
        <v>63.235843000000003</v>
      </c>
      <c r="AZ1168" s="89">
        <v>150</v>
      </c>
      <c r="BA1168" s="92">
        <v>0.29533678756476683</v>
      </c>
      <c r="BB1168" s="93">
        <v>144</v>
      </c>
      <c r="BC1168" s="94">
        <v>0.2</v>
      </c>
      <c r="BD1168" s="93">
        <v>480</v>
      </c>
      <c r="BE1168" s="93">
        <v>345</v>
      </c>
      <c r="BF1168" s="98" t="s">
        <v>2579</v>
      </c>
      <c r="BG1168" s="88" t="s">
        <v>68</v>
      </c>
      <c r="BH1168" s="87" t="s">
        <v>1637</v>
      </c>
    </row>
    <row r="1169" spans="1:60" s="87" customFormat="1" ht="30.75" customHeight="1" x14ac:dyDescent="0.2">
      <c r="A1169" s="87" t="s">
        <v>1697</v>
      </c>
      <c r="B1169" s="88" t="s">
        <v>1907</v>
      </c>
      <c r="C1169" s="107" t="s">
        <v>1697</v>
      </c>
      <c r="D1169" s="88" t="s">
        <v>31</v>
      </c>
      <c r="E1169" s="88" t="s">
        <v>32</v>
      </c>
      <c r="F1169" s="88" t="s">
        <v>32</v>
      </c>
      <c r="G1169" s="88" t="s">
        <v>61</v>
      </c>
      <c r="H1169" s="88" t="s">
        <v>66</v>
      </c>
      <c r="I1169" s="88" t="s">
        <v>2918</v>
      </c>
      <c r="J1169" s="88" t="s">
        <v>1643</v>
      </c>
      <c r="K1169" s="87" t="s">
        <v>1694</v>
      </c>
      <c r="L1169" s="87" t="s">
        <v>1637</v>
      </c>
      <c r="M1169" s="88" t="s">
        <v>1637</v>
      </c>
      <c r="N1169" s="88" t="s">
        <v>156</v>
      </c>
      <c r="O1169" s="88" t="s">
        <v>444</v>
      </c>
      <c r="P1169" s="87" t="s">
        <v>104</v>
      </c>
      <c r="Q1169" s="88" t="s">
        <v>2374</v>
      </c>
      <c r="R1169" s="89" t="s">
        <v>3621</v>
      </c>
      <c r="S1169" s="106">
        <v>0.54500000000000004</v>
      </c>
      <c r="T1169" s="87" t="s">
        <v>1686</v>
      </c>
      <c r="X1169" s="93"/>
      <c r="Y1169" s="93"/>
      <c r="AA1169" s="88">
        <v>43</v>
      </c>
      <c r="AD1169" s="88">
        <v>24</v>
      </c>
      <c r="AE1169" s="108">
        <v>20.7</v>
      </c>
      <c r="AF1169" s="88" t="s">
        <v>2992</v>
      </c>
      <c r="AG1169" s="88" t="s">
        <v>2999</v>
      </c>
      <c r="AH1169" s="88" t="s">
        <v>2998</v>
      </c>
      <c r="AI1169" s="89">
        <v>1</v>
      </c>
      <c r="AJ1169" s="89"/>
      <c r="AK1169" s="89"/>
      <c r="AP1169" s="88" t="s">
        <v>61</v>
      </c>
      <c r="AQ1169" s="88" t="s">
        <v>44</v>
      </c>
      <c r="AR1169" s="88" t="s">
        <v>45</v>
      </c>
      <c r="AS1169" s="88" t="s">
        <v>44</v>
      </c>
      <c r="AT1169" s="88" t="s">
        <v>61</v>
      </c>
      <c r="AU1169" s="88"/>
      <c r="AV1169" s="88"/>
      <c r="AW1169" s="88"/>
      <c r="AX1169" s="88" t="s">
        <v>3923</v>
      </c>
      <c r="AY1169" s="88">
        <v>67.235964999999993</v>
      </c>
      <c r="AZ1169" s="89">
        <v>150</v>
      </c>
      <c r="BA1169" s="92">
        <v>0.18134715025906736</v>
      </c>
      <c r="BB1169" s="93">
        <v>144</v>
      </c>
      <c r="BC1169" s="94">
        <v>0.2</v>
      </c>
      <c r="BD1169" s="93">
        <v>480</v>
      </c>
      <c r="BE1169" s="93">
        <v>345</v>
      </c>
      <c r="BF1169" s="98" t="s">
        <v>2579</v>
      </c>
      <c r="BG1169" s="88" t="s">
        <v>68</v>
      </c>
      <c r="BH1169" s="87" t="s">
        <v>1637</v>
      </c>
    </row>
    <row r="1170" spans="1:60" s="87" customFormat="1" ht="30.75" customHeight="1" x14ac:dyDescent="0.2">
      <c r="A1170" s="87" t="s">
        <v>1698</v>
      </c>
      <c r="B1170" s="88" t="s">
        <v>1907</v>
      </c>
      <c r="C1170" s="107" t="s">
        <v>1698</v>
      </c>
      <c r="D1170" s="88" t="s">
        <v>31</v>
      </c>
      <c r="E1170" s="88" t="s">
        <v>32</v>
      </c>
      <c r="F1170" s="88" t="s">
        <v>32</v>
      </c>
      <c r="G1170" s="88" t="s">
        <v>61</v>
      </c>
      <c r="H1170" s="88" t="s">
        <v>66</v>
      </c>
      <c r="I1170" s="88" t="s">
        <v>2918</v>
      </c>
      <c r="J1170" s="88" t="s">
        <v>1643</v>
      </c>
      <c r="K1170" s="87" t="s">
        <v>1694</v>
      </c>
      <c r="L1170" s="87" t="s">
        <v>1637</v>
      </c>
      <c r="M1170" s="88" t="s">
        <v>1637</v>
      </c>
      <c r="N1170" s="88" t="s">
        <v>156</v>
      </c>
      <c r="O1170" s="88" t="s">
        <v>444</v>
      </c>
      <c r="P1170" s="87" t="s">
        <v>107</v>
      </c>
      <c r="Q1170" s="88" t="s">
        <v>2374</v>
      </c>
      <c r="R1170" s="89" t="s">
        <v>3621</v>
      </c>
      <c r="S1170" s="106">
        <v>0.58499999999999996</v>
      </c>
      <c r="T1170" s="87" t="s">
        <v>1687</v>
      </c>
      <c r="X1170" s="93"/>
      <c r="Y1170" s="93"/>
      <c r="AA1170" s="88">
        <v>43</v>
      </c>
      <c r="AD1170" s="88">
        <v>24</v>
      </c>
      <c r="AE1170" s="108">
        <v>20.7</v>
      </c>
      <c r="AF1170" s="88" t="s">
        <v>2992</v>
      </c>
      <c r="AG1170" s="88" t="s">
        <v>2999</v>
      </c>
      <c r="AH1170" s="88" t="s">
        <v>2998</v>
      </c>
      <c r="AI1170" s="89">
        <v>1</v>
      </c>
      <c r="AJ1170" s="89"/>
      <c r="AK1170" s="89"/>
      <c r="AP1170" s="88" t="s">
        <v>61</v>
      </c>
      <c r="AQ1170" s="88" t="s">
        <v>44</v>
      </c>
      <c r="AR1170" s="88" t="s">
        <v>45</v>
      </c>
      <c r="AS1170" s="88" t="s">
        <v>44</v>
      </c>
      <c r="AT1170" s="88" t="s">
        <v>61</v>
      </c>
      <c r="AU1170" s="88"/>
      <c r="AV1170" s="88"/>
      <c r="AW1170" s="88"/>
      <c r="AX1170" s="88" t="s">
        <v>3923</v>
      </c>
      <c r="AY1170" s="88">
        <v>62.183005999999999</v>
      </c>
      <c r="AZ1170" s="89">
        <v>150</v>
      </c>
      <c r="BA1170" s="92">
        <v>9.3264248704663211E-2</v>
      </c>
      <c r="BB1170" s="93">
        <v>144</v>
      </c>
      <c r="BC1170" s="94">
        <v>0.2</v>
      </c>
      <c r="BD1170" s="93">
        <v>480</v>
      </c>
      <c r="BE1170" s="93">
        <v>345</v>
      </c>
      <c r="BF1170" s="98" t="s">
        <v>2579</v>
      </c>
      <c r="BG1170" s="88" t="s">
        <v>68</v>
      </c>
      <c r="BH1170" s="87" t="s">
        <v>1637</v>
      </c>
    </row>
    <row r="1171" spans="1:60" s="87" customFormat="1" ht="30.75" customHeight="1" x14ac:dyDescent="0.2">
      <c r="A1171" s="87" t="s">
        <v>2302</v>
      </c>
      <c r="B1171" s="88" t="s">
        <v>1908</v>
      </c>
      <c r="C1171" s="107" t="s">
        <v>2302</v>
      </c>
      <c r="D1171" s="88" t="s">
        <v>31</v>
      </c>
      <c r="E1171" s="88" t="s">
        <v>32</v>
      </c>
      <c r="F1171" s="88" t="s">
        <v>32</v>
      </c>
      <c r="G1171" s="88" t="s">
        <v>61</v>
      </c>
      <c r="H1171" s="88" t="s">
        <v>66</v>
      </c>
      <c r="I1171" s="88" t="s">
        <v>2916</v>
      </c>
      <c r="J1171" s="88" t="s">
        <v>1643</v>
      </c>
      <c r="K1171" s="87" t="s">
        <v>1694</v>
      </c>
      <c r="L1171" s="87" t="s">
        <v>1637</v>
      </c>
      <c r="M1171" s="88" t="s">
        <v>1637</v>
      </c>
      <c r="N1171" s="88" t="s">
        <v>1726</v>
      </c>
      <c r="O1171" s="88" t="s">
        <v>444</v>
      </c>
      <c r="P1171" s="87" t="s">
        <v>175</v>
      </c>
      <c r="Q1171" s="88" t="s">
        <v>2374</v>
      </c>
      <c r="R1171" s="89" t="s">
        <v>3624</v>
      </c>
      <c r="S1171" s="106">
        <v>0.51</v>
      </c>
      <c r="T1171" s="87" t="s">
        <v>1688</v>
      </c>
      <c r="X1171" s="93"/>
      <c r="Y1171" s="93"/>
      <c r="AA1171" s="88">
        <v>43</v>
      </c>
      <c r="AD1171" s="88">
        <v>24</v>
      </c>
      <c r="AE1171" s="108">
        <v>20.7</v>
      </c>
      <c r="AF1171" s="88"/>
      <c r="AG1171" s="88"/>
      <c r="AH1171" s="88" t="s">
        <v>2998</v>
      </c>
      <c r="AI1171" s="89">
        <v>1</v>
      </c>
      <c r="AJ1171" s="89"/>
      <c r="AK1171" s="89"/>
      <c r="AP1171" s="88" t="s">
        <v>61</v>
      </c>
      <c r="AQ1171" s="88" t="s">
        <v>44</v>
      </c>
      <c r="AR1171" s="88" t="s">
        <v>45</v>
      </c>
      <c r="AS1171" s="88" t="s">
        <v>44</v>
      </c>
      <c r="AT1171" s="88" t="s">
        <v>61</v>
      </c>
      <c r="AU1171" s="88"/>
      <c r="AV1171" s="88"/>
      <c r="AW1171" s="88"/>
      <c r="AX1171" s="88" t="s">
        <v>3923</v>
      </c>
      <c r="AY1171" s="88">
        <v>66.630289000000005</v>
      </c>
      <c r="AZ1171" s="89">
        <v>150</v>
      </c>
      <c r="BA1171" s="92"/>
      <c r="BB1171" s="93">
        <v>144</v>
      </c>
      <c r="BC1171" s="94">
        <v>0.2</v>
      </c>
      <c r="BD1171" s="93">
        <v>480</v>
      </c>
      <c r="BE1171" s="93">
        <v>345</v>
      </c>
      <c r="BF1171" s="98" t="s">
        <v>61</v>
      </c>
      <c r="BG1171" s="88" t="s">
        <v>68</v>
      </c>
      <c r="BH1171" s="87" t="s">
        <v>1637</v>
      </c>
    </row>
    <row r="1172" spans="1:60" s="87" customFormat="1" ht="30.75" customHeight="1" x14ac:dyDescent="0.2">
      <c r="A1172" s="87" t="s">
        <v>2303</v>
      </c>
      <c r="B1172" s="88" t="s">
        <v>1908</v>
      </c>
      <c r="C1172" s="107" t="s">
        <v>2303</v>
      </c>
      <c r="D1172" s="88" t="s">
        <v>31</v>
      </c>
      <c r="E1172" s="88" t="s">
        <v>32</v>
      </c>
      <c r="F1172" s="88" t="s">
        <v>32</v>
      </c>
      <c r="G1172" s="88" t="s">
        <v>61</v>
      </c>
      <c r="H1172" s="88" t="s">
        <v>66</v>
      </c>
      <c r="I1172" s="88" t="s">
        <v>2916</v>
      </c>
      <c r="J1172" s="88" t="s">
        <v>1643</v>
      </c>
      <c r="K1172" s="87" t="s">
        <v>1694</v>
      </c>
      <c r="L1172" s="87" t="s">
        <v>1637</v>
      </c>
      <c r="M1172" s="88" t="s">
        <v>1637</v>
      </c>
      <c r="N1172" s="88" t="s">
        <v>1726</v>
      </c>
      <c r="O1172" s="88" t="s">
        <v>444</v>
      </c>
      <c r="P1172" s="87" t="s">
        <v>176</v>
      </c>
      <c r="Q1172" s="88" t="s">
        <v>2374</v>
      </c>
      <c r="R1172" s="89" t="s">
        <v>3624</v>
      </c>
      <c r="S1172" s="106">
        <v>0.48</v>
      </c>
      <c r="T1172" s="87" t="s">
        <v>1689</v>
      </c>
      <c r="X1172" s="93"/>
      <c r="Y1172" s="93"/>
      <c r="AA1172" s="88">
        <v>43</v>
      </c>
      <c r="AD1172" s="88">
        <v>24</v>
      </c>
      <c r="AE1172" s="108">
        <v>20.7</v>
      </c>
      <c r="AF1172" s="88"/>
      <c r="AG1172" s="88"/>
      <c r="AH1172" s="88" t="s">
        <v>2998</v>
      </c>
      <c r="AI1172" s="89">
        <v>1</v>
      </c>
      <c r="AJ1172" s="89"/>
      <c r="AK1172" s="89"/>
      <c r="AP1172" s="88" t="s">
        <v>61</v>
      </c>
      <c r="AQ1172" s="88" t="s">
        <v>44</v>
      </c>
      <c r="AR1172" s="88" t="s">
        <v>45</v>
      </c>
      <c r="AS1172" s="88" t="s">
        <v>44</v>
      </c>
      <c r="AT1172" s="88" t="s">
        <v>61</v>
      </c>
      <c r="AU1172" s="88"/>
      <c r="AV1172" s="88"/>
      <c r="AW1172" s="88"/>
      <c r="AX1172" s="88" t="s">
        <v>3923</v>
      </c>
      <c r="AY1172" s="88">
        <v>66.630289000000005</v>
      </c>
      <c r="AZ1172" s="89">
        <v>150</v>
      </c>
      <c r="BA1172" s="92"/>
      <c r="BB1172" s="93">
        <v>144</v>
      </c>
      <c r="BC1172" s="94">
        <v>0.2</v>
      </c>
      <c r="BD1172" s="93">
        <v>480</v>
      </c>
      <c r="BE1172" s="93">
        <v>345</v>
      </c>
      <c r="BF1172" s="98" t="s">
        <v>61</v>
      </c>
      <c r="BG1172" s="88" t="s">
        <v>68</v>
      </c>
      <c r="BH1172" s="87" t="s">
        <v>1637</v>
      </c>
    </row>
    <row r="1173" spans="1:60" s="87" customFormat="1" ht="30.75" customHeight="1" x14ac:dyDescent="0.2">
      <c r="A1173" s="87" t="s">
        <v>1699</v>
      </c>
      <c r="B1173" s="88" t="s">
        <v>1908</v>
      </c>
      <c r="C1173" s="107" t="s">
        <v>1699</v>
      </c>
      <c r="D1173" s="88" t="s">
        <v>31</v>
      </c>
      <c r="E1173" s="88" t="s">
        <v>32</v>
      </c>
      <c r="F1173" s="88" t="s">
        <v>32</v>
      </c>
      <c r="G1173" s="88" t="s">
        <v>61</v>
      </c>
      <c r="H1173" s="88" t="s">
        <v>66</v>
      </c>
      <c r="I1173" s="88" t="s">
        <v>2916</v>
      </c>
      <c r="J1173" s="88" t="s">
        <v>1643</v>
      </c>
      <c r="K1173" s="87" t="s">
        <v>1694</v>
      </c>
      <c r="L1173" s="87" t="s">
        <v>1637</v>
      </c>
      <c r="M1173" s="88" t="s">
        <v>1637</v>
      </c>
      <c r="N1173" s="88" t="s">
        <v>1726</v>
      </c>
      <c r="O1173" s="88" t="s">
        <v>444</v>
      </c>
      <c r="P1173" s="87" t="s">
        <v>98</v>
      </c>
      <c r="Q1173" s="88" t="s">
        <v>2374</v>
      </c>
      <c r="R1173" s="89" t="s">
        <v>3624</v>
      </c>
      <c r="S1173" s="106">
        <v>0.46</v>
      </c>
      <c r="T1173" s="87" t="s">
        <v>1690</v>
      </c>
      <c r="X1173" s="93"/>
      <c r="Y1173" s="93"/>
      <c r="AA1173" s="88">
        <v>43</v>
      </c>
      <c r="AD1173" s="88">
        <v>24</v>
      </c>
      <c r="AE1173" s="108">
        <v>20.7</v>
      </c>
      <c r="AF1173" s="88"/>
      <c r="AG1173" s="88"/>
      <c r="AH1173" s="88" t="s">
        <v>2998</v>
      </c>
      <c r="AI1173" s="89">
        <v>1</v>
      </c>
      <c r="AJ1173" s="89"/>
      <c r="AK1173" s="89"/>
      <c r="AP1173" s="88" t="s">
        <v>61</v>
      </c>
      <c r="AQ1173" s="88" t="s">
        <v>44</v>
      </c>
      <c r="AR1173" s="88" t="s">
        <v>45</v>
      </c>
      <c r="AS1173" s="88" t="s">
        <v>44</v>
      </c>
      <c r="AT1173" s="88" t="s">
        <v>61</v>
      </c>
      <c r="AU1173" s="88"/>
      <c r="AV1173" s="88"/>
      <c r="AW1173" s="88"/>
      <c r="AX1173" s="88" t="s">
        <v>3923</v>
      </c>
      <c r="AY1173" s="88">
        <v>66.630289000000005</v>
      </c>
      <c r="AZ1173" s="89">
        <v>150</v>
      </c>
      <c r="BA1173" s="92"/>
      <c r="BB1173" s="93">
        <v>144</v>
      </c>
      <c r="BC1173" s="94">
        <v>0.2</v>
      </c>
      <c r="BD1173" s="93">
        <v>480</v>
      </c>
      <c r="BE1173" s="93">
        <v>345</v>
      </c>
      <c r="BF1173" s="98" t="s">
        <v>61</v>
      </c>
      <c r="BG1173" s="88" t="s">
        <v>68</v>
      </c>
      <c r="BH1173" s="87" t="s">
        <v>1637</v>
      </c>
    </row>
    <row r="1174" spans="1:60" s="87" customFormat="1" ht="30.75" customHeight="1" x14ac:dyDescent="0.2">
      <c r="A1174" s="87" t="s">
        <v>1700</v>
      </c>
      <c r="B1174" s="88" t="s">
        <v>1908</v>
      </c>
      <c r="C1174" s="107" t="s">
        <v>1700</v>
      </c>
      <c r="D1174" s="88" t="s">
        <v>31</v>
      </c>
      <c r="E1174" s="88" t="s">
        <v>32</v>
      </c>
      <c r="F1174" s="88" t="s">
        <v>32</v>
      </c>
      <c r="G1174" s="88" t="s">
        <v>61</v>
      </c>
      <c r="H1174" s="88" t="s">
        <v>66</v>
      </c>
      <c r="I1174" s="88" t="s">
        <v>2916</v>
      </c>
      <c r="J1174" s="88" t="s">
        <v>1643</v>
      </c>
      <c r="K1174" s="87" t="s">
        <v>1694</v>
      </c>
      <c r="L1174" s="87" t="s">
        <v>1637</v>
      </c>
      <c r="M1174" s="88" t="s">
        <v>1637</v>
      </c>
      <c r="N1174" s="88" t="s">
        <v>1726</v>
      </c>
      <c r="O1174" s="88" t="s">
        <v>444</v>
      </c>
      <c r="P1174" s="87" t="s">
        <v>100</v>
      </c>
      <c r="Q1174" s="88" t="s">
        <v>2374</v>
      </c>
      <c r="R1174" s="89" t="s">
        <v>3624</v>
      </c>
      <c r="S1174" s="106">
        <v>0.45</v>
      </c>
      <c r="T1174" s="87" t="s">
        <v>1691</v>
      </c>
      <c r="X1174" s="93"/>
      <c r="Y1174" s="93"/>
      <c r="AA1174" s="88">
        <v>43</v>
      </c>
      <c r="AD1174" s="88">
        <v>24</v>
      </c>
      <c r="AE1174" s="108">
        <v>20.7</v>
      </c>
      <c r="AF1174" s="88"/>
      <c r="AG1174" s="88"/>
      <c r="AH1174" s="88" t="s">
        <v>2998</v>
      </c>
      <c r="AI1174" s="89">
        <v>1</v>
      </c>
      <c r="AJ1174" s="89"/>
      <c r="AK1174" s="89"/>
      <c r="AP1174" s="88" t="s">
        <v>61</v>
      </c>
      <c r="AQ1174" s="88" t="s">
        <v>44</v>
      </c>
      <c r="AR1174" s="88" t="s">
        <v>45</v>
      </c>
      <c r="AS1174" s="88" t="s">
        <v>44</v>
      </c>
      <c r="AT1174" s="88" t="s">
        <v>61</v>
      </c>
      <c r="AU1174" s="88"/>
      <c r="AV1174" s="88"/>
      <c r="AW1174" s="88"/>
      <c r="AX1174" s="88" t="s">
        <v>3923</v>
      </c>
      <c r="AY1174" s="88">
        <v>66.630289000000005</v>
      </c>
      <c r="AZ1174" s="89">
        <v>150</v>
      </c>
      <c r="BA1174" s="92"/>
      <c r="BB1174" s="93">
        <v>144</v>
      </c>
      <c r="BC1174" s="94">
        <v>0.2</v>
      </c>
      <c r="BD1174" s="93">
        <v>480</v>
      </c>
      <c r="BE1174" s="93">
        <v>345</v>
      </c>
      <c r="BF1174" s="98" t="s">
        <v>61</v>
      </c>
      <c r="BG1174" s="88" t="s">
        <v>68</v>
      </c>
      <c r="BH1174" s="87" t="s">
        <v>1637</v>
      </c>
    </row>
    <row r="1175" spans="1:60" s="87" customFormat="1" ht="30.75" customHeight="1" x14ac:dyDescent="0.2">
      <c r="A1175" s="87" t="s">
        <v>1701</v>
      </c>
      <c r="B1175" s="88" t="s">
        <v>1908</v>
      </c>
      <c r="C1175" s="107" t="s">
        <v>1701</v>
      </c>
      <c r="D1175" s="88" t="s">
        <v>31</v>
      </c>
      <c r="E1175" s="88" t="s">
        <v>32</v>
      </c>
      <c r="F1175" s="88" t="s">
        <v>32</v>
      </c>
      <c r="G1175" s="88" t="s">
        <v>61</v>
      </c>
      <c r="H1175" s="88" t="s">
        <v>66</v>
      </c>
      <c r="I1175" s="88" t="s">
        <v>2916</v>
      </c>
      <c r="J1175" s="88" t="s">
        <v>1643</v>
      </c>
      <c r="K1175" s="87" t="s">
        <v>1694</v>
      </c>
      <c r="L1175" s="87" t="s">
        <v>1637</v>
      </c>
      <c r="M1175" s="88" t="s">
        <v>1637</v>
      </c>
      <c r="N1175" s="88" t="s">
        <v>1726</v>
      </c>
      <c r="O1175" s="88" t="s">
        <v>444</v>
      </c>
      <c r="P1175" s="87" t="s">
        <v>104</v>
      </c>
      <c r="Q1175" s="88" t="s">
        <v>2374</v>
      </c>
      <c r="R1175" s="89" t="s">
        <v>3624</v>
      </c>
      <c r="S1175" s="106">
        <v>0.54500000000000004</v>
      </c>
      <c r="T1175" s="87" t="s">
        <v>1692</v>
      </c>
      <c r="X1175" s="93"/>
      <c r="Y1175" s="93"/>
      <c r="AA1175" s="88">
        <v>43</v>
      </c>
      <c r="AD1175" s="88">
        <v>24</v>
      </c>
      <c r="AE1175" s="108">
        <v>20.7</v>
      </c>
      <c r="AF1175" s="88"/>
      <c r="AG1175" s="88"/>
      <c r="AH1175" s="88" t="s">
        <v>2998</v>
      </c>
      <c r="AI1175" s="89">
        <v>1</v>
      </c>
      <c r="AJ1175" s="89"/>
      <c r="AK1175" s="89"/>
      <c r="AP1175" s="88" t="s">
        <v>61</v>
      </c>
      <c r="AQ1175" s="88" t="s">
        <v>44</v>
      </c>
      <c r="AR1175" s="88" t="s">
        <v>45</v>
      </c>
      <c r="AS1175" s="88" t="s">
        <v>44</v>
      </c>
      <c r="AT1175" s="88" t="s">
        <v>61</v>
      </c>
      <c r="AU1175" s="88"/>
      <c r="AV1175" s="88"/>
      <c r="AW1175" s="88"/>
      <c r="AX1175" s="88" t="s">
        <v>3923</v>
      </c>
      <c r="AY1175" s="88">
        <v>66.630289000000005</v>
      </c>
      <c r="AZ1175" s="89">
        <v>150</v>
      </c>
      <c r="BA1175" s="92"/>
      <c r="BB1175" s="93">
        <v>144</v>
      </c>
      <c r="BC1175" s="94">
        <v>0.2</v>
      </c>
      <c r="BD1175" s="93">
        <v>480</v>
      </c>
      <c r="BE1175" s="93">
        <v>345</v>
      </c>
      <c r="BF1175" s="98" t="s">
        <v>61</v>
      </c>
      <c r="BG1175" s="88" t="s">
        <v>68</v>
      </c>
      <c r="BH1175" s="87" t="s">
        <v>1637</v>
      </c>
    </row>
    <row r="1176" spans="1:60" s="87" customFormat="1" ht="30.75" customHeight="1" x14ac:dyDescent="0.2">
      <c r="A1176" s="87" t="s">
        <v>1702</v>
      </c>
      <c r="B1176" s="88" t="s">
        <v>1908</v>
      </c>
      <c r="C1176" s="107" t="s">
        <v>1702</v>
      </c>
      <c r="D1176" s="88" t="s">
        <v>31</v>
      </c>
      <c r="E1176" s="88" t="s">
        <v>32</v>
      </c>
      <c r="F1176" s="88" t="s">
        <v>32</v>
      </c>
      <c r="G1176" s="88" t="s">
        <v>61</v>
      </c>
      <c r="H1176" s="88" t="s">
        <v>66</v>
      </c>
      <c r="I1176" s="88" t="s">
        <v>2916</v>
      </c>
      <c r="J1176" s="88" t="s">
        <v>1643</v>
      </c>
      <c r="K1176" s="87" t="s">
        <v>1694</v>
      </c>
      <c r="L1176" s="87" t="s">
        <v>1637</v>
      </c>
      <c r="M1176" s="88" t="s">
        <v>1637</v>
      </c>
      <c r="N1176" s="88" t="s">
        <v>1726</v>
      </c>
      <c r="O1176" s="88" t="s">
        <v>444</v>
      </c>
      <c r="P1176" s="87" t="s">
        <v>107</v>
      </c>
      <c r="Q1176" s="88" t="s">
        <v>2374</v>
      </c>
      <c r="R1176" s="89" t="s">
        <v>3624</v>
      </c>
      <c r="S1176" s="106">
        <v>0.58499999999999996</v>
      </c>
      <c r="T1176" s="87" t="s">
        <v>1693</v>
      </c>
      <c r="X1176" s="93"/>
      <c r="Y1176" s="93"/>
      <c r="AA1176" s="88">
        <v>43</v>
      </c>
      <c r="AD1176" s="88">
        <v>24</v>
      </c>
      <c r="AE1176" s="108">
        <v>20.7</v>
      </c>
      <c r="AF1176" s="88"/>
      <c r="AG1176" s="88"/>
      <c r="AH1176" s="88" t="s">
        <v>2998</v>
      </c>
      <c r="AI1176" s="89">
        <v>1</v>
      </c>
      <c r="AJ1176" s="89"/>
      <c r="AK1176" s="89"/>
      <c r="AP1176" s="88" t="s">
        <v>61</v>
      </c>
      <c r="AQ1176" s="88" t="s">
        <v>44</v>
      </c>
      <c r="AR1176" s="88" t="s">
        <v>45</v>
      </c>
      <c r="AS1176" s="88" t="s">
        <v>44</v>
      </c>
      <c r="AT1176" s="88" t="s">
        <v>61</v>
      </c>
      <c r="AU1176" s="88"/>
      <c r="AV1176" s="88"/>
      <c r="AW1176" s="88"/>
      <c r="AX1176" s="88" t="s">
        <v>3923</v>
      </c>
      <c r="AY1176" s="88">
        <v>66.630289000000005</v>
      </c>
      <c r="AZ1176" s="89">
        <v>150</v>
      </c>
      <c r="BA1176" s="92"/>
      <c r="BB1176" s="93">
        <v>144</v>
      </c>
      <c r="BC1176" s="94">
        <v>0.2</v>
      </c>
      <c r="BD1176" s="93">
        <v>480</v>
      </c>
      <c r="BE1176" s="93">
        <v>345</v>
      </c>
      <c r="BF1176" s="98" t="s">
        <v>61</v>
      </c>
      <c r="BG1176" s="88" t="s">
        <v>68</v>
      </c>
      <c r="BH1176" s="87" t="s">
        <v>1637</v>
      </c>
    </row>
    <row r="1177" spans="1:60" s="87" customFormat="1" ht="30.75" customHeight="1" x14ac:dyDescent="0.2">
      <c r="A1177" s="87" t="s">
        <v>2304</v>
      </c>
      <c r="B1177" s="88" t="s">
        <v>1909</v>
      </c>
      <c r="C1177" s="107" t="s">
        <v>2304</v>
      </c>
      <c r="D1177" s="88" t="s">
        <v>31</v>
      </c>
      <c r="E1177" s="88" t="s">
        <v>32</v>
      </c>
      <c r="F1177" s="88" t="s">
        <v>32</v>
      </c>
      <c r="G1177" s="88" t="s">
        <v>61</v>
      </c>
      <c r="H1177" s="88" t="s">
        <v>66</v>
      </c>
      <c r="I1177" s="88" t="s">
        <v>2918</v>
      </c>
      <c r="J1177" s="88" t="s">
        <v>1643</v>
      </c>
      <c r="K1177" s="87" t="s">
        <v>1709</v>
      </c>
      <c r="L1177" s="87" t="s">
        <v>1637</v>
      </c>
      <c r="M1177" s="88" t="s">
        <v>1637</v>
      </c>
      <c r="N1177" s="88" t="s">
        <v>156</v>
      </c>
      <c r="O1177" s="88" t="s">
        <v>444</v>
      </c>
      <c r="P1177" s="87" t="s">
        <v>175</v>
      </c>
      <c r="Q1177" s="88" t="s">
        <v>2374</v>
      </c>
      <c r="R1177" s="89" t="s">
        <v>3621</v>
      </c>
      <c r="S1177" s="106">
        <v>0.57499999999999996</v>
      </c>
      <c r="T1177" s="87" t="s">
        <v>1703</v>
      </c>
      <c r="X1177" s="93"/>
      <c r="Y1177" s="93"/>
      <c r="AA1177" s="88">
        <v>38</v>
      </c>
      <c r="AD1177" s="88">
        <v>24</v>
      </c>
      <c r="AE1177" s="108">
        <v>18.899999999999999</v>
      </c>
      <c r="AF1177" s="88" t="s">
        <v>2992</v>
      </c>
      <c r="AG1177" s="88" t="s">
        <v>2999</v>
      </c>
      <c r="AH1177" s="88" t="s">
        <v>2998</v>
      </c>
      <c r="AI1177" s="89">
        <v>1</v>
      </c>
      <c r="AJ1177" s="89"/>
      <c r="AK1177" s="89"/>
      <c r="AP1177" s="88" t="s">
        <v>61</v>
      </c>
      <c r="AQ1177" s="88" t="s">
        <v>44</v>
      </c>
      <c r="AR1177" s="88" t="s">
        <v>45</v>
      </c>
      <c r="AS1177" s="88" t="s">
        <v>44</v>
      </c>
      <c r="AT1177" s="88" t="s">
        <v>61</v>
      </c>
      <c r="AU1177" s="88"/>
      <c r="AV1177" s="88"/>
      <c r="AW1177" s="88"/>
      <c r="AX1177" s="88" t="s">
        <v>3923</v>
      </c>
      <c r="AY1177" s="88">
        <v>73.273214999999993</v>
      </c>
      <c r="AZ1177" s="89">
        <v>150</v>
      </c>
      <c r="BA1177" s="92">
        <v>0.20725388601036268</v>
      </c>
      <c r="BB1177" s="93">
        <v>72</v>
      </c>
      <c r="BC1177" s="94">
        <v>0.2</v>
      </c>
      <c r="BD1177" s="93">
        <v>495</v>
      </c>
      <c r="BE1177" s="93">
        <v>360</v>
      </c>
      <c r="BF1177" s="98" t="s">
        <v>2580</v>
      </c>
      <c r="BG1177" s="88" t="s">
        <v>68</v>
      </c>
      <c r="BH1177" s="87" t="s">
        <v>1637</v>
      </c>
    </row>
    <row r="1178" spans="1:60" s="87" customFormat="1" ht="30.75" customHeight="1" x14ac:dyDescent="0.2">
      <c r="A1178" s="87" t="s">
        <v>2305</v>
      </c>
      <c r="B1178" s="88" t="s">
        <v>1909</v>
      </c>
      <c r="C1178" s="107" t="s">
        <v>2305</v>
      </c>
      <c r="D1178" s="88" t="s">
        <v>31</v>
      </c>
      <c r="E1178" s="88" t="s">
        <v>32</v>
      </c>
      <c r="F1178" s="88" t="s">
        <v>32</v>
      </c>
      <c r="G1178" s="88" t="s">
        <v>61</v>
      </c>
      <c r="H1178" s="88" t="s">
        <v>66</v>
      </c>
      <c r="I1178" s="88" t="s">
        <v>2918</v>
      </c>
      <c r="J1178" s="88" t="s">
        <v>1643</v>
      </c>
      <c r="K1178" s="87" t="s">
        <v>1709</v>
      </c>
      <c r="L1178" s="87" t="s">
        <v>1637</v>
      </c>
      <c r="M1178" s="88" t="s">
        <v>1637</v>
      </c>
      <c r="N1178" s="88" t="s">
        <v>156</v>
      </c>
      <c r="O1178" s="88" t="s">
        <v>444</v>
      </c>
      <c r="P1178" s="87" t="s">
        <v>176</v>
      </c>
      <c r="Q1178" s="88" t="s">
        <v>2374</v>
      </c>
      <c r="R1178" s="89" t="s">
        <v>3621</v>
      </c>
      <c r="S1178" s="106">
        <v>0.54500000000000004</v>
      </c>
      <c r="T1178" s="87" t="s">
        <v>1704</v>
      </c>
      <c r="X1178" s="93"/>
      <c r="Y1178" s="93"/>
      <c r="AA1178" s="88">
        <v>38</v>
      </c>
      <c r="AD1178" s="88">
        <v>24</v>
      </c>
      <c r="AE1178" s="108">
        <v>18.899999999999999</v>
      </c>
      <c r="AF1178" s="88" t="s">
        <v>2992</v>
      </c>
      <c r="AG1178" s="88" t="s">
        <v>2999</v>
      </c>
      <c r="AH1178" s="88" t="s">
        <v>2998</v>
      </c>
      <c r="AI1178" s="89">
        <v>1</v>
      </c>
      <c r="AJ1178" s="89"/>
      <c r="AK1178" s="89"/>
      <c r="AP1178" s="88" t="s">
        <v>61</v>
      </c>
      <c r="AQ1178" s="88" t="s">
        <v>44</v>
      </c>
      <c r="AR1178" s="88" t="s">
        <v>45</v>
      </c>
      <c r="AS1178" s="88" t="s">
        <v>44</v>
      </c>
      <c r="AT1178" s="88" t="s">
        <v>61</v>
      </c>
      <c r="AU1178" s="88"/>
      <c r="AV1178" s="88"/>
      <c r="AW1178" s="88"/>
      <c r="AX1178" s="88" t="s">
        <v>3923</v>
      </c>
      <c r="AY1178" s="88">
        <v>74.828969000000001</v>
      </c>
      <c r="AZ1178" s="89">
        <v>150</v>
      </c>
      <c r="BA1178" s="92">
        <v>0.33678756476683935</v>
      </c>
      <c r="BB1178" s="93">
        <v>72</v>
      </c>
      <c r="BC1178" s="94">
        <v>0.2</v>
      </c>
      <c r="BD1178" s="93">
        <v>495</v>
      </c>
      <c r="BE1178" s="93">
        <v>360</v>
      </c>
      <c r="BF1178" s="98" t="s">
        <v>2580</v>
      </c>
      <c r="BG1178" s="88" t="s">
        <v>68</v>
      </c>
      <c r="BH1178" s="87" t="s">
        <v>1637</v>
      </c>
    </row>
    <row r="1179" spans="1:60" s="87" customFormat="1" ht="30.75" customHeight="1" x14ac:dyDescent="0.2">
      <c r="A1179" s="87" t="s">
        <v>1710</v>
      </c>
      <c r="B1179" s="88" t="s">
        <v>1909</v>
      </c>
      <c r="C1179" s="107" t="s">
        <v>1710</v>
      </c>
      <c r="D1179" s="88" t="s">
        <v>31</v>
      </c>
      <c r="E1179" s="88" t="s">
        <v>32</v>
      </c>
      <c r="F1179" s="88" t="s">
        <v>32</v>
      </c>
      <c r="G1179" s="88" t="s">
        <v>61</v>
      </c>
      <c r="H1179" s="88" t="s">
        <v>66</v>
      </c>
      <c r="I1179" s="88" t="s">
        <v>2918</v>
      </c>
      <c r="J1179" s="88" t="s">
        <v>1643</v>
      </c>
      <c r="K1179" s="87" t="s">
        <v>1709</v>
      </c>
      <c r="L1179" s="87" t="s">
        <v>1637</v>
      </c>
      <c r="M1179" s="88" t="s">
        <v>1637</v>
      </c>
      <c r="N1179" s="88" t="s">
        <v>156</v>
      </c>
      <c r="O1179" s="88" t="s">
        <v>444</v>
      </c>
      <c r="P1179" s="87" t="s">
        <v>98</v>
      </c>
      <c r="Q1179" s="88" t="s">
        <v>2374</v>
      </c>
      <c r="R1179" s="89" t="s">
        <v>3621</v>
      </c>
      <c r="S1179" s="106">
        <v>0.51</v>
      </c>
      <c r="T1179" s="87" t="s">
        <v>1705</v>
      </c>
      <c r="X1179" s="93"/>
      <c r="Y1179" s="93"/>
      <c r="AA1179" s="88">
        <v>38</v>
      </c>
      <c r="AD1179" s="88">
        <v>24</v>
      </c>
      <c r="AE1179" s="108">
        <v>18.899999999999999</v>
      </c>
      <c r="AF1179" s="88" t="s">
        <v>2992</v>
      </c>
      <c r="AG1179" s="88" t="s">
        <v>2999</v>
      </c>
      <c r="AH1179" s="88" t="s">
        <v>2998</v>
      </c>
      <c r="AI1179" s="89">
        <v>1</v>
      </c>
      <c r="AJ1179" s="89"/>
      <c r="AK1179" s="89"/>
      <c r="AP1179" s="88" t="s">
        <v>61</v>
      </c>
      <c r="AQ1179" s="88" t="s">
        <v>44</v>
      </c>
      <c r="AR1179" s="88" t="s">
        <v>45</v>
      </c>
      <c r="AS1179" s="88" t="s">
        <v>44</v>
      </c>
      <c r="AT1179" s="88" t="s">
        <v>61</v>
      </c>
      <c r="AU1179" s="88"/>
      <c r="AV1179" s="88"/>
      <c r="AW1179" s="88"/>
      <c r="AX1179" s="88" t="s">
        <v>3923</v>
      </c>
      <c r="AY1179" s="88">
        <v>69.942348999999993</v>
      </c>
      <c r="AZ1179" s="89">
        <v>150</v>
      </c>
      <c r="BA1179" s="92">
        <v>0.21761658031088082</v>
      </c>
      <c r="BB1179" s="93">
        <v>72</v>
      </c>
      <c r="BC1179" s="94">
        <v>0.2</v>
      </c>
      <c r="BD1179" s="93">
        <v>495</v>
      </c>
      <c r="BE1179" s="93">
        <v>360</v>
      </c>
      <c r="BF1179" s="98" t="s">
        <v>2580</v>
      </c>
      <c r="BG1179" s="88" t="s">
        <v>68</v>
      </c>
      <c r="BH1179" s="87" t="s">
        <v>1637</v>
      </c>
    </row>
    <row r="1180" spans="1:60" s="87" customFormat="1" ht="30.75" customHeight="1" x14ac:dyDescent="0.2">
      <c r="A1180" s="87" t="s">
        <v>1711</v>
      </c>
      <c r="B1180" s="88" t="s">
        <v>1909</v>
      </c>
      <c r="C1180" s="107" t="s">
        <v>1711</v>
      </c>
      <c r="D1180" s="88" t="s">
        <v>31</v>
      </c>
      <c r="E1180" s="88" t="s">
        <v>32</v>
      </c>
      <c r="F1180" s="88" t="s">
        <v>32</v>
      </c>
      <c r="G1180" s="88" t="s">
        <v>61</v>
      </c>
      <c r="H1180" s="88" t="s">
        <v>66</v>
      </c>
      <c r="I1180" s="88" t="s">
        <v>2918</v>
      </c>
      <c r="J1180" s="88" t="s">
        <v>1643</v>
      </c>
      <c r="K1180" s="87" t="s">
        <v>1709</v>
      </c>
      <c r="L1180" s="87" t="s">
        <v>1637</v>
      </c>
      <c r="M1180" s="88" t="s">
        <v>1637</v>
      </c>
      <c r="N1180" s="88" t="s">
        <v>156</v>
      </c>
      <c r="O1180" s="88" t="s">
        <v>444</v>
      </c>
      <c r="P1180" s="87" t="s">
        <v>100</v>
      </c>
      <c r="Q1180" s="88" t="s">
        <v>2374</v>
      </c>
      <c r="R1180" s="89" t="s">
        <v>3621</v>
      </c>
      <c r="S1180" s="106">
        <v>0.48499999999999999</v>
      </c>
      <c r="T1180" s="87" t="s">
        <v>1706</v>
      </c>
      <c r="X1180" s="93"/>
      <c r="Y1180" s="93"/>
      <c r="AA1180" s="88">
        <v>38</v>
      </c>
      <c r="AD1180" s="88">
        <v>24</v>
      </c>
      <c r="AE1180" s="108">
        <v>18.899999999999999</v>
      </c>
      <c r="AF1180" s="88" t="s">
        <v>2992</v>
      </c>
      <c r="AG1180" s="88" t="s">
        <v>2999</v>
      </c>
      <c r="AH1180" s="88" t="s">
        <v>2998</v>
      </c>
      <c r="AI1180" s="89">
        <v>1</v>
      </c>
      <c r="AJ1180" s="89"/>
      <c r="AK1180" s="89"/>
      <c r="AP1180" s="88" t="s">
        <v>61</v>
      </c>
      <c r="AQ1180" s="88" t="s">
        <v>44</v>
      </c>
      <c r="AR1180" s="88" t="s">
        <v>45</v>
      </c>
      <c r="AS1180" s="88" t="s">
        <v>44</v>
      </c>
      <c r="AT1180" s="88" t="s">
        <v>61</v>
      </c>
      <c r="AU1180" s="88"/>
      <c r="AV1180" s="88"/>
      <c r="AW1180" s="88"/>
      <c r="AX1180" s="88" t="s">
        <v>3923</v>
      </c>
      <c r="AY1180" s="88">
        <v>71.703249</v>
      </c>
      <c r="AZ1180" s="89">
        <v>150</v>
      </c>
      <c r="BA1180" s="92">
        <v>5.6994818652849742E-2</v>
      </c>
      <c r="BB1180" s="93">
        <v>72</v>
      </c>
      <c r="BC1180" s="94">
        <v>0.2</v>
      </c>
      <c r="BD1180" s="93">
        <v>495</v>
      </c>
      <c r="BE1180" s="93">
        <v>360</v>
      </c>
      <c r="BF1180" s="98" t="s">
        <v>2580</v>
      </c>
      <c r="BG1180" s="88" t="s">
        <v>68</v>
      </c>
      <c r="BH1180" s="87" t="s">
        <v>1637</v>
      </c>
    </row>
    <row r="1181" spans="1:60" s="87" customFormat="1" ht="30.75" customHeight="1" x14ac:dyDescent="0.2">
      <c r="A1181" s="87" t="s">
        <v>1712</v>
      </c>
      <c r="B1181" s="88" t="s">
        <v>1909</v>
      </c>
      <c r="C1181" s="107" t="s">
        <v>1712</v>
      </c>
      <c r="D1181" s="88" t="s">
        <v>31</v>
      </c>
      <c r="E1181" s="88" t="s">
        <v>32</v>
      </c>
      <c r="F1181" s="88" t="s">
        <v>32</v>
      </c>
      <c r="G1181" s="88" t="s">
        <v>61</v>
      </c>
      <c r="H1181" s="88" t="s">
        <v>66</v>
      </c>
      <c r="I1181" s="88" t="s">
        <v>2918</v>
      </c>
      <c r="J1181" s="88" t="s">
        <v>1643</v>
      </c>
      <c r="K1181" s="87" t="s">
        <v>1709</v>
      </c>
      <c r="L1181" s="87" t="s">
        <v>1637</v>
      </c>
      <c r="M1181" s="88" t="s">
        <v>1637</v>
      </c>
      <c r="N1181" s="88" t="s">
        <v>156</v>
      </c>
      <c r="O1181" s="88" t="s">
        <v>444</v>
      </c>
      <c r="P1181" s="87" t="s">
        <v>104</v>
      </c>
      <c r="Q1181" s="88" t="s">
        <v>2374</v>
      </c>
      <c r="R1181" s="89" t="s">
        <v>3621</v>
      </c>
      <c r="S1181" s="106">
        <v>0.61</v>
      </c>
      <c r="T1181" s="87" t="s">
        <v>1707</v>
      </c>
      <c r="X1181" s="93"/>
      <c r="Y1181" s="93"/>
      <c r="AA1181" s="88">
        <v>38</v>
      </c>
      <c r="AD1181" s="88">
        <v>24</v>
      </c>
      <c r="AE1181" s="108">
        <v>18.899999999999999</v>
      </c>
      <c r="AF1181" s="88" t="s">
        <v>2992</v>
      </c>
      <c r="AG1181" s="88" t="s">
        <v>2999</v>
      </c>
      <c r="AH1181" s="88" t="s">
        <v>2998</v>
      </c>
      <c r="AI1181" s="89">
        <v>1</v>
      </c>
      <c r="AJ1181" s="89"/>
      <c r="AK1181" s="89"/>
      <c r="AP1181" s="88" t="s">
        <v>61</v>
      </c>
      <c r="AQ1181" s="88" t="s">
        <v>44</v>
      </c>
      <c r="AR1181" s="88" t="s">
        <v>45</v>
      </c>
      <c r="AS1181" s="88" t="s">
        <v>44</v>
      </c>
      <c r="AT1181" s="88" t="s">
        <v>61</v>
      </c>
      <c r="AU1181" s="88"/>
      <c r="AV1181" s="88"/>
      <c r="AW1181" s="88"/>
      <c r="AX1181" s="88" t="s">
        <v>3923</v>
      </c>
      <c r="AY1181" s="88">
        <v>67.093895000000003</v>
      </c>
      <c r="AZ1181" s="89">
        <v>150</v>
      </c>
      <c r="BA1181" s="92">
        <v>0.11398963730569948</v>
      </c>
      <c r="BB1181" s="93">
        <v>72</v>
      </c>
      <c r="BC1181" s="94">
        <v>0.2</v>
      </c>
      <c r="BD1181" s="93">
        <v>495</v>
      </c>
      <c r="BE1181" s="93">
        <v>360</v>
      </c>
      <c r="BF1181" s="98" t="s">
        <v>2580</v>
      </c>
      <c r="BG1181" s="88" t="s">
        <v>68</v>
      </c>
      <c r="BH1181" s="87" t="s">
        <v>1637</v>
      </c>
    </row>
    <row r="1182" spans="1:60" s="87" customFormat="1" ht="30.75" customHeight="1" x14ac:dyDescent="0.2">
      <c r="A1182" s="87" t="s">
        <v>1713</v>
      </c>
      <c r="B1182" s="88" t="s">
        <v>1909</v>
      </c>
      <c r="C1182" s="107" t="s">
        <v>1713</v>
      </c>
      <c r="D1182" s="88" t="s">
        <v>31</v>
      </c>
      <c r="E1182" s="88" t="s">
        <v>32</v>
      </c>
      <c r="F1182" s="88" t="s">
        <v>32</v>
      </c>
      <c r="G1182" s="88" t="s">
        <v>61</v>
      </c>
      <c r="H1182" s="88" t="s">
        <v>66</v>
      </c>
      <c r="I1182" s="88" t="s">
        <v>2918</v>
      </c>
      <c r="J1182" s="88" t="s">
        <v>1643</v>
      </c>
      <c r="K1182" s="87" t="s">
        <v>1709</v>
      </c>
      <c r="L1182" s="87" t="s">
        <v>1637</v>
      </c>
      <c r="M1182" s="88" t="s">
        <v>1637</v>
      </c>
      <c r="N1182" s="88" t="s">
        <v>156</v>
      </c>
      <c r="O1182" s="88" t="s">
        <v>444</v>
      </c>
      <c r="P1182" s="87" t="s">
        <v>107</v>
      </c>
      <c r="Q1182" s="88" t="s">
        <v>2374</v>
      </c>
      <c r="R1182" s="89" t="s">
        <v>3621</v>
      </c>
      <c r="S1182" s="106">
        <v>0.48499999999999999</v>
      </c>
      <c r="T1182" s="87" t="s">
        <v>1708</v>
      </c>
      <c r="X1182" s="93"/>
      <c r="Y1182" s="93"/>
      <c r="AA1182" s="88">
        <v>38</v>
      </c>
      <c r="AD1182" s="88">
        <v>24</v>
      </c>
      <c r="AE1182" s="108">
        <v>18.899999999999999</v>
      </c>
      <c r="AF1182" s="88" t="s">
        <v>2992</v>
      </c>
      <c r="AG1182" s="88" t="s">
        <v>2999</v>
      </c>
      <c r="AH1182" s="88" t="s">
        <v>2998</v>
      </c>
      <c r="AI1182" s="89">
        <v>1</v>
      </c>
      <c r="AJ1182" s="89"/>
      <c r="AK1182" s="89"/>
      <c r="AP1182" s="88" t="s">
        <v>61</v>
      </c>
      <c r="AQ1182" s="88" t="s">
        <v>44</v>
      </c>
      <c r="AR1182" s="88" t="s">
        <v>45</v>
      </c>
      <c r="AS1182" s="88" t="s">
        <v>44</v>
      </c>
      <c r="AT1182" s="88" t="s">
        <v>61</v>
      </c>
      <c r="AU1182" s="88"/>
      <c r="AV1182" s="88"/>
      <c r="AW1182" s="88"/>
      <c r="AX1182" s="88" t="s">
        <v>3923</v>
      </c>
      <c r="AY1182" s="88">
        <v>70.163747000000001</v>
      </c>
      <c r="AZ1182" s="89">
        <v>150</v>
      </c>
      <c r="BA1182" s="92">
        <v>4.145077720207254E-2</v>
      </c>
      <c r="BB1182" s="93">
        <v>72</v>
      </c>
      <c r="BC1182" s="94">
        <v>0.2</v>
      </c>
      <c r="BD1182" s="93">
        <v>495</v>
      </c>
      <c r="BE1182" s="93">
        <v>360</v>
      </c>
      <c r="BF1182" s="98" t="s">
        <v>2580</v>
      </c>
      <c r="BG1182" s="88" t="s">
        <v>68</v>
      </c>
      <c r="BH1182" s="87" t="s">
        <v>1637</v>
      </c>
    </row>
    <row r="1183" spans="1:60" s="87" customFormat="1" ht="30.75" customHeight="1" x14ac:dyDescent="0.2">
      <c r="A1183" s="87" t="s">
        <v>2306</v>
      </c>
      <c r="B1183" s="88" t="s">
        <v>1920</v>
      </c>
      <c r="C1183" s="107" t="s">
        <v>2306</v>
      </c>
      <c r="D1183" s="88" t="s">
        <v>31</v>
      </c>
      <c r="E1183" s="88" t="s">
        <v>32</v>
      </c>
      <c r="F1183" s="88" t="s">
        <v>32</v>
      </c>
      <c r="G1183" s="88" t="s">
        <v>61</v>
      </c>
      <c r="H1183" s="88" t="s">
        <v>66</v>
      </c>
      <c r="I1183" s="88" t="s">
        <v>2918</v>
      </c>
      <c r="J1183" s="88" t="s">
        <v>62</v>
      </c>
      <c r="K1183" s="87" t="s">
        <v>1715</v>
      </c>
      <c r="L1183" s="87" t="s">
        <v>3522</v>
      </c>
      <c r="M1183" s="88" t="s">
        <v>1716</v>
      </c>
      <c r="N1183" s="88" t="s">
        <v>1735</v>
      </c>
      <c r="O1183" s="88" t="s">
        <v>587</v>
      </c>
      <c r="P1183" s="88" t="s">
        <v>175</v>
      </c>
      <c r="Q1183" s="88" t="s">
        <v>2374</v>
      </c>
      <c r="R1183" s="89" t="s">
        <v>3620</v>
      </c>
      <c r="S1183" s="93">
        <v>4.4999999999999998E-2</v>
      </c>
      <c r="T1183" s="107" t="s">
        <v>1910</v>
      </c>
      <c r="X1183" s="93"/>
      <c r="Y1183" s="93"/>
      <c r="AA1183" s="88">
        <v>11</v>
      </c>
      <c r="AD1183" s="88">
        <v>24</v>
      </c>
      <c r="AE1183" s="108">
        <v>4.6500000000000004</v>
      </c>
      <c r="AF1183" s="88" t="s">
        <v>2992</v>
      </c>
      <c r="AG1183" s="88" t="s">
        <v>2999</v>
      </c>
      <c r="AH1183" s="88">
        <v>0</v>
      </c>
      <c r="AI1183" s="89">
        <v>1</v>
      </c>
      <c r="AJ1183" s="89"/>
      <c r="AK1183" s="89"/>
      <c r="AP1183" s="88" t="s">
        <v>61</v>
      </c>
      <c r="AQ1183" s="88" t="s">
        <v>44</v>
      </c>
      <c r="AR1183" s="88" t="s">
        <v>45</v>
      </c>
      <c r="AS1183" s="88" t="s">
        <v>44</v>
      </c>
      <c r="AT1183" s="88" t="s">
        <v>61</v>
      </c>
      <c r="AU1183" s="88"/>
      <c r="AV1183" s="88"/>
      <c r="AW1183" s="88"/>
      <c r="AX1183" s="88" t="s">
        <v>3923</v>
      </c>
      <c r="AY1183" s="88">
        <v>9.8190279999999994</v>
      </c>
      <c r="AZ1183" s="89"/>
      <c r="BA1183" s="92"/>
      <c r="BB1183" s="93">
        <v>144</v>
      </c>
      <c r="BC1183" s="94">
        <v>0.2</v>
      </c>
      <c r="BD1183" s="93">
        <v>199</v>
      </c>
      <c r="BE1183" s="93">
        <v>140</v>
      </c>
      <c r="BF1183" s="98" t="s">
        <v>2640</v>
      </c>
      <c r="BG1183" s="88" t="s">
        <v>68</v>
      </c>
      <c r="BH1183" s="87" t="s">
        <v>3522</v>
      </c>
    </row>
    <row r="1184" spans="1:60" s="87" customFormat="1" ht="30.75" customHeight="1" x14ac:dyDescent="0.2">
      <c r="A1184" s="87" t="s">
        <v>2307</v>
      </c>
      <c r="B1184" s="88" t="s">
        <v>1921</v>
      </c>
      <c r="C1184" s="107" t="s">
        <v>2307</v>
      </c>
      <c r="D1184" s="88" t="s">
        <v>31</v>
      </c>
      <c r="E1184" s="88" t="s">
        <v>32</v>
      </c>
      <c r="F1184" s="88" t="s">
        <v>32</v>
      </c>
      <c r="G1184" s="88" t="s">
        <v>61</v>
      </c>
      <c r="H1184" s="88" t="s">
        <v>66</v>
      </c>
      <c r="I1184" s="88" t="s">
        <v>2918</v>
      </c>
      <c r="J1184" s="88" t="s">
        <v>62</v>
      </c>
      <c r="K1184" s="87" t="s">
        <v>1715</v>
      </c>
      <c r="L1184" s="87" t="s">
        <v>3522</v>
      </c>
      <c r="M1184" s="88" t="s">
        <v>1716</v>
      </c>
      <c r="N1184" s="88" t="s">
        <v>1729</v>
      </c>
      <c r="O1184" s="88" t="s">
        <v>587</v>
      </c>
      <c r="P1184" s="88" t="s">
        <v>175</v>
      </c>
      <c r="Q1184" s="88" t="s">
        <v>2374</v>
      </c>
      <c r="R1184" s="89" t="s">
        <v>3613</v>
      </c>
      <c r="S1184" s="93">
        <v>4.4999999999999998E-2</v>
      </c>
      <c r="T1184" s="107" t="s">
        <v>1911</v>
      </c>
      <c r="X1184" s="93"/>
      <c r="Y1184" s="93"/>
      <c r="AA1184" s="88">
        <v>11</v>
      </c>
      <c r="AD1184" s="88">
        <v>24</v>
      </c>
      <c r="AE1184" s="108">
        <v>4.6500000000000004</v>
      </c>
      <c r="AF1184" s="88" t="s">
        <v>2992</v>
      </c>
      <c r="AG1184" s="88" t="s">
        <v>2999</v>
      </c>
      <c r="AH1184" s="88">
        <v>0</v>
      </c>
      <c r="AI1184" s="89">
        <v>1</v>
      </c>
      <c r="AJ1184" s="89"/>
      <c r="AK1184" s="89"/>
      <c r="AP1184" s="88" t="s">
        <v>61</v>
      </c>
      <c r="AQ1184" s="88" t="s">
        <v>44</v>
      </c>
      <c r="AR1184" s="88" t="s">
        <v>45</v>
      </c>
      <c r="AS1184" s="88" t="s">
        <v>44</v>
      </c>
      <c r="AT1184" s="88" t="s">
        <v>61</v>
      </c>
      <c r="AU1184" s="88"/>
      <c r="AV1184" s="88"/>
      <c r="AW1184" s="88"/>
      <c r="AX1184" s="88" t="s">
        <v>3923</v>
      </c>
      <c r="AY1184" s="88">
        <v>9.8190279999999994</v>
      </c>
      <c r="AZ1184" s="89"/>
      <c r="BA1184" s="92"/>
      <c r="BB1184" s="93">
        <v>144</v>
      </c>
      <c r="BC1184" s="94">
        <v>0.2</v>
      </c>
      <c r="BD1184" s="93">
        <v>199</v>
      </c>
      <c r="BE1184" s="93">
        <v>140</v>
      </c>
      <c r="BF1184" s="98" t="s">
        <v>2641</v>
      </c>
      <c r="BG1184" s="88" t="s">
        <v>68</v>
      </c>
      <c r="BH1184" s="87" t="s">
        <v>3522</v>
      </c>
    </row>
    <row r="1185" spans="1:60" s="87" customFormat="1" ht="30.75" customHeight="1" x14ac:dyDescent="0.2">
      <c r="A1185" s="87" t="s">
        <v>2308</v>
      </c>
      <c r="B1185" s="88" t="s">
        <v>1922</v>
      </c>
      <c r="C1185" s="107" t="s">
        <v>2308</v>
      </c>
      <c r="D1185" s="88" t="s">
        <v>31</v>
      </c>
      <c r="E1185" s="88" t="s">
        <v>32</v>
      </c>
      <c r="F1185" s="88" t="s">
        <v>32</v>
      </c>
      <c r="G1185" s="88" t="s">
        <v>61</v>
      </c>
      <c r="H1185" s="88" t="s">
        <v>66</v>
      </c>
      <c r="I1185" s="88" t="s">
        <v>2918</v>
      </c>
      <c r="J1185" s="88" t="s">
        <v>62</v>
      </c>
      <c r="K1185" s="87" t="s">
        <v>1715</v>
      </c>
      <c r="L1185" s="87" t="s">
        <v>3522</v>
      </c>
      <c r="M1185" s="88" t="s">
        <v>1716</v>
      </c>
      <c r="N1185" s="88" t="s">
        <v>1726</v>
      </c>
      <c r="O1185" s="88" t="s">
        <v>587</v>
      </c>
      <c r="P1185" s="88" t="s">
        <v>175</v>
      </c>
      <c r="Q1185" s="88" t="s">
        <v>2374</v>
      </c>
      <c r="R1185" s="89" t="s">
        <v>3644</v>
      </c>
      <c r="S1185" s="93">
        <v>4.4999999999999998E-2</v>
      </c>
      <c r="T1185" s="107" t="s">
        <v>1912</v>
      </c>
      <c r="X1185" s="93"/>
      <c r="Y1185" s="93"/>
      <c r="AA1185" s="88">
        <v>11</v>
      </c>
      <c r="AD1185" s="88">
        <v>24</v>
      </c>
      <c r="AE1185" s="108">
        <v>4.6500000000000004</v>
      </c>
      <c r="AF1185" s="88" t="s">
        <v>2992</v>
      </c>
      <c r="AG1185" s="88" t="s">
        <v>2999</v>
      </c>
      <c r="AH1185" s="88">
        <v>0</v>
      </c>
      <c r="AI1185" s="89">
        <v>1</v>
      </c>
      <c r="AJ1185" s="89"/>
      <c r="AK1185" s="89"/>
      <c r="AP1185" s="88" t="s">
        <v>61</v>
      </c>
      <c r="AQ1185" s="88" t="s">
        <v>44</v>
      </c>
      <c r="AR1185" s="88" t="s">
        <v>45</v>
      </c>
      <c r="AS1185" s="88" t="s">
        <v>44</v>
      </c>
      <c r="AT1185" s="88" t="s">
        <v>61</v>
      </c>
      <c r="AU1185" s="88"/>
      <c r="AV1185" s="88"/>
      <c r="AW1185" s="88"/>
      <c r="AX1185" s="88" t="s">
        <v>3923</v>
      </c>
      <c r="AY1185" s="88">
        <v>9.8190279999999994</v>
      </c>
      <c r="AZ1185" s="89"/>
      <c r="BA1185" s="92"/>
      <c r="BB1185" s="93">
        <v>144</v>
      </c>
      <c r="BC1185" s="94">
        <v>0.2</v>
      </c>
      <c r="BD1185" s="93">
        <v>199</v>
      </c>
      <c r="BE1185" s="93">
        <v>140</v>
      </c>
      <c r="BF1185" s="98" t="s">
        <v>2642</v>
      </c>
      <c r="BG1185" s="88" t="s">
        <v>68</v>
      </c>
      <c r="BH1185" s="87" t="s">
        <v>3522</v>
      </c>
    </row>
    <row r="1186" spans="1:60" s="87" customFormat="1" ht="30.75" customHeight="1" x14ac:dyDescent="0.2">
      <c r="A1186" s="87" t="s">
        <v>2309</v>
      </c>
      <c r="B1186" s="88" t="s">
        <v>1923</v>
      </c>
      <c r="C1186" s="107" t="s">
        <v>2309</v>
      </c>
      <c r="D1186" s="88" t="s">
        <v>31</v>
      </c>
      <c r="E1186" s="88" t="s">
        <v>32</v>
      </c>
      <c r="F1186" s="88" t="s">
        <v>32</v>
      </c>
      <c r="G1186" s="88" t="s">
        <v>61</v>
      </c>
      <c r="H1186" s="88" t="s">
        <v>66</v>
      </c>
      <c r="I1186" s="88" t="s">
        <v>2918</v>
      </c>
      <c r="J1186" s="88" t="s">
        <v>62</v>
      </c>
      <c r="K1186" s="87" t="s">
        <v>1715</v>
      </c>
      <c r="L1186" s="87" t="s">
        <v>3522</v>
      </c>
      <c r="M1186" s="88" t="s">
        <v>1716</v>
      </c>
      <c r="N1186" s="88" t="s">
        <v>156</v>
      </c>
      <c r="O1186" s="88" t="s">
        <v>587</v>
      </c>
      <c r="P1186" s="88" t="s">
        <v>175</v>
      </c>
      <c r="Q1186" s="88" t="s">
        <v>2374</v>
      </c>
      <c r="R1186" s="89" t="s">
        <v>3615</v>
      </c>
      <c r="S1186" s="93">
        <v>4.4999999999999998E-2</v>
      </c>
      <c r="T1186" s="107" t="s">
        <v>1913</v>
      </c>
      <c r="X1186" s="93"/>
      <c r="Y1186" s="93"/>
      <c r="AA1186" s="88">
        <v>11</v>
      </c>
      <c r="AD1186" s="88">
        <v>24</v>
      </c>
      <c r="AE1186" s="108">
        <v>4.6500000000000004</v>
      </c>
      <c r="AF1186" s="88" t="s">
        <v>2992</v>
      </c>
      <c r="AG1186" s="88" t="s">
        <v>2999</v>
      </c>
      <c r="AH1186" s="88">
        <v>0</v>
      </c>
      <c r="AI1186" s="89">
        <v>1</v>
      </c>
      <c r="AJ1186" s="89"/>
      <c r="AK1186" s="89"/>
      <c r="AP1186" s="88" t="s">
        <v>61</v>
      </c>
      <c r="AQ1186" s="88" t="s">
        <v>44</v>
      </c>
      <c r="AR1186" s="88" t="s">
        <v>45</v>
      </c>
      <c r="AS1186" s="88" t="s">
        <v>44</v>
      </c>
      <c r="AT1186" s="88" t="s">
        <v>61</v>
      </c>
      <c r="AU1186" s="88"/>
      <c r="AV1186" s="88"/>
      <c r="AW1186" s="88"/>
      <c r="AX1186" s="88" t="s">
        <v>3923</v>
      </c>
      <c r="AY1186" s="88">
        <v>9.8190279999999994</v>
      </c>
      <c r="AZ1186" s="89"/>
      <c r="BA1186" s="92"/>
      <c r="BB1186" s="93">
        <v>144</v>
      </c>
      <c r="BC1186" s="94">
        <v>0.2</v>
      </c>
      <c r="BD1186" s="93">
        <v>199</v>
      </c>
      <c r="BE1186" s="93">
        <v>140</v>
      </c>
      <c r="BF1186" s="98" t="s">
        <v>2643</v>
      </c>
      <c r="BG1186" s="88" t="s">
        <v>68</v>
      </c>
      <c r="BH1186" s="87" t="s">
        <v>3522</v>
      </c>
    </row>
    <row r="1187" spans="1:60" s="87" customFormat="1" ht="30.75" customHeight="1" x14ac:dyDescent="0.2">
      <c r="A1187" s="87" t="s">
        <v>2310</v>
      </c>
      <c r="B1187" s="88" t="s">
        <v>1924</v>
      </c>
      <c r="C1187" s="107" t="s">
        <v>2310</v>
      </c>
      <c r="D1187" s="88" t="s">
        <v>31</v>
      </c>
      <c r="E1187" s="88" t="s">
        <v>32</v>
      </c>
      <c r="F1187" s="88" t="s">
        <v>32</v>
      </c>
      <c r="G1187" s="88" t="s">
        <v>61</v>
      </c>
      <c r="H1187" s="88" t="s">
        <v>66</v>
      </c>
      <c r="I1187" s="88" t="s">
        <v>2918</v>
      </c>
      <c r="J1187" s="88" t="s">
        <v>62</v>
      </c>
      <c r="K1187" s="87" t="s">
        <v>1715</v>
      </c>
      <c r="L1187" s="87" t="s">
        <v>3522</v>
      </c>
      <c r="M1187" s="88" t="s">
        <v>1716</v>
      </c>
      <c r="N1187" s="88" t="s">
        <v>1730</v>
      </c>
      <c r="O1187" s="88" t="s">
        <v>587</v>
      </c>
      <c r="P1187" s="88" t="s">
        <v>175</v>
      </c>
      <c r="Q1187" s="88" t="s">
        <v>2374</v>
      </c>
      <c r="R1187" s="89" t="s">
        <v>3618</v>
      </c>
      <c r="S1187" s="106">
        <v>4.4999999999999998E-2</v>
      </c>
      <c r="T1187" s="107" t="s">
        <v>1914</v>
      </c>
      <c r="X1187" s="93"/>
      <c r="Y1187" s="93"/>
      <c r="AA1187" s="88">
        <v>11</v>
      </c>
      <c r="AD1187" s="88">
        <v>24</v>
      </c>
      <c r="AE1187" s="108">
        <v>4.6500000000000004</v>
      </c>
      <c r="AF1187" s="88" t="s">
        <v>2992</v>
      </c>
      <c r="AG1187" s="88" t="s">
        <v>2999</v>
      </c>
      <c r="AH1187" s="88">
        <v>0</v>
      </c>
      <c r="AI1187" s="89">
        <v>1</v>
      </c>
      <c r="AJ1187" s="89"/>
      <c r="AK1187" s="89"/>
      <c r="AP1187" s="88" t="s">
        <v>61</v>
      </c>
      <c r="AQ1187" s="88" t="s">
        <v>44</v>
      </c>
      <c r="AR1187" s="88" t="s">
        <v>45</v>
      </c>
      <c r="AS1187" s="88" t="s">
        <v>44</v>
      </c>
      <c r="AT1187" s="88" t="s">
        <v>61</v>
      </c>
      <c r="AU1187" s="88"/>
      <c r="AV1187" s="88"/>
      <c r="AW1187" s="88"/>
      <c r="AX1187" s="88" t="s">
        <v>3923</v>
      </c>
      <c r="AY1187" s="88">
        <v>9.8190279999999994</v>
      </c>
      <c r="AZ1187" s="89"/>
      <c r="BA1187" s="92"/>
      <c r="BB1187" s="93">
        <v>144</v>
      </c>
      <c r="BC1187" s="94">
        <v>0.2</v>
      </c>
      <c r="BD1187" s="93">
        <v>199</v>
      </c>
      <c r="BE1187" s="93">
        <v>140</v>
      </c>
      <c r="BF1187" s="98" t="s">
        <v>2644</v>
      </c>
      <c r="BG1187" s="88" t="s">
        <v>68</v>
      </c>
      <c r="BH1187" s="87" t="s">
        <v>3522</v>
      </c>
    </row>
    <row r="1188" spans="1:60" s="87" customFormat="1" ht="30.75" customHeight="1" x14ac:dyDescent="0.2">
      <c r="A1188" s="87" t="s">
        <v>2311</v>
      </c>
      <c r="B1188" s="88" t="s">
        <v>1920</v>
      </c>
      <c r="C1188" s="107" t="s">
        <v>2311</v>
      </c>
      <c r="D1188" s="88" t="s">
        <v>31</v>
      </c>
      <c r="E1188" s="88" t="s">
        <v>32</v>
      </c>
      <c r="F1188" s="88" t="s">
        <v>32</v>
      </c>
      <c r="G1188" s="88" t="s">
        <v>61</v>
      </c>
      <c r="H1188" s="88" t="s">
        <v>66</v>
      </c>
      <c r="I1188" s="88" t="s">
        <v>2918</v>
      </c>
      <c r="J1188" s="88" t="s">
        <v>62</v>
      </c>
      <c r="K1188" s="87" t="s">
        <v>1715</v>
      </c>
      <c r="L1188" s="87" t="s">
        <v>3522</v>
      </c>
      <c r="M1188" s="88" t="s">
        <v>1716</v>
      </c>
      <c r="N1188" s="88" t="s">
        <v>1735</v>
      </c>
      <c r="O1188" s="88" t="s">
        <v>587</v>
      </c>
      <c r="P1188" s="88" t="s">
        <v>98</v>
      </c>
      <c r="Q1188" s="88" t="s">
        <v>2374</v>
      </c>
      <c r="R1188" s="89" t="s">
        <v>3620</v>
      </c>
      <c r="S1188" s="106">
        <v>4.4999999999999998E-2</v>
      </c>
      <c r="T1188" s="107" t="s">
        <v>1915</v>
      </c>
      <c r="X1188" s="93"/>
      <c r="Y1188" s="93"/>
      <c r="AA1188" s="88">
        <v>11</v>
      </c>
      <c r="AD1188" s="88">
        <v>24</v>
      </c>
      <c r="AE1188" s="108">
        <v>4.6500000000000004</v>
      </c>
      <c r="AF1188" s="88" t="s">
        <v>2992</v>
      </c>
      <c r="AG1188" s="88" t="s">
        <v>2999</v>
      </c>
      <c r="AH1188" s="88">
        <v>0</v>
      </c>
      <c r="AI1188" s="89">
        <v>1</v>
      </c>
      <c r="AJ1188" s="89"/>
      <c r="AK1188" s="89"/>
      <c r="AP1188" s="88" t="s">
        <v>61</v>
      </c>
      <c r="AQ1188" s="88" t="s">
        <v>44</v>
      </c>
      <c r="AR1188" s="88" t="s">
        <v>45</v>
      </c>
      <c r="AS1188" s="88" t="s">
        <v>44</v>
      </c>
      <c r="AT1188" s="88" t="s">
        <v>61</v>
      </c>
      <c r="AU1188" s="88"/>
      <c r="AV1188" s="88"/>
      <c r="AW1188" s="88"/>
      <c r="AX1188" s="88" t="s">
        <v>3923</v>
      </c>
      <c r="AY1188" s="88">
        <v>9.8190279999999994</v>
      </c>
      <c r="AZ1188" s="89"/>
      <c r="BA1188" s="92"/>
      <c r="BB1188" s="93">
        <v>216</v>
      </c>
      <c r="BC1188" s="94">
        <v>0.2</v>
      </c>
      <c r="BD1188" s="93">
        <v>199</v>
      </c>
      <c r="BE1188" s="93">
        <v>140</v>
      </c>
      <c r="BF1188" s="98" t="s">
        <v>2640</v>
      </c>
      <c r="BG1188" s="88" t="s">
        <v>68</v>
      </c>
      <c r="BH1188" s="87" t="s">
        <v>3522</v>
      </c>
    </row>
    <row r="1189" spans="1:60" s="87" customFormat="1" ht="30.75" customHeight="1" x14ac:dyDescent="0.2">
      <c r="A1189" s="87" t="s">
        <v>2312</v>
      </c>
      <c r="B1189" s="88" t="s">
        <v>1921</v>
      </c>
      <c r="C1189" s="107" t="s">
        <v>2312</v>
      </c>
      <c r="D1189" s="88" t="s">
        <v>31</v>
      </c>
      <c r="E1189" s="88" t="s">
        <v>32</v>
      </c>
      <c r="F1189" s="88" t="s">
        <v>32</v>
      </c>
      <c r="G1189" s="88" t="s">
        <v>61</v>
      </c>
      <c r="H1189" s="88" t="s">
        <v>66</v>
      </c>
      <c r="I1189" s="88" t="s">
        <v>2918</v>
      </c>
      <c r="J1189" s="88" t="s">
        <v>62</v>
      </c>
      <c r="K1189" s="87" t="s">
        <v>1715</v>
      </c>
      <c r="L1189" s="87" t="s">
        <v>3522</v>
      </c>
      <c r="M1189" s="88" t="s">
        <v>1716</v>
      </c>
      <c r="N1189" s="88" t="s">
        <v>1729</v>
      </c>
      <c r="O1189" s="88" t="s">
        <v>587</v>
      </c>
      <c r="P1189" s="88" t="s">
        <v>98</v>
      </c>
      <c r="Q1189" s="88" t="s">
        <v>2374</v>
      </c>
      <c r="R1189" s="89" t="s">
        <v>3613</v>
      </c>
      <c r="S1189" s="106">
        <v>4.4999999999999998E-2</v>
      </c>
      <c r="T1189" s="107" t="s">
        <v>1916</v>
      </c>
      <c r="X1189" s="93"/>
      <c r="Y1189" s="93"/>
      <c r="AA1189" s="88">
        <v>11</v>
      </c>
      <c r="AD1189" s="88">
        <v>24</v>
      </c>
      <c r="AE1189" s="108">
        <v>4.6500000000000004</v>
      </c>
      <c r="AF1189" s="88" t="s">
        <v>2992</v>
      </c>
      <c r="AG1189" s="88" t="s">
        <v>2999</v>
      </c>
      <c r="AH1189" s="88">
        <v>0</v>
      </c>
      <c r="AI1189" s="89">
        <v>1</v>
      </c>
      <c r="AJ1189" s="89"/>
      <c r="AK1189" s="89"/>
      <c r="AP1189" s="88" t="s">
        <v>61</v>
      </c>
      <c r="AQ1189" s="88" t="s">
        <v>44</v>
      </c>
      <c r="AR1189" s="88" t="s">
        <v>45</v>
      </c>
      <c r="AS1189" s="88" t="s">
        <v>44</v>
      </c>
      <c r="AT1189" s="88" t="s">
        <v>61</v>
      </c>
      <c r="AU1189" s="88"/>
      <c r="AV1189" s="88"/>
      <c r="AW1189" s="88"/>
      <c r="AX1189" s="88" t="s">
        <v>3923</v>
      </c>
      <c r="AY1189" s="88">
        <v>9.8190279999999994</v>
      </c>
      <c r="AZ1189" s="89"/>
      <c r="BA1189" s="92"/>
      <c r="BB1189" s="93">
        <v>216</v>
      </c>
      <c r="BC1189" s="94">
        <v>0.2</v>
      </c>
      <c r="BD1189" s="93">
        <v>199</v>
      </c>
      <c r="BE1189" s="93">
        <v>140</v>
      </c>
      <c r="BF1189" s="98" t="s">
        <v>2641</v>
      </c>
      <c r="BG1189" s="88" t="s">
        <v>68</v>
      </c>
      <c r="BH1189" s="87" t="s">
        <v>3522</v>
      </c>
    </row>
    <row r="1190" spans="1:60" s="87" customFormat="1" ht="30.75" customHeight="1" x14ac:dyDescent="0.2">
      <c r="A1190" s="87" t="s">
        <v>2313</v>
      </c>
      <c r="B1190" s="88" t="s">
        <v>1922</v>
      </c>
      <c r="C1190" s="107" t="s">
        <v>2313</v>
      </c>
      <c r="D1190" s="88" t="s">
        <v>31</v>
      </c>
      <c r="E1190" s="88" t="s">
        <v>32</v>
      </c>
      <c r="F1190" s="88" t="s">
        <v>32</v>
      </c>
      <c r="G1190" s="88" t="s">
        <v>61</v>
      </c>
      <c r="H1190" s="88" t="s">
        <v>66</v>
      </c>
      <c r="I1190" s="88" t="s">
        <v>2918</v>
      </c>
      <c r="J1190" s="88" t="s">
        <v>62</v>
      </c>
      <c r="K1190" s="87" t="s">
        <v>1715</v>
      </c>
      <c r="L1190" s="87" t="s">
        <v>3522</v>
      </c>
      <c r="M1190" s="88" t="s">
        <v>1716</v>
      </c>
      <c r="N1190" s="88" t="s">
        <v>1726</v>
      </c>
      <c r="O1190" s="88" t="s">
        <v>587</v>
      </c>
      <c r="P1190" s="88" t="s">
        <v>98</v>
      </c>
      <c r="Q1190" s="88" t="s">
        <v>2374</v>
      </c>
      <c r="R1190" s="89" t="s">
        <v>3644</v>
      </c>
      <c r="S1190" s="106">
        <v>4.4999999999999998E-2</v>
      </c>
      <c r="T1190" s="107" t="s">
        <v>1917</v>
      </c>
      <c r="X1190" s="93"/>
      <c r="Y1190" s="93"/>
      <c r="AA1190" s="88">
        <v>11</v>
      </c>
      <c r="AD1190" s="88">
        <v>24</v>
      </c>
      <c r="AE1190" s="108">
        <v>4.6500000000000004</v>
      </c>
      <c r="AF1190" s="88" t="s">
        <v>2992</v>
      </c>
      <c r="AG1190" s="88" t="s">
        <v>2999</v>
      </c>
      <c r="AH1190" s="88">
        <v>0</v>
      </c>
      <c r="AI1190" s="89">
        <v>1</v>
      </c>
      <c r="AJ1190" s="89"/>
      <c r="AK1190" s="89"/>
      <c r="AP1190" s="88" t="s">
        <v>61</v>
      </c>
      <c r="AQ1190" s="88" t="s">
        <v>44</v>
      </c>
      <c r="AR1190" s="88" t="s">
        <v>45</v>
      </c>
      <c r="AS1190" s="88" t="s">
        <v>44</v>
      </c>
      <c r="AT1190" s="88" t="s">
        <v>61</v>
      </c>
      <c r="AU1190" s="88"/>
      <c r="AV1190" s="88"/>
      <c r="AW1190" s="88"/>
      <c r="AX1190" s="88" t="s">
        <v>3923</v>
      </c>
      <c r="AY1190" s="88">
        <v>9.8190279999999994</v>
      </c>
      <c r="AZ1190" s="89"/>
      <c r="BA1190" s="92"/>
      <c r="BB1190" s="93">
        <v>216</v>
      </c>
      <c r="BC1190" s="94">
        <v>0.2</v>
      </c>
      <c r="BD1190" s="93">
        <v>199</v>
      </c>
      <c r="BE1190" s="93">
        <v>140</v>
      </c>
      <c r="BF1190" s="98" t="s">
        <v>2642</v>
      </c>
      <c r="BG1190" s="88" t="s">
        <v>68</v>
      </c>
      <c r="BH1190" s="87" t="s">
        <v>3522</v>
      </c>
    </row>
    <row r="1191" spans="1:60" s="87" customFormat="1" ht="30.75" customHeight="1" x14ac:dyDescent="0.2">
      <c r="A1191" s="87" t="s">
        <v>2314</v>
      </c>
      <c r="B1191" s="88" t="s">
        <v>1923</v>
      </c>
      <c r="C1191" s="107" t="s">
        <v>2314</v>
      </c>
      <c r="D1191" s="88" t="s">
        <v>31</v>
      </c>
      <c r="E1191" s="88" t="s">
        <v>32</v>
      </c>
      <c r="F1191" s="88" t="s">
        <v>32</v>
      </c>
      <c r="G1191" s="88" t="s">
        <v>61</v>
      </c>
      <c r="H1191" s="88" t="s">
        <v>66</v>
      </c>
      <c r="I1191" s="88" t="s">
        <v>2918</v>
      </c>
      <c r="J1191" s="88" t="s">
        <v>62</v>
      </c>
      <c r="K1191" s="87" t="s">
        <v>1715</v>
      </c>
      <c r="L1191" s="87" t="s">
        <v>3522</v>
      </c>
      <c r="M1191" s="88" t="s">
        <v>1716</v>
      </c>
      <c r="N1191" s="88" t="s">
        <v>156</v>
      </c>
      <c r="O1191" s="88" t="s">
        <v>587</v>
      </c>
      <c r="P1191" s="88" t="s">
        <v>98</v>
      </c>
      <c r="Q1191" s="88" t="s">
        <v>2374</v>
      </c>
      <c r="R1191" s="89" t="s">
        <v>3615</v>
      </c>
      <c r="S1191" s="106">
        <v>4.4999999999999998E-2</v>
      </c>
      <c r="T1191" s="107" t="s">
        <v>1918</v>
      </c>
      <c r="X1191" s="93"/>
      <c r="Y1191" s="93"/>
      <c r="AA1191" s="88">
        <v>11</v>
      </c>
      <c r="AD1191" s="88">
        <v>24</v>
      </c>
      <c r="AE1191" s="108">
        <v>4.6500000000000004</v>
      </c>
      <c r="AF1191" s="88" t="s">
        <v>2992</v>
      </c>
      <c r="AG1191" s="88" t="s">
        <v>2999</v>
      </c>
      <c r="AH1191" s="88">
        <v>0</v>
      </c>
      <c r="AI1191" s="89">
        <v>1</v>
      </c>
      <c r="AJ1191" s="89"/>
      <c r="AK1191" s="89"/>
      <c r="AP1191" s="88" t="s">
        <v>61</v>
      </c>
      <c r="AQ1191" s="88" t="s">
        <v>44</v>
      </c>
      <c r="AR1191" s="88" t="s">
        <v>45</v>
      </c>
      <c r="AS1191" s="88" t="s">
        <v>44</v>
      </c>
      <c r="AT1191" s="88" t="s">
        <v>61</v>
      </c>
      <c r="AU1191" s="88"/>
      <c r="AV1191" s="88"/>
      <c r="AW1191" s="88"/>
      <c r="AX1191" s="88" t="s">
        <v>3923</v>
      </c>
      <c r="AY1191" s="88">
        <v>9.8190279999999994</v>
      </c>
      <c r="AZ1191" s="89"/>
      <c r="BA1191" s="92"/>
      <c r="BB1191" s="93">
        <v>216</v>
      </c>
      <c r="BC1191" s="94">
        <v>0.2</v>
      </c>
      <c r="BD1191" s="93">
        <v>199</v>
      </c>
      <c r="BE1191" s="93">
        <v>140</v>
      </c>
      <c r="BF1191" s="98" t="s">
        <v>2643</v>
      </c>
      <c r="BG1191" s="88" t="s">
        <v>68</v>
      </c>
      <c r="BH1191" s="87" t="s">
        <v>3522</v>
      </c>
    </row>
    <row r="1192" spans="1:60" s="87" customFormat="1" ht="30.75" customHeight="1" x14ac:dyDescent="0.2">
      <c r="A1192" s="87" t="s">
        <v>2315</v>
      </c>
      <c r="B1192" s="88" t="s">
        <v>1924</v>
      </c>
      <c r="C1192" s="107" t="s">
        <v>2315</v>
      </c>
      <c r="D1192" s="88" t="s">
        <v>31</v>
      </c>
      <c r="E1192" s="88" t="s">
        <v>32</v>
      </c>
      <c r="F1192" s="88" t="s">
        <v>32</v>
      </c>
      <c r="G1192" s="88" t="s">
        <v>61</v>
      </c>
      <c r="H1192" s="88" t="s">
        <v>66</v>
      </c>
      <c r="I1192" s="88" t="s">
        <v>2918</v>
      </c>
      <c r="J1192" s="88" t="s">
        <v>62</v>
      </c>
      <c r="K1192" s="87" t="s">
        <v>1715</v>
      </c>
      <c r="L1192" s="87" t="s">
        <v>3522</v>
      </c>
      <c r="M1192" s="88" t="s">
        <v>1716</v>
      </c>
      <c r="N1192" s="88" t="s">
        <v>1730</v>
      </c>
      <c r="O1192" s="88" t="s">
        <v>587</v>
      </c>
      <c r="P1192" s="88" t="s">
        <v>98</v>
      </c>
      <c r="Q1192" s="88" t="s">
        <v>2374</v>
      </c>
      <c r="R1192" s="89" t="s">
        <v>3618</v>
      </c>
      <c r="S1192" s="106">
        <v>4.4999999999999998E-2</v>
      </c>
      <c r="T1192" s="107" t="s">
        <v>1919</v>
      </c>
      <c r="X1192" s="93"/>
      <c r="Y1192" s="93"/>
      <c r="AA1192" s="88">
        <v>11</v>
      </c>
      <c r="AD1192" s="88">
        <v>24</v>
      </c>
      <c r="AE1192" s="108">
        <v>4.6500000000000004</v>
      </c>
      <c r="AF1192" s="88" t="s">
        <v>2992</v>
      </c>
      <c r="AG1192" s="88" t="s">
        <v>2999</v>
      </c>
      <c r="AH1192" s="88">
        <v>0</v>
      </c>
      <c r="AI1192" s="89">
        <v>1</v>
      </c>
      <c r="AJ1192" s="89"/>
      <c r="AK1192" s="89"/>
      <c r="AP1192" s="88" t="s">
        <v>61</v>
      </c>
      <c r="AQ1192" s="88" t="s">
        <v>44</v>
      </c>
      <c r="AR1192" s="88" t="s">
        <v>45</v>
      </c>
      <c r="AS1192" s="88" t="s">
        <v>44</v>
      </c>
      <c r="AT1192" s="88" t="s">
        <v>61</v>
      </c>
      <c r="AU1192" s="88"/>
      <c r="AV1192" s="88"/>
      <c r="AW1192" s="88"/>
      <c r="AX1192" s="88" t="s">
        <v>3923</v>
      </c>
      <c r="AY1192" s="88">
        <v>9.8190279999999994</v>
      </c>
      <c r="AZ1192" s="89"/>
      <c r="BA1192" s="92"/>
      <c r="BB1192" s="93">
        <v>216</v>
      </c>
      <c r="BC1192" s="94">
        <v>0.2</v>
      </c>
      <c r="BD1192" s="93">
        <v>199</v>
      </c>
      <c r="BE1192" s="93">
        <v>140</v>
      </c>
      <c r="BF1192" s="98" t="s">
        <v>2644</v>
      </c>
      <c r="BG1192" s="88" t="s">
        <v>68</v>
      </c>
      <c r="BH1192" s="87" t="s">
        <v>3522</v>
      </c>
    </row>
    <row r="1193" spans="1:60" s="87" customFormat="1" ht="30.75" customHeight="1" x14ac:dyDescent="0.2">
      <c r="A1193" s="87" t="s">
        <v>2316</v>
      </c>
      <c r="B1193" s="88" t="s">
        <v>1939</v>
      </c>
      <c r="C1193" s="107" t="s">
        <v>2316</v>
      </c>
      <c r="D1193" s="88" t="s">
        <v>31</v>
      </c>
      <c r="E1193" s="88" t="s">
        <v>32</v>
      </c>
      <c r="F1193" s="88" t="s">
        <v>32</v>
      </c>
      <c r="G1193" s="88" t="s">
        <v>61</v>
      </c>
      <c r="H1193" s="88" t="s">
        <v>66</v>
      </c>
      <c r="I1193" s="88" t="s">
        <v>2918</v>
      </c>
      <c r="J1193" s="88" t="s">
        <v>62</v>
      </c>
      <c r="K1193" s="87" t="s">
        <v>1714</v>
      </c>
      <c r="L1193" s="87" t="s">
        <v>3522</v>
      </c>
      <c r="M1193" s="88" t="s">
        <v>1716</v>
      </c>
      <c r="N1193" s="88" t="s">
        <v>1726</v>
      </c>
      <c r="O1193" s="88" t="s">
        <v>1720</v>
      </c>
      <c r="P1193" s="88" t="s">
        <v>175</v>
      </c>
      <c r="Q1193" s="88" t="s">
        <v>2374</v>
      </c>
      <c r="R1193" s="89" t="s">
        <v>3644</v>
      </c>
      <c r="S1193" s="106">
        <v>0.04</v>
      </c>
      <c r="T1193" s="107" t="s">
        <v>1925</v>
      </c>
      <c r="X1193" s="93"/>
      <c r="Y1193" s="93"/>
      <c r="AA1193" s="88">
        <v>13</v>
      </c>
      <c r="AD1193" s="88">
        <v>24</v>
      </c>
      <c r="AE1193" s="108">
        <v>5.0999999999999996</v>
      </c>
      <c r="AF1193" s="88" t="s">
        <v>2992</v>
      </c>
      <c r="AG1193" s="88" t="s">
        <v>2999</v>
      </c>
      <c r="AH1193" s="88">
        <v>0</v>
      </c>
      <c r="AI1193" s="89">
        <v>1</v>
      </c>
      <c r="AJ1193" s="89"/>
      <c r="AK1193" s="89"/>
      <c r="AP1193" s="88" t="s">
        <v>61</v>
      </c>
      <c r="AQ1193" s="88" t="s">
        <v>44</v>
      </c>
      <c r="AR1193" s="88" t="s">
        <v>45</v>
      </c>
      <c r="AS1193" s="88" t="s">
        <v>44</v>
      </c>
      <c r="AT1193" s="88" t="s">
        <v>61</v>
      </c>
      <c r="AU1193" s="88"/>
      <c r="AV1193" s="88"/>
      <c r="AW1193" s="88"/>
      <c r="AX1193" s="88" t="s">
        <v>3923</v>
      </c>
      <c r="AY1193" s="88">
        <v>9.4427660000000007</v>
      </c>
      <c r="AZ1193" s="89"/>
      <c r="BA1193" s="92"/>
      <c r="BB1193" s="93">
        <v>144</v>
      </c>
      <c r="BC1193" s="94">
        <v>0.2</v>
      </c>
      <c r="BD1193" s="93">
        <v>199</v>
      </c>
      <c r="BE1193" s="93">
        <v>130</v>
      </c>
      <c r="BF1193" s="98" t="s">
        <v>2645</v>
      </c>
      <c r="BG1193" s="88" t="s">
        <v>68</v>
      </c>
      <c r="BH1193" s="87" t="s">
        <v>3522</v>
      </c>
    </row>
    <row r="1194" spans="1:60" s="87" customFormat="1" ht="30.75" customHeight="1" x14ac:dyDescent="0.2">
      <c r="A1194" s="87" t="s">
        <v>2317</v>
      </c>
      <c r="B1194" s="88" t="s">
        <v>1936</v>
      </c>
      <c r="C1194" s="107" t="s">
        <v>2317</v>
      </c>
      <c r="D1194" s="88" t="s">
        <v>31</v>
      </c>
      <c r="E1194" s="88" t="s">
        <v>32</v>
      </c>
      <c r="F1194" s="88" t="s">
        <v>32</v>
      </c>
      <c r="G1194" s="88" t="s">
        <v>61</v>
      </c>
      <c r="H1194" s="88" t="s">
        <v>66</v>
      </c>
      <c r="I1194" s="88" t="s">
        <v>2918</v>
      </c>
      <c r="J1194" s="88" t="s">
        <v>62</v>
      </c>
      <c r="K1194" s="87" t="s">
        <v>1714</v>
      </c>
      <c r="L1194" s="87" t="s">
        <v>3522</v>
      </c>
      <c r="M1194" s="88" t="s">
        <v>1716</v>
      </c>
      <c r="N1194" s="88" t="s">
        <v>1737</v>
      </c>
      <c r="O1194" s="88" t="s">
        <v>1720</v>
      </c>
      <c r="P1194" s="88" t="s">
        <v>175</v>
      </c>
      <c r="Q1194" s="88" t="s">
        <v>2374</v>
      </c>
      <c r="R1194" s="89" t="s">
        <v>3639</v>
      </c>
      <c r="S1194" s="106">
        <v>0.04</v>
      </c>
      <c r="T1194" s="107" t="s">
        <v>1926</v>
      </c>
      <c r="X1194" s="93"/>
      <c r="Y1194" s="93"/>
      <c r="AA1194" s="88">
        <v>13</v>
      </c>
      <c r="AD1194" s="88">
        <v>24</v>
      </c>
      <c r="AE1194" s="108">
        <v>5.0999999999999996</v>
      </c>
      <c r="AF1194" s="88" t="s">
        <v>2992</v>
      </c>
      <c r="AG1194" s="88" t="s">
        <v>2999</v>
      </c>
      <c r="AH1194" s="88">
        <v>0</v>
      </c>
      <c r="AI1194" s="89">
        <v>1</v>
      </c>
      <c r="AJ1194" s="89"/>
      <c r="AK1194" s="89"/>
      <c r="AP1194" s="88" t="s">
        <v>61</v>
      </c>
      <c r="AQ1194" s="88" t="s">
        <v>44</v>
      </c>
      <c r="AR1194" s="88" t="s">
        <v>45</v>
      </c>
      <c r="AS1194" s="88" t="s">
        <v>44</v>
      </c>
      <c r="AT1194" s="88" t="s">
        <v>61</v>
      </c>
      <c r="AU1194" s="88"/>
      <c r="AV1194" s="88"/>
      <c r="AW1194" s="88"/>
      <c r="AX1194" s="88" t="s">
        <v>3923</v>
      </c>
      <c r="AY1194" s="88">
        <v>9.4427660000000007</v>
      </c>
      <c r="AZ1194" s="89"/>
      <c r="BA1194" s="92"/>
      <c r="BB1194" s="93">
        <v>144</v>
      </c>
      <c r="BC1194" s="94">
        <v>0.2</v>
      </c>
      <c r="BD1194" s="93">
        <v>199</v>
      </c>
      <c r="BE1194" s="93">
        <v>130</v>
      </c>
      <c r="BF1194" s="98" t="s">
        <v>2646</v>
      </c>
      <c r="BG1194" s="88" t="s">
        <v>68</v>
      </c>
      <c r="BH1194" s="87" t="s">
        <v>3522</v>
      </c>
    </row>
    <row r="1195" spans="1:60" s="87" customFormat="1" ht="30.75" customHeight="1" x14ac:dyDescent="0.2">
      <c r="A1195" s="87" t="s">
        <v>2318</v>
      </c>
      <c r="B1195" s="88" t="s">
        <v>1935</v>
      </c>
      <c r="C1195" s="107" t="s">
        <v>2318</v>
      </c>
      <c r="D1195" s="88" t="s">
        <v>31</v>
      </c>
      <c r="E1195" s="88" t="s">
        <v>32</v>
      </c>
      <c r="F1195" s="88" t="s">
        <v>32</v>
      </c>
      <c r="G1195" s="88" t="s">
        <v>61</v>
      </c>
      <c r="H1195" s="88" t="s">
        <v>66</v>
      </c>
      <c r="I1195" s="88" t="s">
        <v>2918</v>
      </c>
      <c r="J1195" s="88" t="s">
        <v>62</v>
      </c>
      <c r="K1195" s="87" t="s">
        <v>1714</v>
      </c>
      <c r="L1195" s="87" t="s">
        <v>3522</v>
      </c>
      <c r="M1195" s="88" t="s">
        <v>1716</v>
      </c>
      <c r="N1195" s="88" t="s">
        <v>1729</v>
      </c>
      <c r="O1195" s="88" t="s">
        <v>1720</v>
      </c>
      <c r="P1195" s="88" t="s">
        <v>175</v>
      </c>
      <c r="Q1195" s="88" t="s">
        <v>2374</v>
      </c>
      <c r="R1195" s="89" t="s">
        <v>3613</v>
      </c>
      <c r="S1195" s="106">
        <v>0.04</v>
      </c>
      <c r="T1195" s="107" t="s">
        <v>1927</v>
      </c>
      <c r="X1195" s="93"/>
      <c r="Y1195" s="93"/>
      <c r="AA1195" s="88">
        <v>13</v>
      </c>
      <c r="AD1195" s="88">
        <v>24</v>
      </c>
      <c r="AE1195" s="108">
        <v>5.0999999999999996</v>
      </c>
      <c r="AF1195" s="88" t="s">
        <v>2992</v>
      </c>
      <c r="AG1195" s="88" t="s">
        <v>2999</v>
      </c>
      <c r="AH1195" s="88">
        <v>0</v>
      </c>
      <c r="AI1195" s="89">
        <v>1</v>
      </c>
      <c r="AJ1195" s="89"/>
      <c r="AK1195" s="89"/>
      <c r="AP1195" s="88" t="s">
        <v>61</v>
      </c>
      <c r="AQ1195" s="88" t="s">
        <v>44</v>
      </c>
      <c r="AR1195" s="88" t="s">
        <v>45</v>
      </c>
      <c r="AS1195" s="88" t="s">
        <v>44</v>
      </c>
      <c r="AT1195" s="88" t="s">
        <v>61</v>
      </c>
      <c r="AU1195" s="88"/>
      <c r="AV1195" s="88"/>
      <c r="AW1195" s="88"/>
      <c r="AX1195" s="88" t="s">
        <v>3923</v>
      </c>
      <c r="AY1195" s="88">
        <v>9.4427660000000007</v>
      </c>
      <c r="AZ1195" s="89"/>
      <c r="BA1195" s="92"/>
      <c r="BB1195" s="93">
        <v>144</v>
      </c>
      <c r="BC1195" s="94">
        <v>0.2</v>
      </c>
      <c r="BD1195" s="93">
        <v>199</v>
      </c>
      <c r="BE1195" s="93">
        <v>130</v>
      </c>
      <c r="BF1195" s="98" t="s">
        <v>2647</v>
      </c>
      <c r="BG1195" s="88" t="s">
        <v>68</v>
      </c>
      <c r="BH1195" s="87" t="s">
        <v>3522</v>
      </c>
    </row>
    <row r="1196" spans="1:60" s="87" customFormat="1" ht="30.75" customHeight="1" x14ac:dyDescent="0.2">
      <c r="A1196" s="87" t="s">
        <v>2319</v>
      </c>
      <c r="B1196" s="88" t="s">
        <v>1937</v>
      </c>
      <c r="C1196" s="107" t="s">
        <v>2319</v>
      </c>
      <c r="D1196" s="88" t="s">
        <v>31</v>
      </c>
      <c r="E1196" s="88" t="s">
        <v>32</v>
      </c>
      <c r="F1196" s="88" t="s">
        <v>32</v>
      </c>
      <c r="G1196" s="88" t="s">
        <v>61</v>
      </c>
      <c r="H1196" s="88" t="s">
        <v>66</v>
      </c>
      <c r="I1196" s="88" t="s">
        <v>2918</v>
      </c>
      <c r="J1196" s="88" t="s">
        <v>62</v>
      </c>
      <c r="K1196" s="87" t="s">
        <v>1714</v>
      </c>
      <c r="L1196" s="87" t="s">
        <v>3522</v>
      </c>
      <c r="M1196" s="88" t="s">
        <v>1716</v>
      </c>
      <c r="N1196" s="88" t="s">
        <v>156</v>
      </c>
      <c r="O1196" s="88" t="s">
        <v>1720</v>
      </c>
      <c r="P1196" s="88" t="s">
        <v>175</v>
      </c>
      <c r="Q1196" s="88" t="s">
        <v>2374</v>
      </c>
      <c r="R1196" s="89" t="s">
        <v>3615</v>
      </c>
      <c r="S1196" s="106">
        <v>0.04</v>
      </c>
      <c r="T1196" s="107" t="s">
        <v>1928</v>
      </c>
      <c r="X1196" s="93"/>
      <c r="Y1196" s="93"/>
      <c r="AA1196" s="88">
        <v>13</v>
      </c>
      <c r="AD1196" s="88">
        <v>24</v>
      </c>
      <c r="AE1196" s="108">
        <v>5.0999999999999996</v>
      </c>
      <c r="AF1196" s="88" t="s">
        <v>2992</v>
      </c>
      <c r="AG1196" s="88" t="s">
        <v>2999</v>
      </c>
      <c r="AH1196" s="88">
        <v>0</v>
      </c>
      <c r="AI1196" s="89">
        <v>1</v>
      </c>
      <c r="AJ1196" s="89"/>
      <c r="AK1196" s="89"/>
      <c r="AP1196" s="88" t="s">
        <v>61</v>
      </c>
      <c r="AQ1196" s="88" t="s">
        <v>44</v>
      </c>
      <c r="AR1196" s="88" t="s">
        <v>45</v>
      </c>
      <c r="AS1196" s="88" t="s">
        <v>44</v>
      </c>
      <c r="AT1196" s="88" t="s">
        <v>61</v>
      </c>
      <c r="AU1196" s="88"/>
      <c r="AV1196" s="88"/>
      <c r="AW1196" s="88"/>
      <c r="AX1196" s="88" t="s">
        <v>3923</v>
      </c>
      <c r="AY1196" s="88">
        <v>9.4427660000000007</v>
      </c>
      <c r="AZ1196" s="89"/>
      <c r="BA1196" s="92"/>
      <c r="BB1196" s="93">
        <v>144</v>
      </c>
      <c r="BC1196" s="94">
        <v>0.2</v>
      </c>
      <c r="BD1196" s="93">
        <v>199</v>
      </c>
      <c r="BE1196" s="93">
        <v>130</v>
      </c>
      <c r="BF1196" s="98" t="s">
        <v>2648</v>
      </c>
      <c r="BG1196" s="88" t="s">
        <v>68</v>
      </c>
      <c r="BH1196" s="87" t="s">
        <v>3522</v>
      </c>
    </row>
    <row r="1197" spans="1:60" s="87" customFormat="1" ht="30.75" customHeight="1" x14ac:dyDescent="0.2">
      <c r="A1197" s="87" t="s">
        <v>2320</v>
      </c>
      <c r="B1197" s="88" t="s">
        <v>1938</v>
      </c>
      <c r="C1197" s="107" t="s">
        <v>2320</v>
      </c>
      <c r="D1197" s="88" t="s">
        <v>31</v>
      </c>
      <c r="E1197" s="88" t="s">
        <v>32</v>
      </c>
      <c r="F1197" s="88" t="s">
        <v>32</v>
      </c>
      <c r="G1197" s="88" t="s">
        <v>61</v>
      </c>
      <c r="H1197" s="88" t="s">
        <v>66</v>
      </c>
      <c r="I1197" s="88" t="s">
        <v>2918</v>
      </c>
      <c r="J1197" s="88" t="s">
        <v>62</v>
      </c>
      <c r="K1197" s="87" t="s">
        <v>1714</v>
      </c>
      <c r="L1197" s="87" t="s">
        <v>3522</v>
      </c>
      <c r="M1197" s="88" t="s">
        <v>1716</v>
      </c>
      <c r="N1197" s="88" t="s">
        <v>1730</v>
      </c>
      <c r="O1197" s="88" t="s">
        <v>1720</v>
      </c>
      <c r="P1197" s="88" t="s">
        <v>175</v>
      </c>
      <c r="Q1197" s="88" t="s">
        <v>2374</v>
      </c>
      <c r="R1197" s="89" t="s">
        <v>3618</v>
      </c>
      <c r="S1197" s="106">
        <v>0.04</v>
      </c>
      <c r="T1197" s="107" t="s">
        <v>1929</v>
      </c>
      <c r="X1197" s="93"/>
      <c r="Y1197" s="93"/>
      <c r="AA1197" s="88">
        <v>13</v>
      </c>
      <c r="AD1197" s="88">
        <v>24</v>
      </c>
      <c r="AE1197" s="108">
        <v>5.0999999999999996</v>
      </c>
      <c r="AF1197" s="88" t="s">
        <v>2992</v>
      </c>
      <c r="AG1197" s="88" t="s">
        <v>2999</v>
      </c>
      <c r="AH1197" s="88">
        <v>0</v>
      </c>
      <c r="AI1197" s="89">
        <v>1</v>
      </c>
      <c r="AJ1197" s="89"/>
      <c r="AK1197" s="89"/>
      <c r="AP1197" s="88" t="s">
        <v>61</v>
      </c>
      <c r="AQ1197" s="88" t="s">
        <v>44</v>
      </c>
      <c r="AR1197" s="88" t="s">
        <v>45</v>
      </c>
      <c r="AS1197" s="88" t="s">
        <v>44</v>
      </c>
      <c r="AT1197" s="88" t="s">
        <v>61</v>
      </c>
      <c r="AU1197" s="88"/>
      <c r="AV1197" s="88"/>
      <c r="AW1197" s="88"/>
      <c r="AX1197" s="88" t="s">
        <v>3923</v>
      </c>
      <c r="AY1197" s="88">
        <v>9.4427660000000007</v>
      </c>
      <c r="AZ1197" s="89"/>
      <c r="BA1197" s="92"/>
      <c r="BB1197" s="93">
        <v>144</v>
      </c>
      <c r="BC1197" s="94">
        <v>0.2</v>
      </c>
      <c r="BD1197" s="93">
        <v>199</v>
      </c>
      <c r="BE1197" s="93">
        <v>130</v>
      </c>
      <c r="BF1197" s="98" t="s">
        <v>2649</v>
      </c>
      <c r="BG1197" s="88" t="s">
        <v>68</v>
      </c>
      <c r="BH1197" s="87" t="s">
        <v>3522</v>
      </c>
    </row>
    <row r="1198" spans="1:60" s="87" customFormat="1" ht="30.75" customHeight="1" x14ac:dyDescent="0.2">
      <c r="A1198" s="87" t="s">
        <v>2321</v>
      </c>
      <c r="B1198" s="88" t="s">
        <v>1939</v>
      </c>
      <c r="C1198" s="107" t="s">
        <v>2321</v>
      </c>
      <c r="D1198" s="88" t="s">
        <v>31</v>
      </c>
      <c r="E1198" s="88" t="s">
        <v>32</v>
      </c>
      <c r="F1198" s="88" t="s">
        <v>32</v>
      </c>
      <c r="G1198" s="88" t="s">
        <v>61</v>
      </c>
      <c r="H1198" s="88" t="s">
        <v>66</v>
      </c>
      <c r="I1198" s="88" t="s">
        <v>2918</v>
      </c>
      <c r="J1198" s="88" t="s">
        <v>62</v>
      </c>
      <c r="K1198" s="87" t="s">
        <v>1714</v>
      </c>
      <c r="L1198" s="87" t="s">
        <v>3522</v>
      </c>
      <c r="M1198" s="88" t="s">
        <v>1716</v>
      </c>
      <c r="N1198" s="88" t="s">
        <v>1726</v>
      </c>
      <c r="O1198" s="88" t="s">
        <v>1720</v>
      </c>
      <c r="P1198" s="88" t="s">
        <v>98</v>
      </c>
      <c r="Q1198" s="88" t="s">
        <v>2374</v>
      </c>
      <c r="R1198" s="89" t="s">
        <v>3644</v>
      </c>
      <c r="S1198" s="106">
        <v>0.04</v>
      </c>
      <c r="T1198" s="107" t="s">
        <v>1930</v>
      </c>
      <c r="X1198" s="93"/>
      <c r="Y1198" s="93"/>
      <c r="AA1198" s="88">
        <v>13</v>
      </c>
      <c r="AD1198" s="88">
        <v>24</v>
      </c>
      <c r="AE1198" s="108">
        <v>5.0999999999999996</v>
      </c>
      <c r="AF1198" s="88" t="s">
        <v>2992</v>
      </c>
      <c r="AG1198" s="88" t="s">
        <v>2999</v>
      </c>
      <c r="AH1198" s="88">
        <v>0</v>
      </c>
      <c r="AI1198" s="89">
        <v>1</v>
      </c>
      <c r="AJ1198" s="89"/>
      <c r="AK1198" s="89"/>
      <c r="AP1198" s="88" t="s">
        <v>61</v>
      </c>
      <c r="AQ1198" s="88" t="s">
        <v>44</v>
      </c>
      <c r="AR1198" s="88" t="s">
        <v>45</v>
      </c>
      <c r="AS1198" s="88" t="s">
        <v>44</v>
      </c>
      <c r="AT1198" s="88" t="s">
        <v>61</v>
      </c>
      <c r="AU1198" s="88"/>
      <c r="AV1198" s="88"/>
      <c r="AW1198" s="88"/>
      <c r="AX1198" s="88" t="s">
        <v>3923</v>
      </c>
      <c r="AY1198" s="88">
        <v>9.4427660000000007</v>
      </c>
      <c r="AZ1198" s="89"/>
      <c r="BA1198" s="92"/>
      <c r="BB1198" s="93">
        <v>216</v>
      </c>
      <c r="BC1198" s="94">
        <v>0.2</v>
      </c>
      <c r="BD1198" s="93">
        <v>199</v>
      </c>
      <c r="BE1198" s="93">
        <v>130</v>
      </c>
      <c r="BF1198" s="98" t="s">
        <v>2645</v>
      </c>
      <c r="BG1198" s="88" t="s">
        <v>68</v>
      </c>
      <c r="BH1198" s="87" t="s">
        <v>3522</v>
      </c>
    </row>
    <row r="1199" spans="1:60" s="87" customFormat="1" ht="30.75" customHeight="1" x14ac:dyDescent="0.2">
      <c r="A1199" s="87" t="s">
        <v>2322</v>
      </c>
      <c r="B1199" s="88" t="s">
        <v>1936</v>
      </c>
      <c r="C1199" s="107" t="s">
        <v>2322</v>
      </c>
      <c r="D1199" s="88" t="s">
        <v>31</v>
      </c>
      <c r="E1199" s="88" t="s">
        <v>32</v>
      </c>
      <c r="F1199" s="88" t="s">
        <v>32</v>
      </c>
      <c r="G1199" s="88" t="s">
        <v>61</v>
      </c>
      <c r="H1199" s="88" t="s">
        <v>66</v>
      </c>
      <c r="I1199" s="88" t="s">
        <v>2918</v>
      </c>
      <c r="J1199" s="88" t="s">
        <v>62</v>
      </c>
      <c r="K1199" s="87" t="s">
        <v>1714</v>
      </c>
      <c r="L1199" s="87" t="s">
        <v>3522</v>
      </c>
      <c r="M1199" s="88" t="s">
        <v>1716</v>
      </c>
      <c r="N1199" s="88" t="s">
        <v>1737</v>
      </c>
      <c r="O1199" s="88" t="s">
        <v>1720</v>
      </c>
      <c r="P1199" s="88" t="s">
        <v>98</v>
      </c>
      <c r="Q1199" s="88" t="s">
        <v>2374</v>
      </c>
      <c r="R1199" s="89" t="s">
        <v>3639</v>
      </c>
      <c r="S1199" s="106">
        <v>0.04</v>
      </c>
      <c r="T1199" s="107" t="s">
        <v>1931</v>
      </c>
      <c r="X1199" s="93"/>
      <c r="Y1199" s="93"/>
      <c r="AA1199" s="88">
        <v>13</v>
      </c>
      <c r="AD1199" s="88">
        <v>24</v>
      </c>
      <c r="AE1199" s="108">
        <v>5.0999999999999996</v>
      </c>
      <c r="AF1199" s="88" t="s">
        <v>2992</v>
      </c>
      <c r="AG1199" s="88" t="s">
        <v>2999</v>
      </c>
      <c r="AH1199" s="88">
        <v>0</v>
      </c>
      <c r="AI1199" s="89">
        <v>1</v>
      </c>
      <c r="AJ1199" s="89"/>
      <c r="AK1199" s="89"/>
      <c r="AP1199" s="88" t="s">
        <v>61</v>
      </c>
      <c r="AQ1199" s="88" t="s">
        <v>44</v>
      </c>
      <c r="AR1199" s="88" t="s">
        <v>45</v>
      </c>
      <c r="AS1199" s="88" t="s">
        <v>44</v>
      </c>
      <c r="AT1199" s="88" t="s">
        <v>61</v>
      </c>
      <c r="AU1199" s="88"/>
      <c r="AV1199" s="88"/>
      <c r="AW1199" s="88"/>
      <c r="AX1199" s="88" t="s">
        <v>3923</v>
      </c>
      <c r="AY1199" s="88">
        <v>9.4427660000000007</v>
      </c>
      <c r="AZ1199" s="89"/>
      <c r="BA1199" s="92"/>
      <c r="BB1199" s="93">
        <v>216</v>
      </c>
      <c r="BC1199" s="94">
        <v>0.2</v>
      </c>
      <c r="BD1199" s="93">
        <v>199</v>
      </c>
      <c r="BE1199" s="93">
        <v>130</v>
      </c>
      <c r="BF1199" s="98" t="s">
        <v>2646</v>
      </c>
      <c r="BG1199" s="88" t="s">
        <v>68</v>
      </c>
      <c r="BH1199" s="87" t="s">
        <v>3522</v>
      </c>
    </row>
    <row r="1200" spans="1:60" s="87" customFormat="1" ht="30.75" customHeight="1" x14ac:dyDescent="0.2">
      <c r="A1200" s="87" t="s">
        <v>2323</v>
      </c>
      <c r="B1200" s="88" t="s">
        <v>1935</v>
      </c>
      <c r="C1200" s="107" t="s">
        <v>2323</v>
      </c>
      <c r="D1200" s="88" t="s">
        <v>31</v>
      </c>
      <c r="E1200" s="88" t="s">
        <v>32</v>
      </c>
      <c r="F1200" s="88" t="s">
        <v>32</v>
      </c>
      <c r="G1200" s="88" t="s">
        <v>61</v>
      </c>
      <c r="H1200" s="88" t="s">
        <v>66</v>
      </c>
      <c r="I1200" s="88" t="s">
        <v>2918</v>
      </c>
      <c r="J1200" s="88" t="s">
        <v>62</v>
      </c>
      <c r="K1200" s="87" t="s">
        <v>1714</v>
      </c>
      <c r="L1200" s="87" t="s">
        <v>3522</v>
      </c>
      <c r="M1200" s="88" t="s">
        <v>1716</v>
      </c>
      <c r="N1200" s="88" t="s">
        <v>1729</v>
      </c>
      <c r="O1200" s="88" t="s">
        <v>1720</v>
      </c>
      <c r="P1200" s="88" t="s">
        <v>98</v>
      </c>
      <c r="Q1200" s="88" t="s">
        <v>2374</v>
      </c>
      <c r="R1200" s="89" t="s">
        <v>3613</v>
      </c>
      <c r="S1200" s="106">
        <v>0.04</v>
      </c>
      <c r="T1200" s="107" t="s">
        <v>1932</v>
      </c>
      <c r="X1200" s="93"/>
      <c r="Y1200" s="93"/>
      <c r="AA1200" s="88">
        <v>13</v>
      </c>
      <c r="AD1200" s="88">
        <v>24</v>
      </c>
      <c r="AE1200" s="108">
        <v>5.0999999999999996</v>
      </c>
      <c r="AF1200" s="88" t="s">
        <v>2992</v>
      </c>
      <c r="AG1200" s="88" t="s">
        <v>2999</v>
      </c>
      <c r="AH1200" s="88">
        <v>0</v>
      </c>
      <c r="AI1200" s="89">
        <v>1</v>
      </c>
      <c r="AJ1200" s="89"/>
      <c r="AK1200" s="89"/>
      <c r="AP1200" s="88" t="s">
        <v>61</v>
      </c>
      <c r="AQ1200" s="88" t="s">
        <v>44</v>
      </c>
      <c r="AR1200" s="88" t="s">
        <v>45</v>
      </c>
      <c r="AS1200" s="88" t="s">
        <v>44</v>
      </c>
      <c r="AT1200" s="88" t="s">
        <v>61</v>
      </c>
      <c r="AU1200" s="88"/>
      <c r="AV1200" s="88"/>
      <c r="AW1200" s="88"/>
      <c r="AX1200" s="88" t="s">
        <v>3923</v>
      </c>
      <c r="AY1200" s="88">
        <v>9.4427660000000007</v>
      </c>
      <c r="AZ1200" s="89"/>
      <c r="BA1200" s="92"/>
      <c r="BB1200" s="93">
        <v>216</v>
      </c>
      <c r="BC1200" s="94">
        <v>0.2</v>
      </c>
      <c r="BD1200" s="93">
        <v>199</v>
      </c>
      <c r="BE1200" s="93">
        <v>130</v>
      </c>
      <c r="BF1200" s="98" t="s">
        <v>2647</v>
      </c>
      <c r="BG1200" s="88" t="s">
        <v>68</v>
      </c>
      <c r="BH1200" s="87" t="s">
        <v>3522</v>
      </c>
    </row>
    <row r="1201" spans="1:60" s="87" customFormat="1" ht="30.75" customHeight="1" x14ac:dyDescent="0.2">
      <c r="A1201" s="87" t="s">
        <v>2324</v>
      </c>
      <c r="B1201" s="88" t="s">
        <v>1937</v>
      </c>
      <c r="C1201" s="107" t="s">
        <v>2324</v>
      </c>
      <c r="D1201" s="88" t="s">
        <v>31</v>
      </c>
      <c r="E1201" s="88" t="s">
        <v>32</v>
      </c>
      <c r="F1201" s="88" t="s">
        <v>32</v>
      </c>
      <c r="G1201" s="88" t="s">
        <v>61</v>
      </c>
      <c r="H1201" s="88" t="s">
        <v>66</v>
      </c>
      <c r="I1201" s="88" t="s">
        <v>2918</v>
      </c>
      <c r="J1201" s="88" t="s">
        <v>62</v>
      </c>
      <c r="K1201" s="87" t="s">
        <v>1714</v>
      </c>
      <c r="L1201" s="87" t="s">
        <v>3522</v>
      </c>
      <c r="M1201" s="88" t="s">
        <v>1716</v>
      </c>
      <c r="N1201" s="88" t="s">
        <v>156</v>
      </c>
      <c r="O1201" s="88" t="s">
        <v>1720</v>
      </c>
      <c r="P1201" s="88" t="s">
        <v>98</v>
      </c>
      <c r="Q1201" s="88" t="s">
        <v>2374</v>
      </c>
      <c r="R1201" s="89" t="s">
        <v>3615</v>
      </c>
      <c r="S1201" s="106">
        <v>0.04</v>
      </c>
      <c r="T1201" s="107" t="s">
        <v>1933</v>
      </c>
      <c r="X1201" s="93"/>
      <c r="Y1201" s="93"/>
      <c r="AA1201" s="88">
        <v>13</v>
      </c>
      <c r="AD1201" s="88">
        <v>24</v>
      </c>
      <c r="AE1201" s="108">
        <v>5.0999999999999996</v>
      </c>
      <c r="AF1201" s="88" t="s">
        <v>2992</v>
      </c>
      <c r="AG1201" s="88" t="s">
        <v>2999</v>
      </c>
      <c r="AH1201" s="88">
        <v>0</v>
      </c>
      <c r="AI1201" s="89">
        <v>1</v>
      </c>
      <c r="AJ1201" s="89"/>
      <c r="AK1201" s="89"/>
      <c r="AP1201" s="88" t="s">
        <v>61</v>
      </c>
      <c r="AQ1201" s="88" t="s">
        <v>44</v>
      </c>
      <c r="AR1201" s="88" t="s">
        <v>45</v>
      </c>
      <c r="AS1201" s="88" t="s">
        <v>44</v>
      </c>
      <c r="AT1201" s="88" t="s">
        <v>61</v>
      </c>
      <c r="AU1201" s="88"/>
      <c r="AV1201" s="88"/>
      <c r="AW1201" s="88"/>
      <c r="AX1201" s="88" t="s">
        <v>3923</v>
      </c>
      <c r="AY1201" s="88">
        <v>9.4427660000000007</v>
      </c>
      <c r="AZ1201" s="89"/>
      <c r="BA1201" s="92"/>
      <c r="BB1201" s="93">
        <v>216</v>
      </c>
      <c r="BC1201" s="94">
        <v>0.2</v>
      </c>
      <c r="BD1201" s="93">
        <v>199</v>
      </c>
      <c r="BE1201" s="93">
        <v>130</v>
      </c>
      <c r="BF1201" s="98" t="s">
        <v>2648</v>
      </c>
      <c r="BG1201" s="88" t="s">
        <v>68</v>
      </c>
      <c r="BH1201" s="87" t="s">
        <v>3522</v>
      </c>
    </row>
    <row r="1202" spans="1:60" s="87" customFormat="1" ht="30.75" customHeight="1" x14ac:dyDescent="0.2">
      <c r="A1202" s="87" t="s">
        <v>2325</v>
      </c>
      <c r="B1202" s="88" t="s">
        <v>1938</v>
      </c>
      <c r="C1202" s="107" t="s">
        <v>2325</v>
      </c>
      <c r="D1202" s="88" t="s">
        <v>31</v>
      </c>
      <c r="E1202" s="88" t="s">
        <v>32</v>
      </c>
      <c r="F1202" s="88" t="s">
        <v>32</v>
      </c>
      <c r="G1202" s="88" t="s">
        <v>61</v>
      </c>
      <c r="H1202" s="88" t="s">
        <v>66</v>
      </c>
      <c r="I1202" s="88" t="s">
        <v>2918</v>
      </c>
      <c r="J1202" s="88" t="s">
        <v>62</v>
      </c>
      <c r="K1202" s="87" t="s">
        <v>1714</v>
      </c>
      <c r="L1202" s="87" t="s">
        <v>3522</v>
      </c>
      <c r="M1202" s="88" t="s">
        <v>1716</v>
      </c>
      <c r="N1202" s="88" t="s">
        <v>1730</v>
      </c>
      <c r="O1202" s="88" t="s">
        <v>1720</v>
      </c>
      <c r="P1202" s="88" t="s">
        <v>98</v>
      </c>
      <c r="Q1202" s="88" t="s">
        <v>2374</v>
      </c>
      <c r="R1202" s="89" t="s">
        <v>3618</v>
      </c>
      <c r="S1202" s="106">
        <v>0.04</v>
      </c>
      <c r="T1202" s="107" t="s">
        <v>1934</v>
      </c>
      <c r="X1202" s="93"/>
      <c r="Y1202" s="93"/>
      <c r="AA1202" s="88">
        <v>13</v>
      </c>
      <c r="AD1202" s="88">
        <v>24</v>
      </c>
      <c r="AE1202" s="108">
        <v>5.0999999999999996</v>
      </c>
      <c r="AF1202" s="88" t="s">
        <v>2992</v>
      </c>
      <c r="AG1202" s="88" t="s">
        <v>2999</v>
      </c>
      <c r="AH1202" s="88">
        <v>0</v>
      </c>
      <c r="AI1202" s="89">
        <v>1</v>
      </c>
      <c r="AJ1202" s="89"/>
      <c r="AK1202" s="89"/>
      <c r="AP1202" s="88" t="s">
        <v>61</v>
      </c>
      <c r="AQ1202" s="88" t="s">
        <v>44</v>
      </c>
      <c r="AR1202" s="88" t="s">
        <v>45</v>
      </c>
      <c r="AS1202" s="88" t="s">
        <v>44</v>
      </c>
      <c r="AT1202" s="88" t="s">
        <v>61</v>
      </c>
      <c r="AU1202" s="88"/>
      <c r="AV1202" s="88"/>
      <c r="AW1202" s="88"/>
      <c r="AX1202" s="88" t="s">
        <v>3923</v>
      </c>
      <c r="AY1202" s="88">
        <v>9.4427660000000007</v>
      </c>
      <c r="AZ1202" s="89"/>
      <c r="BA1202" s="92"/>
      <c r="BB1202" s="93">
        <v>216</v>
      </c>
      <c r="BC1202" s="94">
        <v>0.2</v>
      </c>
      <c r="BD1202" s="93">
        <v>199</v>
      </c>
      <c r="BE1202" s="93">
        <v>130</v>
      </c>
      <c r="BF1202" s="98" t="s">
        <v>2649</v>
      </c>
      <c r="BG1202" s="88" t="s">
        <v>68</v>
      </c>
      <c r="BH1202" s="87" t="s">
        <v>3522</v>
      </c>
    </row>
    <row r="1203" spans="1:60" s="87" customFormat="1" ht="30.75" customHeight="1" x14ac:dyDescent="0.2">
      <c r="A1203" s="87" t="s">
        <v>2326</v>
      </c>
      <c r="B1203" s="88" t="s">
        <v>1940</v>
      </c>
      <c r="C1203" s="107" t="s">
        <v>2326</v>
      </c>
      <c r="D1203" s="88" t="s">
        <v>31</v>
      </c>
      <c r="E1203" s="88" t="s">
        <v>32</v>
      </c>
      <c r="F1203" s="88" t="s">
        <v>32</v>
      </c>
      <c r="G1203" s="88" t="s">
        <v>61</v>
      </c>
      <c r="H1203" s="88" t="s">
        <v>66</v>
      </c>
      <c r="I1203" s="88" t="s">
        <v>2918</v>
      </c>
      <c r="J1203" s="88" t="s">
        <v>62</v>
      </c>
      <c r="K1203" s="87" t="s">
        <v>1332</v>
      </c>
      <c r="L1203" s="87" t="s">
        <v>1717</v>
      </c>
      <c r="M1203" s="88" t="s">
        <v>1717</v>
      </c>
      <c r="N1203" s="88" t="s">
        <v>1730</v>
      </c>
      <c r="O1203" s="88" t="s">
        <v>1720</v>
      </c>
      <c r="Q1203" s="88" t="s">
        <v>2374</v>
      </c>
      <c r="R1203" s="89" t="s">
        <v>3618</v>
      </c>
      <c r="S1203" s="106">
        <v>0.05</v>
      </c>
      <c r="X1203" s="93"/>
      <c r="Y1203" s="93"/>
      <c r="AA1203" s="88">
        <v>14</v>
      </c>
      <c r="AD1203" s="88">
        <v>12</v>
      </c>
      <c r="AE1203" s="108">
        <v>5.65</v>
      </c>
      <c r="AF1203" s="88" t="s">
        <v>2992</v>
      </c>
      <c r="AG1203" s="88" t="s">
        <v>2999</v>
      </c>
      <c r="AH1203" s="88">
        <v>0</v>
      </c>
      <c r="AI1203" s="89">
        <v>1</v>
      </c>
      <c r="AJ1203" s="89"/>
      <c r="AK1203" s="89"/>
      <c r="AP1203" s="88" t="s">
        <v>61</v>
      </c>
      <c r="AQ1203" s="88" t="s">
        <v>44</v>
      </c>
      <c r="AR1203" s="88" t="s">
        <v>45</v>
      </c>
      <c r="AS1203" s="88" t="s">
        <v>44</v>
      </c>
      <c r="AT1203" s="88" t="s">
        <v>61</v>
      </c>
      <c r="AU1203" s="88"/>
      <c r="AV1203" s="88"/>
      <c r="AW1203" s="88"/>
      <c r="AX1203" s="88" t="s">
        <v>3923</v>
      </c>
      <c r="AY1203" s="88">
        <v>10.011499000000001</v>
      </c>
      <c r="AZ1203" s="89"/>
      <c r="BA1203" s="92"/>
      <c r="BB1203" s="93"/>
      <c r="BC1203" s="94">
        <v>0.2</v>
      </c>
      <c r="BD1203" s="93">
        <v>199</v>
      </c>
      <c r="BE1203" s="93"/>
      <c r="BF1203" s="98" t="s">
        <v>2650</v>
      </c>
      <c r="BG1203" s="88" t="s">
        <v>68</v>
      </c>
      <c r="BH1203" s="87" t="s">
        <v>1717</v>
      </c>
    </row>
    <row r="1204" spans="1:60" s="87" customFormat="1" ht="30.75" customHeight="1" x14ac:dyDescent="0.2">
      <c r="A1204" s="87" t="s">
        <v>2327</v>
      </c>
      <c r="B1204" s="88" t="s">
        <v>1941</v>
      </c>
      <c r="C1204" s="107" t="s">
        <v>2327</v>
      </c>
      <c r="D1204" s="88" t="s">
        <v>31</v>
      </c>
      <c r="E1204" s="88" t="s">
        <v>32</v>
      </c>
      <c r="F1204" s="88" t="s">
        <v>32</v>
      </c>
      <c r="G1204" s="88" t="s">
        <v>61</v>
      </c>
      <c r="H1204" s="88" t="s">
        <v>66</v>
      </c>
      <c r="I1204" s="88" t="s">
        <v>2918</v>
      </c>
      <c r="J1204" s="88" t="s">
        <v>62</v>
      </c>
      <c r="K1204" s="87" t="s">
        <v>1332</v>
      </c>
      <c r="L1204" s="87" t="s">
        <v>1717</v>
      </c>
      <c r="M1204" s="88" t="s">
        <v>1717</v>
      </c>
      <c r="N1204" s="88" t="s">
        <v>1726</v>
      </c>
      <c r="O1204" s="88" t="s">
        <v>1720</v>
      </c>
      <c r="Q1204" s="88" t="s">
        <v>2374</v>
      </c>
      <c r="R1204" s="89" t="s">
        <v>3644</v>
      </c>
      <c r="S1204" s="106">
        <v>0.05</v>
      </c>
      <c r="X1204" s="93"/>
      <c r="Y1204" s="93"/>
      <c r="AA1204" s="88">
        <v>14</v>
      </c>
      <c r="AD1204" s="88">
        <v>12</v>
      </c>
      <c r="AE1204" s="108">
        <v>5.65</v>
      </c>
      <c r="AF1204" s="88" t="s">
        <v>2992</v>
      </c>
      <c r="AG1204" s="88" t="s">
        <v>2999</v>
      </c>
      <c r="AH1204" s="88">
        <v>0</v>
      </c>
      <c r="AI1204" s="89">
        <v>1</v>
      </c>
      <c r="AJ1204" s="89"/>
      <c r="AK1204" s="89"/>
      <c r="AP1204" s="88" t="s">
        <v>61</v>
      </c>
      <c r="AQ1204" s="88" t="s">
        <v>44</v>
      </c>
      <c r="AR1204" s="88" t="s">
        <v>45</v>
      </c>
      <c r="AS1204" s="88" t="s">
        <v>44</v>
      </c>
      <c r="AT1204" s="88" t="s">
        <v>61</v>
      </c>
      <c r="AU1204" s="88"/>
      <c r="AV1204" s="88"/>
      <c r="AW1204" s="88"/>
      <c r="AX1204" s="88" t="s">
        <v>3923</v>
      </c>
      <c r="AY1204" s="88">
        <v>9.4193169999999995</v>
      </c>
      <c r="AZ1204" s="89"/>
      <c r="BA1204" s="92"/>
      <c r="BB1204" s="93"/>
      <c r="BC1204" s="94">
        <v>0.2</v>
      </c>
      <c r="BD1204" s="93">
        <v>199</v>
      </c>
      <c r="BE1204" s="93"/>
      <c r="BF1204" s="98" t="s">
        <v>2650</v>
      </c>
      <c r="BG1204" s="88" t="s">
        <v>68</v>
      </c>
      <c r="BH1204" s="87" t="s">
        <v>1717</v>
      </c>
    </row>
    <row r="1205" spans="1:60" s="87" customFormat="1" ht="30.75" customHeight="1" x14ac:dyDescent="0.2">
      <c r="A1205" s="87" t="s">
        <v>1718</v>
      </c>
      <c r="B1205" s="88" t="s">
        <v>1942</v>
      </c>
      <c r="C1205" s="107" t="s">
        <v>1718</v>
      </c>
      <c r="D1205" s="88" t="s">
        <v>31</v>
      </c>
      <c r="E1205" s="88" t="s">
        <v>32</v>
      </c>
      <c r="F1205" s="88" t="s">
        <v>32</v>
      </c>
      <c r="G1205" s="88" t="s">
        <v>61</v>
      </c>
      <c r="H1205" s="88" t="s">
        <v>66</v>
      </c>
      <c r="I1205" s="88" t="s">
        <v>2918</v>
      </c>
      <c r="J1205" s="88" t="s">
        <v>62</v>
      </c>
      <c r="K1205" s="87" t="s">
        <v>1332</v>
      </c>
      <c r="L1205" s="87" t="s">
        <v>1717</v>
      </c>
      <c r="M1205" s="88" t="s">
        <v>1717</v>
      </c>
      <c r="N1205" s="88" t="s">
        <v>1729</v>
      </c>
      <c r="O1205" s="88" t="s">
        <v>1720</v>
      </c>
      <c r="Q1205" s="88" t="s">
        <v>2374</v>
      </c>
      <c r="R1205" s="89" t="s">
        <v>3613</v>
      </c>
      <c r="S1205" s="106">
        <v>0.05</v>
      </c>
      <c r="X1205" s="93"/>
      <c r="Y1205" s="93"/>
      <c r="AA1205" s="88">
        <v>14</v>
      </c>
      <c r="AD1205" s="88">
        <v>12</v>
      </c>
      <c r="AE1205" s="108">
        <v>5.65</v>
      </c>
      <c r="AF1205" s="88" t="s">
        <v>2992</v>
      </c>
      <c r="AG1205" s="88" t="s">
        <v>2999</v>
      </c>
      <c r="AH1205" s="88">
        <v>0</v>
      </c>
      <c r="AI1205" s="89">
        <v>1</v>
      </c>
      <c r="AJ1205" s="89"/>
      <c r="AK1205" s="89"/>
      <c r="AP1205" s="88" t="s">
        <v>61</v>
      </c>
      <c r="AQ1205" s="88" t="s">
        <v>44</v>
      </c>
      <c r="AR1205" s="88" t="s">
        <v>45</v>
      </c>
      <c r="AS1205" s="88" t="s">
        <v>44</v>
      </c>
      <c r="AT1205" s="88" t="s">
        <v>61</v>
      </c>
      <c r="AU1205" s="88"/>
      <c r="AV1205" s="88"/>
      <c r="AW1205" s="88"/>
      <c r="AX1205" s="88" t="s">
        <v>3923</v>
      </c>
      <c r="AY1205" s="88">
        <v>10.505433</v>
      </c>
      <c r="AZ1205" s="89"/>
      <c r="BA1205" s="92"/>
      <c r="BB1205" s="93"/>
      <c r="BC1205" s="94">
        <v>0.2</v>
      </c>
      <c r="BD1205" s="93">
        <v>199</v>
      </c>
      <c r="BE1205" s="93"/>
      <c r="BF1205" s="98" t="s">
        <v>2650</v>
      </c>
      <c r="BG1205" s="88" t="s">
        <v>68</v>
      </c>
      <c r="BH1205" s="87" t="s">
        <v>1717</v>
      </c>
    </row>
    <row r="1206" spans="1:60" s="87" customFormat="1" ht="30.75" customHeight="1" x14ac:dyDescent="0.2">
      <c r="A1206" s="87" t="s">
        <v>2328</v>
      </c>
      <c r="B1206" s="88" t="s">
        <v>1943</v>
      </c>
      <c r="C1206" s="107" t="s">
        <v>2328</v>
      </c>
      <c r="D1206" s="88" t="s">
        <v>31</v>
      </c>
      <c r="E1206" s="88" t="s">
        <v>32</v>
      </c>
      <c r="F1206" s="88" t="s">
        <v>32</v>
      </c>
      <c r="G1206" s="88" t="s">
        <v>61</v>
      </c>
      <c r="H1206" s="88" t="s">
        <v>66</v>
      </c>
      <c r="I1206" s="88" t="s">
        <v>2918</v>
      </c>
      <c r="J1206" s="88" t="s">
        <v>62</v>
      </c>
      <c r="K1206" s="87" t="s">
        <v>1332</v>
      </c>
      <c r="L1206" s="87" t="s">
        <v>1717</v>
      </c>
      <c r="M1206" s="88" t="s">
        <v>1717</v>
      </c>
      <c r="N1206" s="88" t="s">
        <v>1735</v>
      </c>
      <c r="O1206" s="88" t="s">
        <v>1720</v>
      </c>
      <c r="Q1206" s="88" t="s">
        <v>2374</v>
      </c>
      <c r="R1206" s="89" t="s">
        <v>3620</v>
      </c>
      <c r="S1206" s="106">
        <v>0.05</v>
      </c>
      <c r="X1206" s="93"/>
      <c r="Y1206" s="93"/>
      <c r="AA1206" s="88">
        <v>14</v>
      </c>
      <c r="AD1206" s="88">
        <v>12</v>
      </c>
      <c r="AE1206" s="108">
        <v>5.65</v>
      </c>
      <c r="AF1206" s="88" t="s">
        <v>2992</v>
      </c>
      <c r="AG1206" s="88" t="s">
        <v>2999</v>
      </c>
      <c r="AH1206" s="88">
        <v>0</v>
      </c>
      <c r="AI1206" s="89">
        <v>1</v>
      </c>
      <c r="AJ1206" s="89"/>
      <c r="AK1206" s="89"/>
      <c r="AP1206" s="88" t="s">
        <v>61</v>
      </c>
      <c r="AQ1206" s="88" t="s">
        <v>44</v>
      </c>
      <c r="AR1206" s="88" t="s">
        <v>45</v>
      </c>
      <c r="AS1206" s="88" t="s">
        <v>44</v>
      </c>
      <c r="AT1206" s="88" t="s">
        <v>61</v>
      </c>
      <c r="AU1206" s="88"/>
      <c r="AV1206" s="88"/>
      <c r="AW1206" s="88"/>
      <c r="AX1206" s="88" t="s">
        <v>3923</v>
      </c>
      <c r="AY1206" s="88">
        <v>6.0149470000000003</v>
      </c>
      <c r="AZ1206" s="89"/>
      <c r="BA1206" s="92"/>
      <c r="BB1206" s="93"/>
      <c r="BC1206" s="94">
        <v>0.2</v>
      </c>
      <c r="BD1206" s="93">
        <v>199</v>
      </c>
      <c r="BE1206" s="93"/>
      <c r="BF1206" s="98" t="s">
        <v>2650</v>
      </c>
      <c r="BG1206" s="88" t="s">
        <v>68</v>
      </c>
      <c r="BH1206" s="87" t="s">
        <v>1717</v>
      </c>
    </row>
    <row r="1207" spans="1:60" s="87" customFormat="1" ht="30.75" customHeight="1" x14ac:dyDescent="0.2">
      <c r="A1207" s="87" t="s">
        <v>2330</v>
      </c>
      <c r="B1207" s="88" t="s">
        <v>1944</v>
      </c>
      <c r="C1207" s="107" t="s">
        <v>2330</v>
      </c>
      <c r="D1207" s="88" t="s">
        <v>31</v>
      </c>
      <c r="E1207" s="88" t="s">
        <v>32</v>
      </c>
      <c r="F1207" s="88" t="s">
        <v>32</v>
      </c>
      <c r="G1207" s="88" t="s">
        <v>61</v>
      </c>
      <c r="H1207" s="88" t="s">
        <v>66</v>
      </c>
      <c r="I1207" s="88" t="s">
        <v>2916</v>
      </c>
      <c r="J1207" s="88" t="s">
        <v>62</v>
      </c>
      <c r="K1207" s="87" t="s">
        <v>1332</v>
      </c>
      <c r="L1207" s="87" t="s">
        <v>1717</v>
      </c>
      <c r="M1207" s="88" t="s">
        <v>1717</v>
      </c>
      <c r="N1207" s="88" t="s">
        <v>1728</v>
      </c>
      <c r="O1207" s="88" t="s">
        <v>1720</v>
      </c>
      <c r="Q1207" s="88" t="s">
        <v>2374</v>
      </c>
      <c r="R1207" s="89" t="s">
        <v>3643</v>
      </c>
      <c r="S1207" s="106">
        <v>0.05</v>
      </c>
      <c r="X1207" s="93"/>
      <c r="Y1207" s="93"/>
      <c r="AA1207" s="88">
        <v>14</v>
      </c>
      <c r="AD1207" s="88">
        <v>12</v>
      </c>
      <c r="AE1207" s="108">
        <v>5.65</v>
      </c>
      <c r="AF1207" s="88"/>
      <c r="AG1207" s="88"/>
      <c r="AH1207" s="88">
        <v>0</v>
      </c>
      <c r="AI1207" s="89">
        <v>1</v>
      </c>
      <c r="AJ1207" s="89"/>
      <c r="AK1207" s="89"/>
      <c r="AP1207" s="88" t="s">
        <v>61</v>
      </c>
      <c r="AQ1207" s="88" t="s">
        <v>44</v>
      </c>
      <c r="AR1207" s="88" t="s">
        <v>45</v>
      </c>
      <c r="AS1207" s="88" t="s">
        <v>44</v>
      </c>
      <c r="AT1207" s="88" t="s">
        <v>61</v>
      </c>
      <c r="AU1207" s="88"/>
      <c r="AV1207" s="88"/>
      <c r="AW1207" s="88"/>
      <c r="AX1207" s="88" t="s">
        <v>3923</v>
      </c>
      <c r="AY1207" s="88">
        <v>11.670807999999999</v>
      </c>
      <c r="AZ1207" s="89"/>
      <c r="BA1207" s="92"/>
      <c r="BB1207" s="93"/>
      <c r="BC1207" s="94">
        <v>0.2</v>
      </c>
      <c r="BD1207" s="93">
        <v>199</v>
      </c>
      <c r="BE1207" s="93"/>
      <c r="BF1207" s="98" t="s">
        <v>2650</v>
      </c>
      <c r="BG1207" s="88" t="s">
        <v>68</v>
      </c>
      <c r="BH1207" s="87" t="s">
        <v>1717</v>
      </c>
    </row>
    <row r="1208" spans="1:60" s="87" customFormat="1" ht="30.75" customHeight="1" x14ac:dyDescent="0.2">
      <c r="A1208" s="87" t="s">
        <v>2329</v>
      </c>
      <c r="B1208" s="88" t="s">
        <v>1945</v>
      </c>
      <c r="C1208" s="107" t="s">
        <v>2329</v>
      </c>
      <c r="D1208" s="88" t="s">
        <v>31</v>
      </c>
      <c r="E1208" s="88" t="s">
        <v>32</v>
      </c>
      <c r="F1208" s="88" t="s">
        <v>32</v>
      </c>
      <c r="G1208" s="88" t="s">
        <v>61</v>
      </c>
      <c r="H1208" s="88" t="s">
        <v>66</v>
      </c>
      <c r="I1208" s="88" t="s">
        <v>2916</v>
      </c>
      <c r="J1208" s="88" t="s">
        <v>62</v>
      </c>
      <c r="K1208" s="87" t="s">
        <v>1332</v>
      </c>
      <c r="L1208" s="87" t="s">
        <v>1717</v>
      </c>
      <c r="M1208" s="88" t="s">
        <v>1717</v>
      </c>
      <c r="N1208" s="88" t="s">
        <v>156</v>
      </c>
      <c r="O1208" s="88" t="s">
        <v>1720</v>
      </c>
      <c r="Q1208" s="88" t="s">
        <v>2374</v>
      </c>
      <c r="R1208" s="89" t="s">
        <v>3615</v>
      </c>
      <c r="S1208" s="106">
        <v>0.05</v>
      </c>
      <c r="X1208" s="93"/>
      <c r="Y1208" s="93"/>
      <c r="AA1208" s="88">
        <v>14</v>
      </c>
      <c r="AD1208" s="88">
        <v>12</v>
      </c>
      <c r="AE1208" s="108">
        <v>5.65</v>
      </c>
      <c r="AF1208" s="88"/>
      <c r="AG1208" s="88"/>
      <c r="AH1208" s="88">
        <v>0</v>
      </c>
      <c r="AI1208" s="89">
        <v>1</v>
      </c>
      <c r="AJ1208" s="89"/>
      <c r="AK1208" s="89"/>
      <c r="AP1208" s="88" t="s">
        <v>61</v>
      </c>
      <c r="AQ1208" s="88" t="s">
        <v>44</v>
      </c>
      <c r="AR1208" s="88" t="s">
        <v>45</v>
      </c>
      <c r="AS1208" s="88" t="s">
        <v>44</v>
      </c>
      <c r="AT1208" s="88" t="s">
        <v>61</v>
      </c>
      <c r="AU1208" s="88"/>
      <c r="AV1208" s="88"/>
      <c r="AW1208" s="88"/>
      <c r="AX1208" s="88" t="s">
        <v>3923</v>
      </c>
      <c r="AY1208" s="88">
        <v>6.8788790000000004</v>
      </c>
      <c r="AZ1208" s="89"/>
      <c r="BA1208" s="92"/>
      <c r="BB1208" s="93"/>
      <c r="BC1208" s="94">
        <v>0.2</v>
      </c>
      <c r="BD1208" s="93">
        <v>199</v>
      </c>
      <c r="BE1208" s="93"/>
      <c r="BF1208" s="98" t="s">
        <v>2650</v>
      </c>
      <c r="BG1208" s="88" t="s">
        <v>68</v>
      </c>
      <c r="BH1208" s="87" t="s">
        <v>1717</v>
      </c>
    </row>
    <row r="1209" spans="1:60" s="87" customFormat="1" ht="30.75" customHeight="1" x14ac:dyDescent="0.2">
      <c r="A1209" s="87" t="s">
        <v>1721</v>
      </c>
      <c r="B1209" s="88" t="s">
        <v>1946</v>
      </c>
      <c r="C1209" s="107" t="s">
        <v>1721</v>
      </c>
      <c r="D1209" s="88" t="s">
        <v>31</v>
      </c>
      <c r="E1209" s="88" t="s">
        <v>32</v>
      </c>
      <c r="F1209" s="88" t="s">
        <v>32</v>
      </c>
      <c r="G1209" s="88" t="s">
        <v>61</v>
      </c>
      <c r="H1209" s="88" t="s">
        <v>66</v>
      </c>
      <c r="I1209" s="88" t="s">
        <v>2916</v>
      </c>
      <c r="J1209" s="88" t="s">
        <v>62</v>
      </c>
      <c r="K1209" s="87" t="s">
        <v>1333</v>
      </c>
      <c r="L1209" s="87" t="s">
        <v>1717</v>
      </c>
      <c r="M1209" s="88" t="s">
        <v>1717</v>
      </c>
      <c r="N1209" s="88" t="s">
        <v>1735</v>
      </c>
      <c r="O1209" s="88" t="s">
        <v>1719</v>
      </c>
      <c r="Q1209" s="88" t="s">
        <v>2375</v>
      </c>
      <c r="R1209" s="89" t="s">
        <v>3620</v>
      </c>
      <c r="S1209" s="106">
        <v>0.03</v>
      </c>
      <c r="X1209" s="93"/>
      <c r="Y1209" s="93"/>
      <c r="AA1209" s="88">
        <v>14</v>
      </c>
      <c r="AD1209" s="88">
        <v>12</v>
      </c>
      <c r="AE1209" s="108">
        <v>5.65</v>
      </c>
      <c r="AF1209" s="88"/>
      <c r="AG1209" s="88"/>
      <c r="AH1209" s="88">
        <v>0</v>
      </c>
      <c r="AI1209" s="89">
        <v>1</v>
      </c>
      <c r="AJ1209" s="89"/>
      <c r="AK1209" s="89"/>
      <c r="AP1209" s="88" t="s">
        <v>61</v>
      </c>
      <c r="AQ1209" s="88" t="s">
        <v>44</v>
      </c>
      <c r="AR1209" s="88" t="s">
        <v>45</v>
      </c>
      <c r="AS1209" s="88" t="s">
        <v>44</v>
      </c>
      <c r="AT1209" s="88" t="s">
        <v>61</v>
      </c>
      <c r="AU1209" s="88"/>
      <c r="AV1209" s="88"/>
      <c r="AW1209" s="88"/>
      <c r="AX1209" s="88" t="s">
        <v>3923</v>
      </c>
      <c r="AY1209" s="88">
        <v>11.41</v>
      </c>
      <c r="AZ1209" s="89"/>
      <c r="BA1209" s="92"/>
      <c r="BB1209" s="93"/>
      <c r="BC1209" s="94">
        <v>0.2</v>
      </c>
      <c r="BD1209" s="93">
        <v>199</v>
      </c>
      <c r="BE1209" s="93"/>
      <c r="BF1209" s="98" t="s">
        <v>2650</v>
      </c>
      <c r="BG1209" s="88" t="s">
        <v>68</v>
      </c>
      <c r="BH1209" s="87" t="s">
        <v>1717</v>
      </c>
    </row>
    <row r="1210" spans="1:60" s="87" customFormat="1" ht="30.75" customHeight="1" x14ac:dyDescent="0.2">
      <c r="A1210" s="87" t="s">
        <v>1724</v>
      </c>
      <c r="B1210" s="88" t="s">
        <v>1947</v>
      </c>
      <c r="C1210" s="107" t="s">
        <v>1724</v>
      </c>
      <c r="D1210" s="88" t="s">
        <v>31</v>
      </c>
      <c r="E1210" s="88" t="s">
        <v>32</v>
      </c>
      <c r="F1210" s="88" t="s">
        <v>32</v>
      </c>
      <c r="G1210" s="88" t="s">
        <v>61</v>
      </c>
      <c r="H1210" s="88" t="s">
        <v>66</v>
      </c>
      <c r="I1210" s="88" t="s">
        <v>2916</v>
      </c>
      <c r="J1210" s="88" t="s">
        <v>62</v>
      </c>
      <c r="K1210" s="87" t="s">
        <v>1333</v>
      </c>
      <c r="L1210" s="87" t="s">
        <v>1717</v>
      </c>
      <c r="M1210" s="88" t="s">
        <v>1717</v>
      </c>
      <c r="N1210" s="88" t="s">
        <v>1726</v>
      </c>
      <c r="O1210" s="88" t="s">
        <v>1719</v>
      </c>
      <c r="Q1210" s="88" t="s">
        <v>2375</v>
      </c>
      <c r="R1210" s="89" t="s">
        <v>3644</v>
      </c>
      <c r="S1210" s="106">
        <v>0.03</v>
      </c>
      <c r="X1210" s="93"/>
      <c r="Y1210" s="93"/>
      <c r="AA1210" s="88">
        <v>14</v>
      </c>
      <c r="AD1210" s="88">
        <v>12</v>
      </c>
      <c r="AE1210" s="108">
        <v>5.65</v>
      </c>
      <c r="AG1210" s="88"/>
      <c r="AH1210" s="88">
        <v>0</v>
      </c>
      <c r="AI1210" s="89">
        <v>1</v>
      </c>
      <c r="AJ1210" s="89"/>
      <c r="AK1210" s="89"/>
      <c r="AP1210" s="88" t="s">
        <v>61</v>
      </c>
      <c r="AQ1210" s="88" t="s">
        <v>44</v>
      </c>
      <c r="AR1210" s="88" t="s">
        <v>45</v>
      </c>
      <c r="AS1210" s="88" t="s">
        <v>44</v>
      </c>
      <c r="AT1210" s="88" t="s">
        <v>61</v>
      </c>
      <c r="AU1210" s="88"/>
      <c r="AV1210" s="88"/>
      <c r="AW1210" s="88"/>
      <c r="AX1210" s="88" t="s">
        <v>3923</v>
      </c>
      <c r="AY1210" s="88">
        <v>11.41</v>
      </c>
      <c r="AZ1210" s="89"/>
      <c r="BA1210" s="92"/>
      <c r="BB1210" s="93"/>
      <c r="BC1210" s="94">
        <v>0.2</v>
      </c>
      <c r="BD1210" s="93">
        <v>199</v>
      </c>
      <c r="BE1210" s="93"/>
      <c r="BF1210" s="98" t="s">
        <v>2650</v>
      </c>
      <c r="BG1210" s="88" t="s">
        <v>68</v>
      </c>
      <c r="BH1210" s="87" t="s">
        <v>1717</v>
      </c>
    </row>
    <row r="1211" spans="1:60" s="87" customFormat="1" ht="30.75" customHeight="1" x14ac:dyDescent="0.2">
      <c r="A1211" s="87" t="s">
        <v>1722</v>
      </c>
      <c r="B1211" s="88" t="s">
        <v>1948</v>
      </c>
      <c r="C1211" s="107" t="s">
        <v>1722</v>
      </c>
      <c r="D1211" s="88" t="s">
        <v>31</v>
      </c>
      <c r="E1211" s="88" t="s">
        <v>32</v>
      </c>
      <c r="F1211" s="88" t="s">
        <v>32</v>
      </c>
      <c r="G1211" s="88" t="s">
        <v>61</v>
      </c>
      <c r="H1211" s="88" t="s">
        <v>66</v>
      </c>
      <c r="I1211" s="88" t="s">
        <v>2916</v>
      </c>
      <c r="J1211" s="88" t="s">
        <v>62</v>
      </c>
      <c r="K1211" s="87" t="s">
        <v>1333</v>
      </c>
      <c r="L1211" s="87" t="s">
        <v>1717</v>
      </c>
      <c r="M1211" s="88" t="s">
        <v>1717</v>
      </c>
      <c r="N1211" s="88" t="s">
        <v>1725</v>
      </c>
      <c r="O1211" s="88" t="s">
        <v>1723</v>
      </c>
      <c r="Q1211" s="88" t="s">
        <v>2375</v>
      </c>
      <c r="R1211" s="89" t="s">
        <v>2376</v>
      </c>
      <c r="S1211" s="106">
        <v>0.03</v>
      </c>
      <c r="X1211" s="93"/>
      <c r="Y1211" s="93"/>
      <c r="AA1211" s="88">
        <v>14</v>
      </c>
      <c r="AD1211" s="88">
        <v>12</v>
      </c>
      <c r="AE1211" s="108">
        <v>5.65</v>
      </c>
      <c r="AG1211" s="88"/>
      <c r="AH1211" s="88">
        <v>0</v>
      </c>
      <c r="AI1211" s="89">
        <v>1</v>
      </c>
      <c r="AJ1211" s="89"/>
      <c r="AK1211" s="89"/>
      <c r="AP1211" s="88" t="s">
        <v>61</v>
      </c>
      <c r="AQ1211" s="88" t="s">
        <v>44</v>
      </c>
      <c r="AR1211" s="88" t="s">
        <v>45</v>
      </c>
      <c r="AS1211" s="88" t="s">
        <v>44</v>
      </c>
      <c r="AT1211" s="88" t="s">
        <v>61</v>
      </c>
      <c r="AU1211" s="88"/>
      <c r="AV1211" s="88"/>
      <c r="AW1211" s="88"/>
      <c r="AX1211" s="88" t="s">
        <v>3923</v>
      </c>
      <c r="AY1211" s="88">
        <v>11.41</v>
      </c>
      <c r="AZ1211" s="89"/>
      <c r="BA1211" s="92"/>
      <c r="BB1211" s="93"/>
      <c r="BC1211" s="94">
        <v>0.2</v>
      </c>
      <c r="BD1211" s="93">
        <v>199</v>
      </c>
      <c r="BE1211" s="93"/>
      <c r="BF1211" s="98" t="s">
        <v>2650</v>
      </c>
      <c r="BG1211" s="88" t="s">
        <v>68</v>
      </c>
      <c r="BH1211" s="87" t="s">
        <v>1717</v>
      </c>
    </row>
    <row r="1212" spans="1:60" s="87" customFormat="1" ht="30.75" customHeight="1" x14ac:dyDescent="0.2">
      <c r="A1212" s="87" t="s">
        <v>3074</v>
      </c>
      <c r="B1212" s="87" t="s">
        <v>3198</v>
      </c>
      <c r="C1212" s="87" t="s">
        <v>3074</v>
      </c>
      <c r="D1212" s="88" t="s">
        <v>31</v>
      </c>
      <c r="E1212" s="88" t="s">
        <v>32</v>
      </c>
      <c r="F1212" s="88" t="s">
        <v>32</v>
      </c>
      <c r="G1212" s="88" t="s">
        <v>61</v>
      </c>
      <c r="H1212" s="88" t="s">
        <v>66</v>
      </c>
      <c r="I1212" s="88" t="s">
        <v>2918</v>
      </c>
      <c r="J1212" s="88" t="s">
        <v>3080</v>
      </c>
      <c r="K1212" s="88" t="s">
        <v>3081</v>
      </c>
      <c r="L1212" s="88" t="s">
        <v>97</v>
      </c>
      <c r="M1212" s="88" t="s">
        <v>3082</v>
      </c>
      <c r="N1212" s="88" t="s">
        <v>3634</v>
      </c>
      <c r="O1212" s="88" t="s">
        <v>587</v>
      </c>
      <c r="P1212" s="88" t="s">
        <v>1636</v>
      </c>
      <c r="Q1212" s="88" t="s">
        <v>2374</v>
      </c>
      <c r="R1212" s="89" t="s">
        <v>3635</v>
      </c>
      <c r="T1212" s="87" t="s">
        <v>3083</v>
      </c>
      <c r="X1212" s="93"/>
      <c r="Y1212" s="93"/>
      <c r="AD1212" s="88">
        <v>12</v>
      </c>
      <c r="AE1212" s="108">
        <v>17.3</v>
      </c>
      <c r="AI1212" s="114"/>
      <c r="AJ1212" s="114"/>
      <c r="AK1212" s="114"/>
      <c r="AP1212" s="88" t="s">
        <v>61</v>
      </c>
      <c r="AQ1212" s="88" t="s">
        <v>44</v>
      </c>
      <c r="AR1212" s="88" t="s">
        <v>45</v>
      </c>
      <c r="AS1212" s="88" t="s">
        <v>44</v>
      </c>
      <c r="AT1212" s="88" t="s">
        <v>61</v>
      </c>
      <c r="AU1212" s="88"/>
      <c r="AV1212" s="88"/>
      <c r="AW1212" s="88"/>
      <c r="AX1212" s="88"/>
      <c r="AZ1212" s="93"/>
      <c r="BA1212" s="93"/>
      <c r="BB1212" s="93"/>
      <c r="BC1212" s="93"/>
      <c r="BD1212" s="93"/>
      <c r="BE1212" s="93"/>
      <c r="BG1212" s="88" t="s">
        <v>68</v>
      </c>
      <c r="BH1212" s="88" t="s">
        <v>97</v>
      </c>
    </row>
    <row r="1213" spans="1:60" s="87" customFormat="1" ht="30.75" customHeight="1" x14ac:dyDescent="0.2">
      <c r="A1213" s="87" t="s">
        <v>3075</v>
      </c>
      <c r="B1213" s="87" t="s">
        <v>3198</v>
      </c>
      <c r="C1213" s="87" t="s">
        <v>3075</v>
      </c>
      <c r="D1213" s="88" t="s">
        <v>31</v>
      </c>
      <c r="E1213" s="88" t="s">
        <v>32</v>
      </c>
      <c r="F1213" s="88" t="s">
        <v>32</v>
      </c>
      <c r="G1213" s="88" t="s">
        <v>61</v>
      </c>
      <c r="H1213" s="88" t="s">
        <v>66</v>
      </c>
      <c r="I1213" s="88" t="s">
        <v>2918</v>
      </c>
      <c r="J1213" s="88" t="s">
        <v>3080</v>
      </c>
      <c r="K1213" s="88" t="s">
        <v>3081</v>
      </c>
      <c r="L1213" s="88" t="s">
        <v>97</v>
      </c>
      <c r="M1213" s="88" t="s">
        <v>3082</v>
      </c>
      <c r="N1213" s="88" t="s">
        <v>3634</v>
      </c>
      <c r="O1213" s="88" t="s">
        <v>587</v>
      </c>
      <c r="P1213" s="87" t="s">
        <v>100</v>
      </c>
      <c r="Q1213" s="88" t="s">
        <v>2374</v>
      </c>
      <c r="R1213" s="89" t="s">
        <v>3635</v>
      </c>
      <c r="T1213" s="87" t="s">
        <v>3084</v>
      </c>
      <c r="X1213" s="93"/>
      <c r="Y1213" s="93"/>
      <c r="AD1213" s="88">
        <v>12</v>
      </c>
      <c r="AE1213" s="108">
        <v>17.3</v>
      </c>
      <c r="AI1213" s="114"/>
      <c r="AJ1213" s="114"/>
      <c r="AK1213" s="114"/>
      <c r="AP1213" s="88" t="s">
        <v>61</v>
      </c>
      <c r="AQ1213" s="88" t="s">
        <v>44</v>
      </c>
      <c r="AR1213" s="88" t="s">
        <v>45</v>
      </c>
      <c r="AS1213" s="88" t="s">
        <v>44</v>
      </c>
      <c r="AT1213" s="88" t="s">
        <v>61</v>
      </c>
      <c r="AU1213" s="88"/>
      <c r="AV1213" s="88"/>
      <c r="AW1213" s="88"/>
      <c r="AX1213" s="88"/>
      <c r="AZ1213" s="93"/>
      <c r="BA1213" s="93"/>
      <c r="BB1213" s="93"/>
      <c r="BC1213" s="93"/>
      <c r="BD1213" s="93"/>
      <c r="BE1213" s="93"/>
      <c r="BG1213" s="88" t="s">
        <v>68</v>
      </c>
      <c r="BH1213" s="88" t="s">
        <v>97</v>
      </c>
    </row>
    <row r="1214" spans="1:60" s="87" customFormat="1" ht="30.75" customHeight="1" x14ac:dyDescent="0.2">
      <c r="A1214" s="87" t="s">
        <v>3076</v>
      </c>
      <c r="B1214" s="87" t="s">
        <v>3198</v>
      </c>
      <c r="C1214" s="87" t="s">
        <v>3076</v>
      </c>
      <c r="D1214" s="88" t="s">
        <v>31</v>
      </c>
      <c r="E1214" s="88" t="s">
        <v>32</v>
      </c>
      <c r="F1214" s="88" t="s">
        <v>32</v>
      </c>
      <c r="G1214" s="88" t="s">
        <v>61</v>
      </c>
      <c r="H1214" s="88" t="s">
        <v>66</v>
      </c>
      <c r="I1214" s="88" t="s">
        <v>2918</v>
      </c>
      <c r="J1214" s="88" t="s">
        <v>3080</v>
      </c>
      <c r="K1214" s="88" t="s">
        <v>3081</v>
      </c>
      <c r="L1214" s="88" t="s">
        <v>97</v>
      </c>
      <c r="M1214" s="88" t="s">
        <v>3082</v>
      </c>
      <c r="N1214" s="88" t="s">
        <v>3634</v>
      </c>
      <c r="O1214" s="88" t="s">
        <v>587</v>
      </c>
      <c r="P1214" s="87" t="s">
        <v>98</v>
      </c>
      <c r="Q1214" s="88" t="s">
        <v>2374</v>
      </c>
      <c r="R1214" s="89" t="s">
        <v>3635</v>
      </c>
      <c r="T1214" s="87" t="s">
        <v>3085</v>
      </c>
      <c r="X1214" s="93"/>
      <c r="Y1214" s="93"/>
      <c r="AD1214" s="88">
        <v>12</v>
      </c>
      <c r="AE1214" s="108">
        <v>17.3</v>
      </c>
      <c r="AI1214" s="114"/>
      <c r="AJ1214" s="114"/>
      <c r="AK1214" s="114"/>
      <c r="AP1214" s="88" t="s">
        <v>61</v>
      </c>
      <c r="AQ1214" s="88" t="s">
        <v>44</v>
      </c>
      <c r="AR1214" s="88" t="s">
        <v>45</v>
      </c>
      <c r="AS1214" s="88" t="s">
        <v>44</v>
      </c>
      <c r="AT1214" s="88" t="s">
        <v>61</v>
      </c>
      <c r="AU1214" s="88"/>
      <c r="AV1214" s="88"/>
      <c r="AW1214" s="88"/>
      <c r="AX1214" s="88"/>
      <c r="AZ1214" s="93"/>
      <c r="BA1214" s="93"/>
      <c r="BB1214" s="93"/>
      <c r="BC1214" s="93"/>
      <c r="BD1214" s="93"/>
      <c r="BE1214" s="93"/>
      <c r="BG1214" s="88" t="s">
        <v>68</v>
      </c>
      <c r="BH1214" s="88" t="s">
        <v>97</v>
      </c>
    </row>
    <row r="1215" spans="1:60" s="87" customFormat="1" ht="30.75" customHeight="1" x14ac:dyDescent="0.2">
      <c r="A1215" s="87" t="s">
        <v>3077</v>
      </c>
      <c r="B1215" s="87" t="s">
        <v>3198</v>
      </c>
      <c r="C1215" s="87" t="s">
        <v>3077</v>
      </c>
      <c r="D1215" s="88" t="s">
        <v>31</v>
      </c>
      <c r="E1215" s="88" t="s">
        <v>32</v>
      </c>
      <c r="F1215" s="88" t="s">
        <v>32</v>
      </c>
      <c r="G1215" s="88" t="s">
        <v>61</v>
      </c>
      <c r="H1215" s="88" t="s">
        <v>66</v>
      </c>
      <c r="I1215" s="88" t="s">
        <v>2918</v>
      </c>
      <c r="J1215" s="88" t="s">
        <v>3080</v>
      </c>
      <c r="K1215" s="88" t="s">
        <v>3081</v>
      </c>
      <c r="L1215" s="88" t="s">
        <v>97</v>
      </c>
      <c r="M1215" s="88" t="s">
        <v>3082</v>
      </c>
      <c r="N1215" s="88" t="s">
        <v>3634</v>
      </c>
      <c r="O1215" s="88" t="s">
        <v>587</v>
      </c>
      <c r="P1215" s="87" t="s">
        <v>2748</v>
      </c>
      <c r="Q1215" s="88" t="s">
        <v>2374</v>
      </c>
      <c r="R1215" s="89" t="s">
        <v>3635</v>
      </c>
      <c r="T1215" s="87" t="s">
        <v>3086</v>
      </c>
      <c r="X1215" s="93"/>
      <c r="Y1215" s="93"/>
      <c r="AD1215" s="88">
        <v>12</v>
      </c>
      <c r="AE1215" s="108">
        <v>17.3</v>
      </c>
      <c r="AI1215" s="114"/>
      <c r="AJ1215" s="114"/>
      <c r="AK1215" s="114"/>
      <c r="AP1215" s="88" t="s">
        <v>61</v>
      </c>
      <c r="AQ1215" s="88" t="s">
        <v>44</v>
      </c>
      <c r="AR1215" s="88" t="s">
        <v>45</v>
      </c>
      <c r="AS1215" s="88" t="s">
        <v>44</v>
      </c>
      <c r="AT1215" s="88" t="s">
        <v>61</v>
      </c>
      <c r="AU1215" s="88"/>
      <c r="AV1215" s="88"/>
      <c r="AW1215" s="88"/>
      <c r="AX1215" s="88"/>
      <c r="AZ1215" s="93"/>
      <c r="BA1215" s="93"/>
      <c r="BB1215" s="93"/>
      <c r="BC1215" s="93"/>
      <c r="BD1215" s="93"/>
      <c r="BE1215" s="93"/>
      <c r="BG1215" s="88" t="s">
        <v>68</v>
      </c>
      <c r="BH1215" s="88" t="s">
        <v>97</v>
      </c>
    </row>
    <row r="1216" spans="1:60" s="87" customFormat="1" ht="30.75" customHeight="1" x14ac:dyDescent="0.2">
      <c r="A1216" s="87" t="s">
        <v>3078</v>
      </c>
      <c r="B1216" s="87" t="s">
        <v>3198</v>
      </c>
      <c r="C1216" s="87" t="s">
        <v>3078</v>
      </c>
      <c r="D1216" s="88" t="s">
        <v>31</v>
      </c>
      <c r="E1216" s="88" t="s">
        <v>32</v>
      </c>
      <c r="F1216" s="88" t="s">
        <v>32</v>
      </c>
      <c r="G1216" s="88" t="s">
        <v>61</v>
      </c>
      <c r="H1216" s="88" t="s">
        <v>66</v>
      </c>
      <c r="I1216" s="88" t="s">
        <v>2918</v>
      </c>
      <c r="J1216" s="88" t="s">
        <v>3080</v>
      </c>
      <c r="K1216" s="88" t="s">
        <v>3081</v>
      </c>
      <c r="L1216" s="88" t="s">
        <v>97</v>
      </c>
      <c r="M1216" s="88" t="s">
        <v>3082</v>
      </c>
      <c r="N1216" s="88" t="s">
        <v>3634</v>
      </c>
      <c r="O1216" s="88" t="s">
        <v>587</v>
      </c>
      <c r="P1216" s="87" t="s">
        <v>2747</v>
      </c>
      <c r="Q1216" s="88" t="s">
        <v>2374</v>
      </c>
      <c r="R1216" s="89" t="s">
        <v>3635</v>
      </c>
      <c r="T1216" s="87" t="s">
        <v>3087</v>
      </c>
      <c r="X1216" s="93"/>
      <c r="Y1216" s="93"/>
      <c r="AD1216" s="88">
        <v>12</v>
      </c>
      <c r="AE1216" s="108">
        <v>17.3</v>
      </c>
      <c r="AI1216" s="114"/>
      <c r="AJ1216" s="114"/>
      <c r="AK1216" s="114"/>
      <c r="AP1216" s="88" t="s">
        <v>61</v>
      </c>
      <c r="AQ1216" s="88" t="s">
        <v>44</v>
      </c>
      <c r="AR1216" s="88" t="s">
        <v>45</v>
      </c>
      <c r="AS1216" s="88" t="s">
        <v>44</v>
      </c>
      <c r="AT1216" s="88" t="s">
        <v>61</v>
      </c>
      <c r="AU1216" s="88"/>
      <c r="AV1216" s="88"/>
      <c r="AW1216" s="88"/>
      <c r="AX1216" s="88"/>
      <c r="AZ1216" s="93"/>
      <c r="BA1216" s="93"/>
      <c r="BB1216" s="93"/>
      <c r="BC1216" s="93"/>
      <c r="BD1216" s="93"/>
      <c r="BE1216" s="93"/>
      <c r="BG1216" s="88" t="s">
        <v>68</v>
      </c>
      <c r="BH1216" s="88" t="s">
        <v>97</v>
      </c>
    </row>
    <row r="1217" spans="1:60" s="87" customFormat="1" ht="30.75" customHeight="1" x14ac:dyDescent="0.2">
      <c r="A1217" s="87" t="s">
        <v>3079</v>
      </c>
      <c r="B1217" s="87" t="s">
        <v>3198</v>
      </c>
      <c r="C1217" s="87" t="s">
        <v>3079</v>
      </c>
      <c r="D1217" s="88" t="s">
        <v>31</v>
      </c>
      <c r="E1217" s="88" t="s">
        <v>32</v>
      </c>
      <c r="F1217" s="88" t="s">
        <v>32</v>
      </c>
      <c r="G1217" s="88" t="s">
        <v>61</v>
      </c>
      <c r="H1217" s="88" t="s">
        <v>66</v>
      </c>
      <c r="I1217" s="88" t="s">
        <v>2918</v>
      </c>
      <c r="J1217" s="88" t="s">
        <v>3080</v>
      </c>
      <c r="K1217" s="88" t="s">
        <v>3081</v>
      </c>
      <c r="L1217" s="88" t="s">
        <v>97</v>
      </c>
      <c r="M1217" s="88" t="s">
        <v>3082</v>
      </c>
      <c r="N1217" s="88" t="s">
        <v>3634</v>
      </c>
      <c r="O1217" s="88" t="s">
        <v>587</v>
      </c>
      <c r="P1217" s="87" t="s">
        <v>104</v>
      </c>
      <c r="Q1217" s="88" t="s">
        <v>2374</v>
      </c>
      <c r="R1217" s="89" t="s">
        <v>3635</v>
      </c>
      <c r="T1217" s="87" t="s">
        <v>3088</v>
      </c>
      <c r="X1217" s="93"/>
      <c r="Y1217" s="93"/>
      <c r="AD1217" s="88">
        <v>12</v>
      </c>
      <c r="AE1217" s="108">
        <v>17.3</v>
      </c>
      <c r="AI1217" s="114"/>
      <c r="AJ1217" s="114"/>
      <c r="AK1217" s="114"/>
      <c r="AP1217" s="88" t="s">
        <v>61</v>
      </c>
      <c r="AQ1217" s="88" t="s">
        <v>44</v>
      </c>
      <c r="AR1217" s="88" t="s">
        <v>45</v>
      </c>
      <c r="AS1217" s="88" t="s">
        <v>44</v>
      </c>
      <c r="AT1217" s="88" t="s">
        <v>61</v>
      </c>
      <c r="AU1217" s="88"/>
      <c r="AV1217" s="88"/>
      <c r="AW1217" s="88"/>
      <c r="AX1217" s="88"/>
      <c r="AZ1217" s="93"/>
      <c r="BA1217" s="93"/>
      <c r="BB1217" s="93"/>
      <c r="BC1217" s="93"/>
      <c r="BD1217" s="93"/>
      <c r="BE1217" s="93"/>
      <c r="BG1217" s="88" t="s">
        <v>68</v>
      </c>
      <c r="BH1217" s="88" t="s">
        <v>97</v>
      </c>
    </row>
    <row r="1218" spans="1:60" s="87" customFormat="1" ht="30.75" customHeight="1" x14ac:dyDescent="0.2">
      <c r="A1218" s="87" t="s">
        <v>3089</v>
      </c>
      <c r="B1218" s="87" t="s">
        <v>3199</v>
      </c>
      <c r="C1218" s="87" t="s">
        <v>3089</v>
      </c>
      <c r="D1218" s="88" t="s">
        <v>31</v>
      </c>
      <c r="E1218" s="88" t="s">
        <v>32</v>
      </c>
      <c r="F1218" s="88" t="s">
        <v>32</v>
      </c>
      <c r="G1218" s="88" t="s">
        <v>61</v>
      </c>
      <c r="H1218" s="88" t="s">
        <v>66</v>
      </c>
      <c r="I1218" s="88" t="s">
        <v>2918</v>
      </c>
      <c r="J1218" s="88" t="s">
        <v>3080</v>
      </c>
      <c r="K1218" s="88" t="s">
        <v>3081</v>
      </c>
      <c r="L1218" s="88" t="s">
        <v>97</v>
      </c>
      <c r="M1218" s="88" t="s">
        <v>3082</v>
      </c>
      <c r="N1218" s="88" t="s">
        <v>3637</v>
      </c>
      <c r="O1218" s="88" t="s">
        <v>587</v>
      </c>
      <c r="P1218" s="88" t="s">
        <v>1636</v>
      </c>
      <c r="Q1218" s="88" t="s">
        <v>2374</v>
      </c>
      <c r="R1218" s="89" t="s">
        <v>3636</v>
      </c>
      <c r="T1218" s="87" t="s">
        <v>3095</v>
      </c>
      <c r="X1218" s="93"/>
      <c r="Y1218" s="93"/>
      <c r="AD1218" s="88">
        <v>12</v>
      </c>
      <c r="AE1218" s="108">
        <v>17.3</v>
      </c>
      <c r="AI1218" s="114"/>
      <c r="AJ1218" s="114"/>
      <c r="AK1218" s="114"/>
      <c r="AP1218" s="88" t="s">
        <v>61</v>
      </c>
      <c r="AQ1218" s="88" t="s">
        <v>44</v>
      </c>
      <c r="AR1218" s="88" t="s">
        <v>45</v>
      </c>
      <c r="AS1218" s="88" t="s">
        <v>44</v>
      </c>
      <c r="AT1218" s="88" t="s">
        <v>61</v>
      </c>
      <c r="AU1218" s="88"/>
      <c r="AV1218" s="88"/>
      <c r="AW1218" s="88"/>
      <c r="AX1218" s="88"/>
      <c r="AZ1218" s="93"/>
      <c r="BA1218" s="93"/>
      <c r="BB1218" s="93"/>
      <c r="BC1218" s="93"/>
      <c r="BD1218" s="93"/>
      <c r="BE1218" s="93"/>
      <c r="BG1218" s="88" t="s">
        <v>68</v>
      </c>
      <c r="BH1218" s="88" t="s">
        <v>97</v>
      </c>
    </row>
    <row r="1219" spans="1:60" s="87" customFormat="1" ht="30.75" customHeight="1" x14ac:dyDescent="0.2">
      <c r="A1219" s="87" t="s">
        <v>3090</v>
      </c>
      <c r="B1219" s="87" t="s">
        <v>3199</v>
      </c>
      <c r="C1219" s="87" t="s">
        <v>3090</v>
      </c>
      <c r="D1219" s="88" t="s">
        <v>31</v>
      </c>
      <c r="E1219" s="88" t="s">
        <v>32</v>
      </c>
      <c r="F1219" s="88" t="s">
        <v>32</v>
      </c>
      <c r="G1219" s="88" t="s">
        <v>61</v>
      </c>
      <c r="H1219" s="88" t="s">
        <v>66</v>
      </c>
      <c r="I1219" s="88" t="s">
        <v>2918</v>
      </c>
      <c r="J1219" s="88" t="s">
        <v>3080</v>
      </c>
      <c r="K1219" s="88" t="s">
        <v>3081</v>
      </c>
      <c r="L1219" s="88" t="s">
        <v>97</v>
      </c>
      <c r="M1219" s="88" t="s">
        <v>3082</v>
      </c>
      <c r="N1219" s="88" t="s">
        <v>3637</v>
      </c>
      <c r="O1219" s="88" t="s">
        <v>587</v>
      </c>
      <c r="P1219" s="87" t="s">
        <v>100</v>
      </c>
      <c r="Q1219" s="88" t="s">
        <v>2374</v>
      </c>
      <c r="R1219" s="89" t="s">
        <v>3636</v>
      </c>
      <c r="T1219" s="87" t="s">
        <v>3096</v>
      </c>
      <c r="X1219" s="93"/>
      <c r="Y1219" s="93"/>
      <c r="AD1219" s="88">
        <v>12</v>
      </c>
      <c r="AE1219" s="108">
        <v>17.3</v>
      </c>
      <c r="AI1219" s="114"/>
      <c r="AJ1219" s="114"/>
      <c r="AK1219" s="114"/>
      <c r="AP1219" s="88" t="s">
        <v>61</v>
      </c>
      <c r="AQ1219" s="88" t="s">
        <v>44</v>
      </c>
      <c r="AR1219" s="88" t="s">
        <v>45</v>
      </c>
      <c r="AS1219" s="88" t="s">
        <v>44</v>
      </c>
      <c r="AT1219" s="88" t="s">
        <v>61</v>
      </c>
      <c r="AU1219" s="88"/>
      <c r="AV1219" s="88"/>
      <c r="AW1219" s="88"/>
      <c r="AX1219" s="88"/>
      <c r="AZ1219" s="93"/>
      <c r="BA1219" s="93"/>
      <c r="BB1219" s="93"/>
      <c r="BC1219" s="93"/>
      <c r="BD1219" s="93"/>
      <c r="BE1219" s="93"/>
      <c r="BG1219" s="88" t="s">
        <v>68</v>
      </c>
      <c r="BH1219" s="88" t="s">
        <v>97</v>
      </c>
    </row>
    <row r="1220" spans="1:60" s="87" customFormat="1" ht="30.75" customHeight="1" x14ac:dyDescent="0.2">
      <c r="A1220" s="87" t="s">
        <v>3091</v>
      </c>
      <c r="B1220" s="87" t="s">
        <v>3199</v>
      </c>
      <c r="C1220" s="87" t="s">
        <v>3091</v>
      </c>
      <c r="D1220" s="88" t="s">
        <v>31</v>
      </c>
      <c r="E1220" s="88" t="s">
        <v>32</v>
      </c>
      <c r="F1220" s="88" t="s">
        <v>32</v>
      </c>
      <c r="G1220" s="88" t="s">
        <v>61</v>
      </c>
      <c r="H1220" s="88" t="s">
        <v>66</v>
      </c>
      <c r="I1220" s="88" t="s">
        <v>2918</v>
      </c>
      <c r="J1220" s="88" t="s">
        <v>3080</v>
      </c>
      <c r="K1220" s="88" t="s">
        <v>3081</v>
      </c>
      <c r="L1220" s="88" t="s">
        <v>97</v>
      </c>
      <c r="M1220" s="88" t="s">
        <v>3082</v>
      </c>
      <c r="N1220" s="88" t="s">
        <v>3637</v>
      </c>
      <c r="O1220" s="88" t="s">
        <v>587</v>
      </c>
      <c r="P1220" s="87" t="s">
        <v>98</v>
      </c>
      <c r="Q1220" s="88" t="s">
        <v>2374</v>
      </c>
      <c r="R1220" s="89" t="s">
        <v>3636</v>
      </c>
      <c r="T1220" s="87" t="s">
        <v>3097</v>
      </c>
      <c r="X1220" s="93"/>
      <c r="Y1220" s="93"/>
      <c r="AD1220" s="88">
        <v>12</v>
      </c>
      <c r="AE1220" s="108">
        <v>17.3</v>
      </c>
      <c r="AI1220" s="114"/>
      <c r="AJ1220" s="114"/>
      <c r="AK1220" s="114"/>
      <c r="AP1220" s="88" t="s">
        <v>61</v>
      </c>
      <c r="AQ1220" s="88" t="s">
        <v>44</v>
      </c>
      <c r="AR1220" s="88" t="s">
        <v>45</v>
      </c>
      <c r="AS1220" s="88" t="s">
        <v>44</v>
      </c>
      <c r="AT1220" s="88" t="s">
        <v>61</v>
      </c>
      <c r="AU1220" s="88"/>
      <c r="AV1220" s="88"/>
      <c r="AW1220" s="88"/>
      <c r="AX1220" s="88"/>
      <c r="AZ1220" s="93"/>
      <c r="BA1220" s="93"/>
      <c r="BB1220" s="93"/>
      <c r="BC1220" s="93"/>
      <c r="BD1220" s="93"/>
      <c r="BE1220" s="93"/>
      <c r="BG1220" s="88" t="s">
        <v>68</v>
      </c>
      <c r="BH1220" s="88" t="s">
        <v>97</v>
      </c>
    </row>
    <row r="1221" spans="1:60" s="87" customFormat="1" ht="30.75" customHeight="1" x14ac:dyDescent="0.2">
      <c r="A1221" s="87" t="s">
        <v>3092</v>
      </c>
      <c r="B1221" s="87" t="s">
        <v>3199</v>
      </c>
      <c r="C1221" s="87" t="s">
        <v>3092</v>
      </c>
      <c r="D1221" s="88" t="s">
        <v>31</v>
      </c>
      <c r="E1221" s="88" t="s">
        <v>32</v>
      </c>
      <c r="F1221" s="88" t="s">
        <v>32</v>
      </c>
      <c r="G1221" s="88" t="s">
        <v>61</v>
      </c>
      <c r="H1221" s="88" t="s">
        <v>66</v>
      </c>
      <c r="I1221" s="88" t="s">
        <v>2918</v>
      </c>
      <c r="J1221" s="88" t="s">
        <v>3080</v>
      </c>
      <c r="K1221" s="88" t="s">
        <v>3081</v>
      </c>
      <c r="L1221" s="88" t="s">
        <v>97</v>
      </c>
      <c r="M1221" s="88" t="s">
        <v>3082</v>
      </c>
      <c r="N1221" s="88" t="s">
        <v>3637</v>
      </c>
      <c r="O1221" s="88" t="s">
        <v>587</v>
      </c>
      <c r="P1221" s="87" t="s">
        <v>2748</v>
      </c>
      <c r="Q1221" s="88" t="s">
        <v>2374</v>
      </c>
      <c r="R1221" s="89" t="s">
        <v>3636</v>
      </c>
      <c r="T1221" s="87" t="s">
        <v>3098</v>
      </c>
      <c r="X1221" s="93"/>
      <c r="Y1221" s="93"/>
      <c r="AD1221" s="88">
        <v>12</v>
      </c>
      <c r="AE1221" s="108">
        <v>17.3</v>
      </c>
      <c r="AI1221" s="114"/>
      <c r="AJ1221" s="114"/>
      <c r="AK1221" s="114"/>
      <c r="AP1221" s="88" t="s">
        <v>61</v>
      </c>
      <c r="AQ1221" s="88" t="s">
        <v>44</v>
      </c>
      <c r="AR1221" s="88" t="s">
        <v>45</v>
      </c>
      <c r="AS1221" s="88" t="s">
        <v>44</v>
      </c>
      <c r="AT1221" s="88" t="s">
        <v>61</v>
      </c>
      <c r="AU1221" s="88"/>
      <c r="AV1221" s="88"/>
      <c r="AW1221" s="88"/>
      <c r="AX1221" s="88"/>
      <c r="AZ1221" s="93"/>
      <c r="BA1221" s="93"/>
      <c r="BB1221" s="93"/>
      <c r="BC1221" s="93"/>
      <c r="BD1221" s="93"/>
      <c r="BE1221" s="93"/>
      <c r="BG1221" s="88" t="s">
        <v>68</v>
      </c>
      <c r="BH1221" s="88" t="s">
        <v>97</v>
      </c>
    </row>
    <row r="1222" spans="1:60" s="87" customFormat="1" ht="30.75" customHeight="1" x14ac:dyDescent="0.2">
      <c r="A1222" s="87" t="s">
        <v>3093</v>
      </c>
      <c r="B1222" s="87" t="s">
        <v>3199</v>
      </c>
      <c r="C1222" s="87" t="s">
        <v>3093</v>
      </c>
      <c r="D1222" s="88" t="s">
        <v>31</v>
      </c>
      <c r="E1222" s="88" t="s">
        <v>32</v>
      </c>
      <c r="F1222" s="88" t="s">
        <v>32</v>
      </c>
      <c r="G1222" s="88" t="s">
        <v>61</v>
      </c>
      <c r="H1222" s="88" t="s">
        <v>66</v>
      </c>
      <c r="I1222" s="88" t="s">
        <v>2918</v>
      </c>
      <c r="J1222" s="88" t="s">
        <v>3080</v>
      </c>
      <c r="K1222" s="88" t="s">
        <v>3081</v>
      </c>
      <c r="L1222" s="88" t="s">
        <v>97</v>
      </c>
      <c r="M1222" s="88" t="s">
        <v>3082</v>
      </c>
      <c r="N1222" s="88" t="s">
        <v>3637</v>
      </c>
      <c r="O1222" s="88" t="s">
        <v>587</v>
      </c>
      <c r="P1222" s="87" t="s">
        <v>2747</v>
      </c>
      <c r="Q1222" s="88" t="s">
        <v>2374</v>
      </c>
      <c r="R1222" s="89" t="s">
        <v>3636</v>
      </c>
      <c r="T1222" s="87" t="s">
        <v>3099</v>
      </c>
      <c r="X1222" s="93"/>
      <c r="Y1222" s="93"/>
      <c r="AD1222" s="88">
        <v>12</v>
      </c>
      <c r="AE1222" s="108">
        <v>17.3</v>
      </c>
      <c r="AI1222" s="114"/>
      <c r="AJ1222" s="114"/>
      <c r="AK1222" s="114"/>
      <c r="AP1222" s="88" t="s">
        <v>61</v>
      </c>
      <c r="AQ1222" s="88" t="s">
        <v>44</v>
      </c>
      <c r="AR1222" s="88" t="s">
        <v>45</v>
      </c>
      <c r="AS1222" s="88" t="s">
        <v>44</v>
      </c>
      <c r="AT1222" s="88" t="s">
        <v>61</v>
      </c>
      <c r="AU1222" s="88"/>
      <c r="AV1222" s="88"/>
      <c r="AW1222" s="88"/>
      <c r="AX1222" s="88"/>
      <c r="AZ1222" s="93"/>
      <c r="BA1222" s="93"/>
      <c r="BB1222" s="93"/>
      <c r="BC1222" s="93"/>
      <c r="BD1222" s="93"/>
      <c r="BE1222" s="93"/>
      <c r="BG1222" s="88" t="s">
        <v>68</v>
      </c>
      <c r="BH1222" s="88" t="s">
        <v>97</v>
      </c>
    </row>
    <row r="1223" spans="1:60" s="87" customFormat="1" ht="30.75" customHeight="1" x14ac:dyDescent="0.2">
      <c r="A1223" s="87" t="s">
        <v>3094</v>
      </c>
      <c r="B1223" s="87" t="s">
        <v>3199</v>
      </c>
      <c r="C1223" s="87" t="s">
        <v>3094</v>
      </c>
      <c r="D1223" s="88" t="s">
        <v>31</v>
      </c>
      <c r="E1223" s="88" t="s">
        <v>32</v>
      </c>
      <c r="F1223" s="88" t="s">
        <v>32</v>
      </c>
      <c r="G1223" s="88" t="s">
        <v>61</v>
      </c>
      <c r="H1223" s="88" t="s">
        <v>66</v>
      </c>
      <c r="I1223" s="88" t="s">
        <v>2918</v>
      </c>
      <c r="J1223" s="88" t="s">
        <v>3080</v>
      </c>
      <c r="K1223" s="88" t="s">
        <v>3081</v>
      </c>
      <c r="L1223" s="88" t="s">
        <v>97</v>
      </c>
      <c r="M1223" s="88" t="s">
        <v>3082</v>
      </c>
      <c r="N1223" s="88" t="s">
        <v>3637</v>
      </c>
      <c r="O1223" s="88" t="s">
        <v>587</v>
      </c>
      <c r="P1223" s="87" t="s">
        <v>104</v>
      </c>
      <c r="Q1223" s="88" t="s">
        <v>2374</v>
      </c>
      <c r="R1223" s="89" t="s">
        <v>3636</v>
      </c>
      <c r="T1223" s="87" t="s">
        <v>3100</v>
      </c>
      <c r="X1223" s="93"/>
      <c r="Y1223" s="93"/>
      <c r="AD1223" s="88">
        <v>12</v>
      </c>
      <c r="AE1223" s="108">
        <v>17.3</v>
      </c>
      <c r="AI1223" s="114"/>
      <c r="AJ1223" s="114"/>
      <c r="AK1223" s="114"/>
      <c r="AP1223" s="88" t="s">
        <v>61</v>
      </c>
      <c r="AQ1223" s="88" t="s">
        <v>44</v>
      </c>
      <c r="AR1223" s="88" t="s">
        <v>45</v>
      </c>
      <c r="AS1223" s="88" t="s">
        <v>44</v>
      </c>
      <c r="AT1223" s="88" t="s">
        <v>61</v>
      </c>
      <c r="AU1223" s="88"/>
      <c r="AV1223" s="88"/>
      <c r="AW1223" s="88"/>
      <c r="AX1223" s="88"/>
      <c r="AZ1223" s="93"/>
      <c r="BA1223" s="93"/>
      <c r="BB1223" s="93"/>
      <c r="BC1223" s="93"/>
      <c r="BD1223" s="93"/>
      <c r="BE1223" s="93"/>
      <c r="BG1223" s="88" t="s">
        <v>68</v>
      </c>
      <c r="BH1223" s="88" t="s">
        <v>97</v>
      </c>
    </row>
    <row r="1224" spans="1:60" s="87" customFormat="1" ht="30.75" customHeight="1" x14ac:dyDescent="0.2">
      <c r="A1224" s="87" t="s">
        <v>3101</v>
      </c>
      <c r="B1224" s="87" t="s">
        <v>3200</v>
      </c>
      <c r="C1224" s="87" t="s">
        <v>3101</v>
      </c>
      <c r="D1224" s="88" t="s">
        <v>31</v>
      </c>
      <c r="E1224" s="88" t="s">
        <v>32</v>
      </c>
      <c r="F1224" s="88" t="s">
        <v>32</v>
      </c>
      <c r="G1224" s="88" t="s">
        <v>61</v>
      </c>
      <c r="H1224" s="88" t="s">
        <v>66</v>
      </c>
      <c r="I1224" s="88" t="s">
        <v>2918</v>
      </c>
      <c r="J1224" s="88" t="s">
        <v>3080</v>
      </c>
      <c r="K1224" s="88" t="s">
        <v>3081</v>
      </c>
      <c r="L1224" s="88" t="s">
        <v>97</v>
      </c>
      <c r="M1224" s="88" t="s">
        <v>3082</v>
      </c>
      <c r="N1224" s="88" t="s">
        <v>3630</v>
      </c>
      <c r="O1224" s="88" t="s">
        <v>587</v>
      </c>
      <c r="P1224" s="88" t="s">
        <v>1636</v>
      </c>
      <c r="Q1224" s="88" t="s">
        <v>2374</v>
      </c>
      <c r="R1224" s="89" t="s">
        <v>3631</v>
      </c>
      <c r="T1224" s="87" t="s">
        <v>3107</v>
      </c>
      <c r="X1224" s="93"/>
      <c r="Y1224" s="93"/>
      <c r="AD1224" s="88">
        <v>12</v>
      </c>
      <c r="AE1224" s="108">
        <v>17.3</v>
      </c>
      <c r="AI1224" s="114"/>
      <c r="AJ1224" s="114"/>
      <c r="AK1224" s="114"/>
      <c r="AP1224" s="88" t="s">
        <v>61</v>
      </c>
      <c r="AQ1224" s="88" t="s">
        <v>44</v>
      </c>
      <c r="AR1224" s="88" t="s">
        <v>45</v>
      </c>
      <c r="AS1224" s="88" t="s">
        <v>44</v>
      </c>
      <c r="AT1224" s="88" t="s">
        <v>61</v>
      </c>
      <c r="AU1224" s="88"/>
      <c r="AV1224" s="88"/>
      <c r="AW1224" s="88"/>
      <c r="AX1224" s="88"/>
      <c r="AZ1224" s="93"/>
      <c r="BA1224" s="93"/>
      <c r="BB1224" s="93"/>
      <c r="BC1224" s="93"/>
      <c r="BD1224" s="93"/>
      <c r="BE1224" s="93"/>
      <c r="BG1224" s="88" t="s">
        <v>68</v>
      </c>
      <c r="BH1224" s="88" t="s">
        <v>97</v>
      </c>
    </row>
    <row r="1225" spans="1:60" s="87" customFormat="1" ht="30.75" customHeight="1" x14ac:dyDescent="0.2">
      <c r="A1225" s="87" t="s">
        <v>3102</v>
      </c>
      <c r="B1225" s="87" t="s">
        <v>3200</v>
      </c>
      <c r="C1225" s="87" t="s">
        <v>3102</v>
      </c>
      <c r="D1225" s="88" t="s">
        <v>31</v>
      </c>
      <c r="E1225" s="88" t="s">
        <v>32</v>
      </c>
      <c r="F1225" s="88" t="s">
        <v>32</v>
      </c>
      <c r="G1225" s="88" t="s">
        <v>61</v>
      </c>
      <c r="H1225" s="88" t="s">
        <v>66</v>
      </c>
      <c r="I1225" s="88" t="s">
        <v>2918</v>
      </c>
      <c r="J1225" s="88" t="s">
        <v>3080</v>
      </c>
      <c r="K1225" s="88" t="s">
        <v>3081</v>
      </c>
      <c r="L1225" s="88" t="s">
        <v>97</v>
      </c>
      <c r="M1225" s="88" t="s">
        <v>3082</v>
      </c>
      <c r="N1225" s="88" t="s">
        <v>3630</v>
      </c>
      <c r="O1225" s="88" t="s">
        <v>587</v>
      </c>
      <c r="P1225" s="87" t="s">
        <v>100</v>
      </c>
      <c r="Q1225" s="88" t="s">
        <v>2374</v>
      </c>
      <c r="R1225" s="89" t="s">
        <v>3631</v>
      </c>
      <c r="T1225" s="87" t="s">
        <v>3108</v>
      </c>
      <c r="X1225" s="93"/>
      <c r="Y1225" s="93"/>
      <c r="AD1225" s="88">
        <v>12</v>
      </c>
      <c r="AE1225" s="108">
        <v>17.3</v>
      </c>
      <c r="AI1225" s="114"/>
      <c r="AJ1225" s="114"/>
      <c r="AK1225" s="114"/>
      <c r="AP1225" s="88" t="s">
        <v>61</v>
      </c>
      <c r="AQ1225" s="88" t="s">
        <v>44</v>
      </c>
      <c r="AR1225" s="88" t="s">
        <v>45</v>
      </c>
      <c r="AS1225" s="88" t="s">
        <v>44</v>
      </c>
      <c r="AT1225" s="88" t="s">
        <v>61</v>
      </c>
      <c r="AU1225" s="88"/>
      <c r="AV1225" s="88"/>
      <c r="AW1225" s="88"/>
      <c r="AX1225" s="88"/>
      <c r="AZ1225" s="93"/>
      <c r="BA1225" s="93"/>
      <c r="BB1225" s="93"/>
      <c r="BC1225" s="93"/>
      <c r="BD1225" s="93"/>
      <c r="BE1225" s="93"/>
      <c r="BG1225" s="88" t="s">
        <v>68</v>
      </c>
      <c r="BH1225" s="88" t="s">
        <v>97</v>
      </c>
    </row>
    <row r="1226" spans="1:60" s="87" customFormat="1" ht="30.75" customHeight="1" x14ac:dyDescent="0.2">
      <c r="A1226" s="87" t="s">
        <v>3103</v>
      </c>
      <c r="B1226" s="87" t="s">
        <v>3200</v>
      </c>
      <c r="C1226" s="87" t="s">
        <v>3103</v>
      </c>
      <c r="D1226" s="88" t="s">
        <v>31</v>
      </c>
      <c r="E1226" s="88" t="s">
        <v>32</v>
      </c>
      <c r="F1226" s="88" t="s">
        <v>32</v>
      </c>
      <c r="G1226" s="88" t="s">
        <v>61</v>
      </c>
      <c r="H1226" s="88" t="s">
        <v>66</v>
      </c>
      <c r="I1226" s="88" t="s">
        <v>2918</v>
      </c>
      <c r="J1226" s="88" t="s">
        <v>3080</v>
      </c>
      <c r="K1226" s="88" t="s">
        <v>3081</v>
      </c>
      <c r="L1226" s="88" t="s">
        <v>97</v>
      </c>
      <c r="M1226" s="88" t="s">
        <v>3082</v>
      </c>
      <c r="N1226" s="88" t="s">
        <v>3630</v>
      </c>
      <c r="O1226" s="88" t="s">
        <v>587</v>
      </c>
      <c r="P1226" s="87" t="s">
        <v>98</v>
      </c>
      <c r="Q1226" s="88" t="s">
        <v>2374</v>
      </c>
      <c r="R1226" s="89" t="s">
        <v>3631</v>
      </c>
      <c r="T1226" s="87" t="s">
        <v>3109</v>
      </c>
      <c r="X1226" s="93"/>
      <c r="Y1226" s="93"/>
      <c r="AD1226" s="88">
        <v>12</v>
      </c>
      <c r="AE1226" s="108">
        <v>17.3</v>
      </c>
      <c r="AI1226" s="114"/>
      <c r="AJ1226" s="114"/>
      <c r="AK1226" s="114"/>
      <c r="AP1226" s="88" t="s">
        <v>61</v>
      </c>
      <c r="AQ1226" s="88" t="s">
        <v>44</v>
      </c>
      <c r="AR1226" s="88" t="s">
        <v>45</v>
      </c>
      <c r="AS1226" s="88" t="s">
        <v>44</v>
      </c>
      <c r="AT1226" s="88" t="s">
        <v>61</v>
      </c>
      <c r="AU1226" s="88"/>
      <c r="AV1226" s="88"/>
      <c r="AW1226" s="88"/>
      <c r="AX1226" s="88"/>
      <c r="AZ1226" s="93"/>
      <c r="BA1226" s="93"/>
      <c r="BB1226" s="93"/>
      <c r="BC1226" s="93"/>
      <c r="BD1226" s="93"/>
      <c r="BE1226" s="93"/>
      <c r="BG1226" s="88" t="s">
        <v>68</v>
      </c>
      <c r="BH1226" s="88" t="s">
        <v>97</v>
      </c>
    </row>
    <row r="1227" spans="1:60" s="87" customFormat="1" ht="30.75" customHeight="1" x14ac:dyDescent="0.2">
      <c r="A1227" s="87" t="s">
        <v>3104</v>
      </c>
      <c r="B1227" s="87" t="s">
        <v>3200</v>
      </c>
      <c r="C1227" s="87" t="s">
        <v>3104</v>
      </c>
      <c r="D1227" s="88" t="s">
        <v>31</v>
      </c>
      <c r="E1227" s="88" t="s">
        <v>32</v>
      </c>
      <c r="F1227" s="88" t="s">
        <v>32</v>
      </c>
      <c r="G1227" s="88" t="s">
        <v>61</v>
      </c>
      <c r="H1227" s="88" t="s">
        <v>66</v>
      </c>
      <c r="I1227" s="88" t="s">
        <v>2918</v>
      </c>
      <c r="J1227" s="88" t="s">
        <v>3080</v>
      </c>
      <c r="K1227" s="88" t="s">
        <v>3081</v>
      </c>
      <c r="L1227" s="88" t="s">
        <v>97</v>
      </c>
      <c r="M1227" s="88" t="s">
        <v>3082</v>
      </c>
      <c r="N1227" s="88" t="s">
        <v>3630</v>
      </c>
      <c r="O1227" s="88" t="s">
        <v>587</v>
      </c>
      <c r="P1227" s="87" t="s">
        <v>2748</v>
      </c>
      <c r="Q1227" s="88" t="s">
        <v>2374</v>
      </c>
      <c r="R1227" s="89" t="s">
        <v>3631</v>
      </c>
      <c r="T1227" s="87" t="s">
        <v>3110</v>
      </c>
      <c r="X1227" s="93"/>
      <c r="Y1227" s="93"/>
      <c r="AD1227" s="88">
        <v>12</v>
      </c>
      <c r="AE1227" s="108">
        <v>17.3</v>
      </c>
      <c r="AI1227" s="114"/>
      <c r="AJ1227" s="114"/>
      <c r="AK1227" s="114"/>
      <c r="AP1227" s="88" t="s">
        <v>61</v>
      </c>
      <c r="AQ1227" s="88" t="s">
        <v>44</v>
      </c>
      <c r="AR1227" s="88" t="s">
        <v>45</v>
      </c>
      <c r="AS1227" s="88" t="s">
        <v>44</v>
      </c>
      <c r="AT1227" s="88" t="s">
        <v>61</v>
      </c>
      <c r="AU1227" s="88"/>
      <c r="AV1227" s="88"/>
      <c r="AW1227" s="88"/>
      <c r="AX1227" s="88"/>
      <c r="AZ1227" s="93"/>
      <c r="BA1227" s="93"/>
      <c r="BB1227" s="93"/>
      <c r="BC1227" s="93"/>
      <c r="BD1227" s="93"/>
      <c r="BE1227" s="93"/>
      <c r="BG1227" s="88" t="s">
        <v>68</v>
      </c>
      <c r="BH1227" s="88" t="s">
        <v>97</v>
      </c>
    </row>
    <row r="1228" spans="1:60" s="87" customFormat="1" ht="30.75" customHeight="1" x14ac:dyDescent="0.2">
      <c r="A1228" s="87" t="s">
        <v>3105</v>
      </c>
      <c r="B1228" s="87" t="s">
        <v>3200</v>
      </c>
      <c r="C1228" s="87" t="s">
        <v>3105</v>
      </c>
      <c r="D1228" s="88" t="s">
        <v>31</v>
      </c>
      <c r="E1228" s="88" t="s">
        <v>32</v>
      </c>
      <c r="F1228" s="88" t="s">
        <v>32</v>
      </c>
      <c r="G1228" s="88" t="s">
        <v>61</v>
      </c>
      <c r="H1228" s="88" t="s">
        <v>66</v>
      </c>
      <c r="I1228" s="88" t="s">
        <v>2918</v>
      </c>
      <c r="J1228" s="88" t="s">
        <v>3080</v>
      </c>
      <c r="K1228" s="88" t="s">
        <v>3081</v>
      </c>
      <c r="L1228" s="88" t="s">
        <v>97</v>
      </c>
      <c r="M1228" s="88" t="s">
        <v>3082</v>
      </c>
      <c r="N1228" s="88" t="s">
        <v>3630</v>
      </c>
      <c r="O1228" s="88" t="s">
        <v>587</v>
      </c>
      <c r="P1228" s="87" t="s">
        <v>2747</v>
      </c>
      <c r="Q1228" s="88" t="s">
        <v>2374</v>
      </c>
      <c r="R1228" s="89" t="s">
        <v>3631</v>
      </c>
      <c r="T1228" s="87" t="s">
        <v>3111</v>
      </c>
      <c r="X1228" s="93"/>
      <c r="Y1228" s="93"/>
      <c r="AD1228" s="88">
        <v>12</v>
      </c>
      <c r="AE1228" s="108">
        <v>17.3</v>
      </c>
      <c r="AI1228" s="114"/>
      <c r="AJ1228" s="114"/>
      <c r="AK1228" s="114"/>
      <c r="AP1228" s="88" t="s">
        <v>61</v>
      </c>
      <c r="AQ1228" s="88" t="s">
        <v>44</v>
      </c>
      <c r="AR1228" s="88" t="s">
        <v>45</v>
      </c>
      <c r="AS1228" s="88" t="s">
        <v>44</v>
      </c>
      <c r="AT1228" s="88" t="s">
        <v>61</v>
      </c>
      <c r="AU1228" s="88"/>
      <c r="AV1228" s="88"/>
      <c r="AW1228" s="88"/>
      <c r="AX1228" s="88"/>
      <c r="AZ1228" s="93"/>
      <c r="BA1228" s="93"/>
      <c r="BB1228" s="93"/>
      <c r="BC1228" s="93"/>
      <c r="BD1228" s="93"/>
      <c r="BE1228" s="93"/>
      <c r="BG1228" s="88" t="s">
        <v>68</v>
      </c>
      <c r="BH1228" s="88" t="s">
        <v>97</v>
      </c>
    </row>
    <row r="1229" spans="1:60" s="87" customFormat="1" ht="30.75" customHeight="1" x14ac:dyDescent="0.2">
      <c r="A1229" s="87" t="s">
        <v>3106</v>
      </c>
      <c r="B1229" s="87" t="s">
        <v>3200</v>
      </c>
      <c r="C1229" s="87" t="s">
        <v>3106</v>
      </c>
      <c r="D1229" s="88" t="s">
        <v>31</v>
      </c>
      <c r="E1229" s="88" t="s">
        <v>32</v>
      </c>
      <c r="F1229" s="88" t="s">
        <v>32</v>
      </c>
      <c r="G1229" s="88" t="s">
        <v>61</v>
      </c>
      <c r="H1229" s="88" t="s">
        <v>66</v>
      </c>
      <c r="I1229" s="88" t="s">
        <v>2918</v>
      </c>
      <c r="J1229" s="88" t="s">
        <v>3080</v>
      </c>
      <c r="K1229" s="88" t="s">
        <v>3081</v>
      </c>
      <c r="L1229" s="88" t="s">
        <v>97</v>
      </c>
      <c r="M1229" s="88" t="s">
        <v>3082</v>
      </c>
      <c r="N1229" s="88" t="s">
        <v>3630</v>
      </c>
      <c r="O1229" s="88" t="s">
        <v>587</v>
      </c>
      <c r="P1229" s="87" t="s">
        <v>104</v>
      </c>
      <c r="Q1229" s="88" t="s">
        <v>2374</v>
      </c>
      <c r="R1229" s="89" t="s">
        <v>3631</v>
      </c>
      <c r="T1229" s="87" t="s">
        <v>3112</v>
      </c>
      <c r="X1229" s="93"/>
      <c r="Y1229" s="93"/>
      <c r="AD1229" s="88">
        <v>12</v>
      </c>
      <c r="AE1229" s="108">
        <v>17.3</v>
      </c>
      <c r="AI1229" s="114"/>
      <c r="AJ1229" s="114"/>
      <c r="AK1229" s="114"/>
      <c r="AP1229" s="88" t="s">
        <v>61</v>
      </c>
      <c r="AQ1229" s="88" t="s">
        <v>44</v>
      </c>
      <c r="AR1229" s="88" t="s">
        <v>45</v>
      </c>
      <c r="AS1229" s="88" t="s">
        <v>44</v>
      </c>
      <c r="AT1229" s="88" t="s">
        <v>61</v>
      </c>
      <c r="AU1229" s="88"/>
      <c r="AV1229" s="88"/>
      <c r="AW1229" s="88"/>
      <c r="AX1229" s="88"/>
      <c r="AZ1229" s="93"/>
      <c r="BA1229" s="93"/>
      <c r="BB1229" s="93"/>
      <c r="BC1229" s="93"/>
      <c r="BD1229" s="93"/>
      <c r="BE1229" s="93"/>
      <c r="BG1229" s="88" t="s">
        <v>68</v>
      </c>
      <c r="BH1229" s="88" t="s">
        <v>97</v>
      </c>
    </row>
    <row r="1230" spans="1:60" s="87" customFormat="1" ht="30.75" customHeight="1" x14ac:dyDescent="0.2">
      <c r="A1230" s="87" t="s">
        <v>3114</v>
      </c>
      <c r="B1230" s="87" t="s">
        <v>3201</v>
      </c>
      <c r="C1230" s="87" t="s">
        <v>3114</v>
      </c>
      <c r="D1230" s="88" t="s">
        <v>31</v>
      </c>
      <c r="E1230" s="88" t="s">
        <v>32</v>
      </c>
      <c r="F1230" s="88" t="s">
        <v>32</v>
      </c>
      <c r="G1230" s="88" t="s">
        <v>61</v>
      </c>
      <c r="H1230" s="88" t="s">
        <v>66</v>
      </c>
      <c r="I1230" s="88" t="s">
        <v>2918</v>
      </c>
      <c r="J1230" s="88" t="s">
        <v>3080</v>
      </c>
      <c r="K1230" s="88" t="s">
        <v>3081</v>
      </c>
      <c r="L1230" s="88" t="s">
        <v>97</v>
      </c>
      <c r="M1230" s="88" t="s">
        <v>3082</v>
      </c>
      <c r="N1230" s="88" t="s">
        <v>3640</v>
      </c>
      <c r="O1230" s="88" t="s">
        <v>587</v>
      </c>
      <c r="P1230" s="88" t="s">
        <v>1636</v>
      </c>
      <c r="Q1230" s="88" t="s">
        <v>2374</v>
      </c>
      <c r="R1230" s="89" t="s">
        <v>3641</v>
      </c>
      <c r="T1230" s="87" t="s">
        <v>3119</v>
      </c>
      <c r="X1230" s="93"/>
      <c r="Y1230" s="93"/>
      <c r="AD1230" s="88">
        <v>12</v>
      </c>
      <c r="AE1230" s="108">
        <v>17.3</v>
      </c>
      <c r="AI1230" s="114"/>
      <c r="AJ1230" s="114"/>
      <c r="AK1230" s="114"/>
      <c r="AP1230" s="88" t="s">
        <v>61</v>
      </c>
      <c r="AQ1230" s="88" t="s">
        <v>44</v>
      </c>
      <c r="AR1230" s="88" t="s">
        <v>45</v>
      </c>
      <c r="AS1230" s="88" t="s">
        <v>44</v>
      </c>
      <c r="AT1230" s="88" t="s">
        <v>61</v>
      </c>
      <c r="AU1230" s="88"/>
      <c r="AV1230" s="88"/>
      <c r="AW1230" s="88"/>
      <c r="AX1230" s="88"/>
      <c r="AZ1230" s="93"/>
      <c r="BA1230" s="93"/>
      <c r="BB1230" s="93"/>
      <c r="BC1230" s="93"/>
      <c r="BD1230" s="93"/>
      <c r="BE1230" s="93"/>
      <c r="BG1230" s="88" t="s">
        <v>68</v>
      </c>
      <c r="BH1230" s="88" t="s">
        <v>97</v>
      </c>
    </row>
    <row r="1231" spans="1:60" s="87" customFormat="1" ht="30.75" customHeight="1" x14ac:dyDescent="0.2">
      <c r="A1231" s="87" t="s">
        <v>3115</v>
      </c>
      <c r="B1231" s="87" t="s">
        <v>3201</v>
      </c>
      <c r="C1231" s="87" t="s">
        <v>3115</v>
      </c>
      <c r="D1231" s="88" t="s">
        <v>31</v>
      </c>
      <c r="E1231" s="88" t="s">
        <v>32</v>
      </c>
      <c r="F1231" s="88" t="s">
        <v>32</v>
      </c>
      <c r="G1231" s="88" t="s">
        <v>61</v>
      </c>
      <c r="H1231" s="88" t="s">
        <v>66</v>
      </c>
      <c r="I1231" s="88" t="s">
        <v>2918</v>
      </c>
      <c r="J1231" s="88" t="s">
        <v>3080</v>
      </c>
      <c r="K1231" s="88" t="s">
        <v>3081</v>
      </c>
      <c r="L1231" s="88" t="s">
        <v>97</v>
      </c>
      <c r="M1231" s="88" t="s">
        <v>3082</v>
      </c>
      <c r="N1231" s="88" t="s">
        <v>3640</v>
      </c>
      <c r="O1231" s="88" t="s">
        <v>587</v>
      </c>
      <c r="P1231" s="87" t="s">
        <v>100</v>
      </c>
      <c r="Q1231" s="88" t="s">
        <v>2374</v>
      </c>
      <c r="R1231" s="89" t="s">
        <v>3641</v>
      </c>
      <c r="T1231" s="87" t="s">
        <v>3120</v>
      </c>
      <c r="X1231" s="93"/>
      <c r="Y1231" s="93"/>
      <c r="AD1231" s="88">
        <v>12</v>
      </c>
      <c r="AE1231" s="108">
        <v>17.3</v>
      </c>
      <c r="AI1231" s="114"/>
      <c r="AJ1231" s="114"/>
      <c r="AK1231" s="114"/>
      <c r="AP1231" s="88" t="s">
        <v>61</v>
      </c>
      <c r="AQ1231" s="88" t="s">
        <v>44</v>
      </c>
      <c r="AR1231" s="88" t="s">
        <v>45</v>
      </c>
      <c r="AS1231" s="88" t="s">
        <v>44</v>
      </c>
      <c r="AT1231" s="88" t="s">
        <v>61</v>
      </c>
      <c r="AU1231" s="88"/>
      <c r="AV1231" s="88"/>
      <c r="AW1231" s="88"/>
      <c r="AX1231" s="88"/>
      <c r="AZ1231" s="93"/>
      <c r="BA1231" s="93"/>
      <c r="BB1231" s="93"/>
      <c r="BC1231" s="93"/>
      <c r="BD1231" s="93"/>
      <c r="BE1231" s="93"/>
      <c r="BG1231" s="88" t="s">
        <v>68</v>
      </c>
      <c r="BH1231" s="88" t="s">
        <v>97</v>
      </c>
    </row>
    <row r="1232" spans="1:60" s="87" customFormat="1" ht="30.75" customHeight="1" x14ac:dyDescent="0.2">
      <c r="A1232" s="87" t="s">
        <v>3116</v>
      </c>
      <c r="B1232" s="87" t="s">
        <v>3201</v>
      </c>
      <c r="C1232" s="87" t="s">
        <v>3116</v>
      </c>
      <c r="D1232" s="88" t="s">
        <v>31</v>
      </c>
      <c r="E1232" s="88" t="s">
        <v>32</v>
      </c>
      <c r="F1232" s="88" t="s">
        <v>32</v>
      </c>
      <c r="G1232" s="88" t="s">
        <v>61</v>
      </c>
      <c r="H1232" s="88" t="s">
        <v>66</v>
      </c>
      <c r="I1232" s="88" t="s">
        <v>2918</v>
      </c>
      <c r="J1232" s="88" t="s">
        <v>3080</v>
      </c>
      <c r="K1232" s="88" t="s">
        <v>3081</v>
      </c>
      <c r="L1232" s="88" t="s">
        <v>97</v>
      </c>
      <c r="M1232" s="88" t="s">
        <v>3082</v>
      </c>
      <c r="N1232" s="88" t="s">
        <v>3640</v>
      </c>
      <c r="O1232" s="88" t="s">
        <v>587</v>
      </c>
      <c r="P1232" s="87" t="s">
        <v>98</v>
      </c>
      <c r="Q1232" s="88" t="s">
        <v>2374</v>
      </c>
      <c r="R1232" s="89" t="s">
        <v>3641</v>
      </c>
      <c r="T1232" s="87" t="s">
        <v>3121</v>
      </c>
      <c r="X1232" s="93"/>
      <c r="Y1232" s="93"/>
      <c r="AD1232" s="88">
        <v>12</v>
      </c>
      <c r="AE1232" s="108">
        <v>17.3</v>
      </c>
      <c r="AI1232" s="114"/>
      <c r="AJ1232" s="114"/>
      <c r="AK1232" s="114"/>
      <c r="AP1232" s="88" t="s">
        <v>61</v>
      </c>
      <c r="AQ1232" s="88" t="s">
        <v>44</v>
      </c>
      <c r="AR1232" s="88" t="s">
        <v>45</v>
      </c>
      <c r="AS1232" s="88" t="s">
        <v>44</v>
      </c>
      <c r="AT1232" s="88" t="s">
        <v>61</v>
      </c>
      <c r="AU1232" s="88"/>
      <c r="AV1232" s="88"/>
      <c r="AW1232" s="88"/>
      <c r="AX1232" s="88"/>
      <c r="AZ1232" s="93"/>
      <c r="BA1232" s="93"/>
      <c r="BB1232" s="93"/>
      <c r="BC1232" s="93"/>
      <c r="BD1232" s="93"/>
      <c r="BE1232" s="93"/>
      <c r="BG1232" s="88" t="s">
        <v>68</v>
      </c>
      <c r="BH1232" s="88" t="s">
        <v>97</v>
      </c>
    </row>
    <row r="1233" spans="1:60" s="87" customFormat="1" ht="30.75" customHeight="1" x14ac:dyDescent="0.2">
      <c r="A1233" s="87" t="s">
        <v>3117</v>
      </c>
      <c r="B1233" s="87" t="s">
        <v>3201</v>
      </c>
      <c r="C1233" s="87" t="s">
        <v>3117</v>
      </c>
      <c r="D1233" s="88" t="s">
        <v>31</v>
      </c>
      <c r="E1233" s="88" t="s">
        <v>32</v>
      </c>
      <c r="F1233" s="88" t="s">
        <v>32</v>
      </c>
      <c r="G1233" s="88" t="s">
        <v>61</v>
      </c>
      <c r="H1233" s="88" t="s">
        <v>66</v>
      </c>
      <c r="I1233" s="88" t="s">
        <v>2918</v>
      </c>
      <c r="J1233" s="88" t="s">
        <v>3080</v>
      </c>
      <c r="K1233" s="88" t="s">
        <v>3081</v>
      </c>
      <c r="L1233" s="88" t="s">
        <v>97</v>
      </c>
      <c r="M1233" s="88" t="s">
        <v>3082</v>
      </c>
      <c r="N1233" s="88" t="s">
        <v>3640</v>
      </c>
      <c r="O1233" s="88" t="s">
        <v>587</v>
      </c>
      <c r="P1233" s="87" t="s">
        <v>2748</v>
      </c>
      <c r="Q1233" s="88" t="s">
        <v>2374</v>
      </c>
      <c r="R1233" s="89" t="s">
        <v>3641</v>
      </c>
      <c r="T1233" s="87" t="s">
        <v>3122</v>
      </c>
      <c r="X1233" s="93"/>
      <c r="Y1233" s="93"/>
      <c r="AD1233" s="88">
        <v>12</v>
      </c>
      <c r="AE1233" s="108">
        <v>17.3</v>
      </c>
      <c r="AI1233" s="114"/>
      <c r="AJ1233" s="114"/>
      <c r="AK1233" s="114"/>
      <c r="AP1233" s="88" t="s">
        <v>61</v>
      </c>
      <c r="AQ1233" s="88" t="s">
        <v>44</v>
      </c>
      <c r="AR1233" s="88" t="s">
        <v>45</v>
      </c>
      <c r="AS1233" s="88" t="s">
        <v>44</v>
      </c>
      <c r="AT1233" s="88" t="s">
        <v>61</v>
      </c>
      <c r="AU1233" s="88"/>
      <c r="AV1233" s="88"/>
      <c r="AW1233" s="88"/>
      <c r="AX1233" s="88"/>
      <c r="AZ1233" s="93"/>
      <c r="BA1233" s="93"/>
      <c r="BB1233" s="93"/>
      <c r="BC1233" s="93"/>
      <c r="BD1233" s="93"/>
      <c r="BE1233" s="93"/>
      <c r="BG1233" s="88" t="s">
        <v>68</v>
      </c>
      <c r="BH1233" s="88" t="s">
        <v>97</v>
      </c>
    </row>
    <row r="1234" spans="1:60" s="87" customFormat="1" ht="30.75" customHeight="1" x14ac:dyDescent="0.2">
      <c r="A1234" s="87" t="s">
        <v>3118</v>
      </c>
      <c r="B1234" s="87" t="s">
        <v>3201</v>
      </c>
      <c r="C1234" s="87" t="s">
        <v>3118</v>
      </c>
      <c r="D1234" s="88" t="s">
        <v>31</v>
      </c>
      <c r="E1234" s="88" t="s">
        <v>32</v>
      </c>
      <c r="F1234" s="88" t="s">
        <v>32</v>
      </c>
      <c r="G1234" s="88" t="s">
        <v>61</v>
      </c>
      <c r="H1234" s="88" t="s">
        <v>66</v>
      </c>
      <c r="I1234" s="88" t="s">
        <v>2918</v>
      </c>
      <c r="J1234" s="88" t="s">
        <v>3080</v>
      </c>
      <c r="K1234" s="88" t="s">
        <v>3081</v>
      </c>
      <c r="L1234" s="88" t="s">
        <v>97</v>
      </c>
      <c r="M1234" s="88" t="s">
        <v>3082</v>
      </c>
      <c r="N1234" s="88" t="s">
        <v>3640</v>
      </c>
      <c r="O1234" s="88" t="s">
        <v>587</v>
      </c>
      <c r="P1234" s="87" t="s">
        <v>2747</v>
      </c>
      <c r="Q1234" s="88" t="s">
        <v>2374</v>
      </c>
      <c r="R1234" s="89" t="s">
        <v>3641</v>
      </c>
      <c r="T1234" s="87" t="s">
        <v>3123</v>
      </c>
      <c r="X1234" s="93"/>
      <c r="Y1234" s="93"/>
      <c r="AD1234" s="88">
        <v>12</v>
      </c>
      <c r="AE1234" s="108">
        <v>17.3</v>
      </c>
      <c r="AI1234" s="114"/>
      <c r="AJ1234" s="114"/>
      <c r="AK1234" s="114"/>
      <c r="AP1234" s="88" t="s">
        <v>61</v>
      </c>
      <c r="AQ1234" s="88" t="s">
        <v>44</v>
      </c>
      <c r="AR1234" s="88" t="s">
        <v>45</v>
      </c>
      <c r="AS1234" s="88" t="s">
        <v>44</v>
      </c>
      <c r="AT1234" s="88" t="s">
        <v>61</v>
      </c>
      <c r="AU1234" s="88"/>
      <c r="AV1234" s="88"/>
      <c r="AW1234" s="88"/>
      <c r="AX1234" s="88"/>
      <c r="AZ1234" s="93"/>
      <c r="BA1234" s="93"/>
      <c r="BB1234" s="93"/>
      <c r="BC1234" s="93"/>
      <c r="BD1234" s="93"/>
      <c r="BE1234" s="93"/>
      <c r="BG1234" s="88" t="s">
        <v>68</v>
      </c>
      <c r="BH1234" s="88" t="s">
        <v>97</v>
      </c>
    </row>
    <row r="1235" spans="1:60" s="87" customFormat="1" ht="30.75" customHeight="1" x14ac:dyDescent="0.2">
      <c r="A1235" s="87" t="s">
        <v>3113</v>
      </c>
      <c r="B1235" s="87" t="s">
        <v>3201</v>
      </c>
      <c r="C1235" s="87" t="s">
        <v>3113</v>
      </c>
      <c r="D1235" s="88" t="s">
        <v>31</v>
      </c>
      <c r="E1235" s="88" t="s">
        <v>32</v>
      </c>
      <c r="F1235" s="88" t="s">
        <v>32</v>
      </c>
      <c r="G1235" s="88" t="s">
        <v>61</v>
      </c>
      <c r="H1235" s="88" t="s">
        <v>66</v>
      </c>
      <c r="I1235" s="88" t="s">
        <v>2918</v>
      </c>
      <c r="J1235" s="88" t="s">
        <v>3080</v>
      </c>
      <c r="K1235" s="88" t="s">
        <v>3081</v>
      </c>
      <c r="L1235" s="88" t="s">
        <v>97</v>
      </c>
      <c r="M1235" s="88" t="s">
        <v>3082</v>
      </c>
      <c r="N1235" s="88" t="s">
        <v>3640</v>
      </c>
      <c r="O1235" s="88" t="s">
        <v>587</v>
      </c>
      <c r="P1235" s="87" t="s">
        <v>104</v>
      </c>
      <c r="Q1235" s="88" t="s">
        <v>2374</v>
      </c>
      <c r="R1235" s="89" t="s">
        <v>3641</v>
      </c>
      <c r="T1235" s="87" t="s">
        <v>3124</v>
      </c>
      <c r="X1235" s="93"/>
      <c r="Y1235" s="93"/>
      <c r="AD1235" s="88">
        <v>12</v>
      </c>
      <c r="AE1235" s="108">
        <v>17.3</v>
      </c>
      <c r="AI1235" s="114"/>
      <c r="AJ1235" s="114"/>
      <c r="AK1235" s="114"/>
      <c r="AP1235" s="88" t="s">
        <v>61</v>
      </c>
      <c r="AQ1235" s="88" t="s">
        <v>44</v>
      </c>
      <c r="AR1235" s="88" t="s">
        <v>45</v>
      </c>
      <c r="AS1235" s="88" t="s">
        <v>44</v>
      </c>
      <c r="AT1235" s="88" t="s">
        <v>61</v>
      </c>
      <c r="AU1235" s="88"/>
      <c r="AV1235" s="88"/>
      <c r="AW1235" s="88"/>
      <c r="AX1235" s="88"/>
      <c r="AZ1235" s="93"/>
      <c r="BA1235" s="93"/>
      <c r="BB1235" s="93"/>
      <c r="BC1235" s="93"/>
      <c r="BD1235" s="93"/>
      <c r="BE1235" s="93"/>
      <c r="BG1235" s="88" t="s">
        <v>68</v>
      </c>
      <c r="BH1235" s="88" t="s">
        <v>97</v>
      </c>
    </row>
    <row r="1236" spans="1:60" s="87" customFormat="1" ht="30.75" customHeight="1" x14ac:dyDescent="0.2">
      <c r="A1236" s="87" t="s">
        <v>3125</v>
      </c>
      <c r="B1236" s="87" t="s">
        <v>3198</v>
      </c>
      <c r="C1236" s="87" t="s">
        <v>3125</v>
      </c>
      <c r="D1236" s="88" t="s">
        <v>31</v>
      </c>
      <c r="E1236" s="88" t="s">
        <v>32</v>
      </c>
      <c r="F1236" s="88" t="s">
        <v>32</v>
      </c>
      <c r="G1236" s="88" t="s">
        <v>61</v>
      </c>
      <c r="H1236" s="88" t="s">
        <v>66</v>
      </c>
      <c r="I1236" s="88" t="s">
        <v>2918</v>
      </c>
      <c r="J1236" s="88" t="s">
        <v>3080</v>
      </c>
      <c r="K1236" s="88" t="s">
        <v>3149</v>
      </c>
      <c r="L1236" s="88" t="s">
        <v>97</v>
      </c>
      <c r="M1236" s="88" t="s">
        <v>3082</v>
      </c>
      <c r="N1236" s="88" t="s">
        <v>3634</v>
      </c>
      <c r="O1236" s="88" t="s">
        <v>587</v>
      </c>
      <c r="P1236" s="88" t="s">
        <v>1636</v>
      </c>
      <c r="Q1236" s="88" t="s">
        <v>2374</v>
      </c>
      <c r="R1236" s="89" t="s">
        <v>3635</v>
      </c>
      <c r="T1236" s="87" t="s">
        <v>3150</v>
      </c>
      <c r="X1236" s="93"/>
      <c r="Y1236" s="93"/>
      <c r="AD1236" s="88">
        <v>12</v>
      </c>
      <c r="AE1236" s="108">
        <v>20.5</v>
      </c>
      <c r="AI1236" s="114"/>
      <c r="AJ1236" s="114"/>
      <c r="AK1236" s="114"/>
      <c r="AP1236" s="88" t="s">
        <v>61</v>
      </c>
      <c r="AQ1236" s="88" t="s">
        <v>44</v>
      </c>
      <c r="AR1236" s="88" t="s">
        <v>45</v>
      </c>
      <c r="AS1236" s="88" t="s">
        <v>44</v>
      </c>
      <c r="AT1236" s="88" t="s">
        <v>61</v>
      </c>
      <c r="AU1236" s="88"/>
      <c r="AV1236" s="88"/>
      <c r="AW1236" s="88"/>
      <c r="AX1236" s="88"/>
      <c r="AZ1236" s="93"/>
      <c r="BA1236" s="93"/>
      <c r="BB1236" s="93"/>
      <c r="BC1236" s="93"/>
      <c r="BD1236" s="93"/>
      <c r="BE1236" s="93"/>
      <c r="BG1236" s="88" t="s">
        <v>68</v>
      </c>
      <c r="BH1236" s="88" t="s">
        <v>97</v>
      </c>
    </row>
    <row r="1237" spans="1:60" s="87" customFormat="1" ht="30.75" customHeight="1" x14ac:dyDescent="0.2">
      <c r="A1237" s="87" t="s">
        <v>3126</v>
      </c>
      <c r="B1237" s="87" t="s">
        <v>3198</v>
      </c>
      <c r="C1237" s="87" t="s">
        <v>3126</v>
      </c>
      <c r="D1237" s="88" t="s">
        <v>31</v>
      </c>
      <c r="E1237" s="88" t="s">
        <v>32</v>
      </c>
      <c r="F1237" s="88" t="s">
        <v>32</v>
      </c>
      <c r="G1237" s="88" t="s">
        <v>61</v>
      </c>
      <c r="H1237" s="88" t="s">
        <v>66</v>
      </c>
      <c r="I1237" s="88" t="s">
        <v>2918</v>
      </c>
      <c r="J1237" s="88" t="s">
        <v>3080</v>
      </c>
      <c r="K1237" s="88" t="s">
        <v>3149</v>
      </c>
      <c r="L1237" s="88" t="s">
        <v>97</v>
      </c>
      <c r="M1237" s="88" t="s">
        <v>3082</v>
      </c>
      <c r="N1237" s="88" t="s">
        <v>3634</v>
      </c>
      <c r="O1237" s="88" t="s">
        <v>587</v>
      </c>
      <c r="P1237" s="87" t="s">
        <v>100</v>
      </c>
      <c r="Q1237" s="88" t="s">
        <v>2374</v>
      </c>
      <c r="R1237" s="89" t="s">
        <v>3635</v>
      </c>
      <c r="T1237" s="87" t="s">
        <v>3151</v>
      </c>
      <c r="X1237" s="93"/>
      <c r="Y1237" s="93"/>
      <c r="AD1237" s="88">
        <v>12</v>
      </c>
      <c r="AE1237" s="108">
        <v>20.5</v>
      </c>
      <c r="AI1237" s="114"/>
      <c r="AJ1237" s="114"/>
      <c r="AK1237" s="114"/>
      <c r="AP1237" s="88" t="s">
        <v>61</v>
      </c>
      <c r="AQ1237" s="88" t="s">
        <v>44</v>
      </c>
      <c r="AR1237" s="88" t="s">
        <v>45</v>
      </c>
      <c r="AS1237" s="88" t="s">
        <v>44</v>
      </c>
      <c r="AT1237" s="88" t="s">
        <v>61</v>
      </c>
      <c r="AU1237" s="88"/>
      <c r="AV1237" s="88"/>
      <c r="AW1237" s="88"/>
      <c r="AX1237" s="88"/>
      <c r="AZ1237" s="93"/>
      <c r="BA1237" s="93"/>
      <c r="BB1237" s="93"/>
      <c r="BC1237" s="93"/>
      <c r="BD1237" s="93"/>
      <c r="BE1237" s="93"/>
      <c r="BG1237" s="88" t="s">
        <v>68</v>
      </c>
      <c r="BH1237" s="88" t="s">
        <v>97</v>
      </c>
    </row>
    <row r="1238" spans="1:60" s="87" customFormat="1" ht="30.75" customHeight="1" x14ac:dyDescent="0.2">
      <c r="A1238" s="87" t="s">
        <v>3127</v>
      </c>
      <c r="B1238" s="87" t="s">
        <v>3198</v>
      </c>
      <c r="C1238" s="87" t="s">
        <v>3127</v>
      </c>
      <c r="D1238" s="88" t="s">
        <v>31</v>
      </c>
      <c r="E1238" s="88" t="s">
        <v>32</v>
      </c>
      <c r="F1238" s="88" t="s">
        <v>32</v>
      </c>
      <c r="G1238" s="88" t="s">
        <v>61</v>
      </c>
      <c r="H1238" s="88" t="s">
        <v>66</v>
      </c>
      <c r="I1238" s="88" t="s">
        <v>2918</v>
      </c>
      <c r="J1238" s="88" t="s">
        <v>3080</v>
      </c>
      <c r="K1238" s="88" t="s">
        <v>3149</v>
      </c>
      <c r="L1238" s="88" t="s">
        <v>97</v>
      </c>
      <c r="M1238" s="88" t="s">
        <v>3082</v>
      </c>
      <c r="N1238" s="88" t="s">
        <v>3634</v>
      </c>
      <c r="O1238" s="88" t="s">
        <v>587</v>
      </c>
      <c r="P1238" s="87" t="s">
        <v>98</v>
      </c>
      <c r="Q1238" s="88" t="s">
        <v>2374</v>
      </c>
      <c r="R1238" s="89" t="s">
        <v>3635</v>
      </c>
      <c r="T1238" s="87" t="s">
        <v>3152</v>
      </c>
      <c r="X1238" s="93"/>
      <c r="Y1238" s="93"/>
      <c r="AD1238" s="88">
        <v>12</v>
      </c>
      <c r="AE1238" s="108">
        <v>20.5</v>
      </c>
      <c r="AI1238" s="114"/>
      <c r="AJ1238" s="114"/>
      <c r="AK1238" s="114"/>
      <c r="AP1238" s="88" t="s">
        <v>61</v>
      </c>
      <c r="AQ1238" s="88" t="s">
        <v>44</v>
      </c>
      <c r="AR1238" s="88" t="s">
        <v>45</v>
      </c>
      <c r="AS1238" s="88" t="s">
        <v>44</v>
      </c>
      <c r="AT1238" s="88" t="s">
        <v>61</v>
      </c>
      <c r="AU1238" s="88"/>
      <c r="AV1238" s="88"/>
      <c r="AW1238" s="88"/>
      <c r="AX1238" s="88"/>
      <c r="AZ1238" s="93"/>
      <c r="BA1238" s="93"/>
      <c r="BB1238" s="93"/>
      <c r="BC1238" s="93"/>
      <c r="BD1238" s="93"/>
      <c r="BE1238" s="93"/>
      <c r="BG1238" s="88" t="s">
        <v>68</v>
      </c>
      <c r="BH1238" s="88" t="s">
        <v>97</v>
      </c>
    </row>
    <row r="1239" spans="1:60" s="87" customFormat="1" ht="30.75" customHeight="1" x14ac:dyDescent="0.2">
      <c r="A1239" s="87" t="s">
        <v>3128</v>
      </c>
      <c r="B1239" s="87" t="s">
        <v>3198</v>
      </c>
      <c r="C1239" s="87" t="s">
        <v>3128</v>
      </c>
      <c r="D1239" s="88" t="s">
        <v>31</v>
      </c>
      <c r="E1239" s="88" t="s">
        <v>32</v>
      </c>
      <c r="F1239" s="88" t="s">
        <v>32</v>
      </c>
      <c r="G1239" s="88" t="s">
        <v>61</v>
      </c>
      <c r="H1239" s="88" t="s">
        <v>66</v>
      </c>
      <c r="I1239" s="88" t="s">
        <v>2918</v>
      </c>
      <c r="J1239" s="88" t="s">
        <v>3080</v>
      </c>
      <c r="K1239" s="88" t="s">
        <v>3149</v>
      </c>
      <c r="L1239" s="88" t="s">
        <v>97</v>
      </c>
      <c r="M1239" s="88" t="s">
        <v>3082</v>
      </c>
      <c r="N1239" s="88" t="s">
        <v>3634</v>
      </c>
      <c r="O1239" s="88" t="s">
        <v>587</v>
      </c>
      <c r="P1239" s="87" t="s">
        <v>2748</v>
      </c>
      <c r="Q1239" s="88" t="s">
        <v>2374</v>
      </c>
      <c r="R1239" s="89" t="s">
        <v>3635</v>
      </c>
      <c r="T1239" s="87" t="s">
        <v>3153</v>
      </c>
      <c r="X1239" s="93"/>
      <c r="Y1239" s="93"/>
      <c r="AD1239" s="88">
        <v>12</v>
      </c>
      <c r="AE1239" s="108">
        <v>20.5</v>
      </c>
      <c r="AI1239" s="114"/>
      <c r="AJ1239" s="114"/>
      <c r="AK1239" s="114"/>
      <c r="AP1239" s="88" t="s">
        <v>61</v>
      </c>
      <c r="AQ1239" s="88" t="s">
        <v>44</v>
      </c>
      <c r="AR1239" s="88" t="s">
        <v>45</v>
      </c>
      <c r="AS1239" s="88" t="s">
        <v>44</v>
      </c>
      <c r="AT1239" s="88" t="s">
        <v>61</v>
      </c>
      <c r="AU1239" s="88"/>
      <c r="AV1239" s="88"/>
      <c r="AW1239" s="88"/>
      <c r="AX1239" s="88"/>
      <c r="AZ1239" s="93"/>
      <c r="BA1239" s="93"/>
      <c r="BB1239" s="93"/>
      <c r="BC1239" s="93"/>
      <c r="BD1239" s="93"/>
      <c r="BE1239" s="93"/>
      <c r="BG1239" s="88" t="s">
        <v>68</v>
      </c>
      <c r="BH1239" s="88" t="s">
        <v>97</v>
      </c>
    </row>
    <row r="1240" spans="1:60" s="87" customFormat="1" ht="30.75" customHeight="1" x14ac:dyDescent="0.2">
      <c r="A1240" s="87" t="s">
        <v>3129</v>
      </c>
      <c r="B1240" s="87" t="s">
        <v>3198</v>
      </c>
      <c r="C1240" s="87" t="s">
        <v>3129</v>
      </c>
      <c r="D1240" s="88" t="s">
        <v>31</v>
      </c>
      <c r="E1240" s="88" t="s">
        <v>32</v>
      </c>
      <c r="F1240" s="88" t="s">
        <v>32</v>
      </c>
      <c r="G1240" s="88" t="s">
        <v>61</v>
      </c>
      <c r="H1240" s="88" t="s">
        <v>66</v>
      </c>
      <c r="I1240" s="88" t="s">
        <v>2918</v>
      </c>
      <c r="J1240" s="88" t="s">
        <v>3080</v>
      </c>
      <c r="K1240" s="88" t="s">
        <v>3149</v>
      </c>
      <c r="L1240" s="88" t="s">
        <v>97</v>
      </c>
      <c r="M1240" s="88" t="s">
        <v>3082</v>
      </c>
      <c r="N1240" s="88" t="s">
        <v>3634</v>
      </c>
      <c r="O1240" s="88" t="s">
        <v>587</v>
      </c>
      <c r="P1240" s="87" t="s">
        <v>2747</v>
      </c>
      <c r="Q1240" s="88" t="s">
        <v>2374</v>
      </c>
      <c r="R1240" s="89" t="s">
        <v>3635</v>
      </c>
      <c r="T1240" s="87" t="s">
        <v>3154</v>
      </c>
      <c r="X1240" s="93"/>
      <c r="Y1240" s="93"/>
      <c r="AD1240" s="88">
        <v>12</v>
      </c>
      <c r="AE1240" s="108">
        <v>20.5</v>
      </c>
      <c r="AI1240" s="114"/>
      <c r="AJ1240" s="114"/>
      <c r="AK1240" s="114"/>
      <c r="AP1240" s="88" t="s">
        <v>61</v>
      </c>
      <c r="AQ1240" s="88" t="s">
        <v>44</v>
      </c>
      <c r="AR1240" s="88" t="s">
        <v>45</v>
      </c>
      <c r="AS1240" s="88" t="s">
        <v>44</v>
      </c>
      <c r="AT1240" s="88" t="s">
        <v>61</v>
      </c>
      <c r="AU1240" s="88"/>
      <c r="AV1240" s="88"/>
      <c r="AW1240" s="88"/>
      <c r="AX1240" s="88"/>
      <c r="AZ1240" s="93"/>
      <c r="BA1240" s="93"/>
      <c r="BB1240" s="93"/>
      <c r="BC1240" s="93"/>
      <c r="BD1240" s="93"/>
      <c r="BE1240" s="93"/>
      <c r="BG1240" s="88" t="s">
        <v>68</v>
      </c>
      <c r="BH1240" s="88" t="s">
        <v>97</v>
      </c>
    </row>
    <row r="1241" spans="1:60" s="87" customFormat="1" ht="30.75" customHeight="1" x14ac:dyDescent="0.2">
      <c r="A1241" s="87" t="s">
        <v>3130</v>
      </c>
      <c r="B1241" s="87" t="s">
        <v>3198</v>
      </c>
      <c r="C1241" s="87" t="s">
        <v>3130</v>
      </c>
      <c r="D1241" s="88" t="s">
        <v>31</v>
      </c>
      <c r="E1241" s="88" t="s">
        <v>32</v>
      </c>
      <c r="F1241" s="88" t="s">
        <v>32</v>
      </c>
      <c r="G1241" s="88" t="s">
        <v>61</v>
      </c>
      <c r="H1241" s="88" t="s">
        <v>66</v>
      </c>
      <c r="I1241" s="88" t="s">
        <v>2918</v>
      </c>
      <c r="J1241" s="88" t="s">
        <v>3080</v>
      </c>
      <c r="K1241" s="88" t="s">
        <v>3149</v>
      </c>
      <c r="L1241" s="88" t="s">
        <v>97</v>
      </c>
      <c r="M1241" s="88" t="s">
        <v>3082</v>
      </c>
      <c r="N1241" s="88" t="s">
        <v>3634</v>
      </c>
      <c r="O1241" s="88" t="s">
        <v>587</v>
      </c>
      <c r="P1241" s="87" t="s">
        <v>104</v>
      </c>
      <c r="Q1241" s="88" t="s">
        <v>2374</v>
      </c>
      <c r="R1241" s="89" t="s">
        <v>3635</v>
      </c>
      <c r="T1241" s="87" t="s">
        <v>3155</v>
      </c>
      <c r="X1241" s="93"/>
      <c r="Y1241" s="93"/>
      <c r="AD1241" s="88">
        <v>12</v>
      </c>
      <c r="AE1241" s="108">
        <v>20.5</v>
      </c>
      <c r="AI1241" s="114"/>
      <c r="AJ1241" s="114"/>
      <c r="AK1241" s="114"/>
      <c r="AP1241" s="88" t="s">
        <v>61</v>
      </c>
      <c r="AQ1241" s="88" t="s">
        <v>44</v>
      </c>
      <c r="AR1241" s="88" t="s">
        <v>45</v>
      </c>
      <c r="AS1241" s="88" t="s">
        <v>44</v>
      </c>
      <c r="AT1241" s="88" t="s">
        <v>61</v>
      </c>
      <c r="AU1241" s="88"/>
      <c r="AV1241" s="88"/>
      <c r="AW1241" s="88"/>
      <c r="AX1241" s="88"/>
      <c r="AZ1241" s="93"/>
      <c r="BA1241" s="93"/>
      <c r="BB1241" s="93"/>
      <c r="BC1241" s="93"/>
      <c r="BD1241" s="93"/>
      <c r="BE1241" s="93"/>
      <c r="BG1241" s="88" t="s">
        <v>68</v>
      </c>
      <c r="BH1241" s="88" t="s">
        <v>97</v>
      </c>
    </row>
    <row r="1242" spans="1:60" s="87" customFormat="1" ht="30.75" customHeight="1" x14ac:dyDescent="0.2">
      <c r="A1242" s="87" t="s">
        <v>3131</v>
      </c>
      <c r="B1242" s="87" t="s">
        <v>3199</v>
      </c>
      <c r="C1242" s="87" t="s">
        <v>3131</v>
      </c>
      <c r="D1242" s="88" t="s">
        <v>31</v>
      </c>
      <c r="E1242" s="88" t="s">
        <v>32</v>
      </c>
      <c r="F1242" s="88" t="s">
        <v>32</v>
      </c>
      <c r="G1242" s="88" t="s">
        <v>61</v>
      </c>
      <c r="H1242" s="88" t="s">
        <v>66</v>
      </c>
      <c r="I1242" s="88" t="s">
        <v>2918</v>
      </c>
      <c r="J1242" s="88" t="s">
        <v>3080</v>
      </c>
      <c r="K1242" s="88" t="s">
        <v>3149</v>
      </c>
      <c r="L1242" s="88" t="s">
        <v>97</v>
      </c>
      <c r="M1242" s="88" t="s">
        <v>3082</v>
      </c>
      <c r="N1242" s="88" t="s">
        <v>3637</v>
      </c>
      <c r="O1242" s="88" t="s">
        <v>587</v>
      </c>
      <c r="P1242" s="88" t="s">
        <v>1636</v>
      </c>
      <c r="Q1242" s="88" t="s">
        <v>2374</v>
      </c>
      <c r="R1242" s="89" t="s">
        <v>3636</v>
      </c>
      <c r="T1242" s="87" t="s">
        <v>3156</v>
      </c>
      <c r="X1242" s="93"/>
      <c r="Y1242" s="93"/>
      <c r="AD1242" s="88">
        <v>12</v>
      </c>
      <c r="AE1242" s="108">
        <v>20.5</v>
      </c>
      <c r="AI1242" s="114"/>
      <c r="AJ1242" s="114"/>
      <c r="AK1242" s="114"/>
      <c r="AP1242" s="88" t="s">
        <v>61</v>
      </c>
      <c r="AQ1242" s="88" t="s">
        <v>44</v>
      </c>
      <c r="AR1242" s="88" t="s">
        <v>45</v>
      </c>
      <c r="AS1242" s="88" t="s">
        <v>44</v>
      </c>
      <c r="AT1242" s="88" t="s">
        <v>61</v>
      </c>
      <c r="AU1242" s="88"/>
      <c r="AV1242" s="88"/>
      <c r="AW1242" s="88"/>
      <c r="AX1242" s="88"/>
      <c r="AZ1242" s="93"/>
      <c r="BA1242" s="93"/>
      <c r="BB1242" s="93"/>
      <c r="BC1242" s="93"/>
      <c r="BD1242" s="93"/>
      <c r="BE1242" s="93"/>
      <c r="BG1242" s="88" t="s">
        <v>68</v>
      </c>
      <c r="BH1242" s="88" t="s">
        <v>97</v>
      </c>
    </row>
    <row r="1243" spans="1:60" s="87" customFormat="1" ht="30.75" customHeight="1" x14ac:dyDescent="0.2">
      <c r="A1243" s="87" t="s">
        <v>3132</v>
      </c>
      <c r="B1243" s="87" t="s">
        <v>3199</v>
      </c>
      <c r="C1243" s="87" t="s">
        <v>3132</v>
      </c>
      <c r="D1243" s="88" t="s">
        <v>31</v>
      </c>
      <c r="E1243" s="88" t="s">
        <v>32</v>
      </c>
      <c r="F1243" s="88" t="s">
        <v>32</v>
      </c>
      <c r="G1243" s="88" t="s">
        <v>61</v>
      </c>
      <c r="H1243" s="88" t="s">
        <v>66</v>
      </c>
      <c r="I1243" s="88" t="s">
        <v>2918</v>
      </c>
      <c r="J1243" s="88" t="s">
        <v>3080</v>
      </c>
      <c r="K1243" s="88" t="s">
        <v>3149</v>
      </c>
      <c r="L1243" s="88" t="s">
        <v>97</v>
      </c>
      <c r="M1243" s="88" t="s">
        <v>3082</v>
      </c>
      <c r="N1243" s="88" t="s">
        <v>3637</v>
      </c>
      <c r="O1243" s="88" t="s">
        <v>587</v>
      </c>
      <c r="P1243" s="87" t="s">
        <v>100</v>
      </c>
      <c r="Q1243" s="88" t="s">
        <v>2374</v>
      </c>
      <c r="R1243" s="89" t="s">
        <v>3636</v>
      </c>
      <c r="T1243" s="87" t="s">
        <v>3157</v>
      </c>
      <c r="X1243" s="93"/>
      <c r="Y1243" s="93"/>
      <c r="AD1243" s="88">
        <v>12</v>
      </c>
      <c r="AE1243" s="108">
        <v>20.5</v>
      </c>
      <c r="AI1243" s="114"/>
      <c r="AJ1243" s="114"/>
      <c r="AK1243" s="114"/>
      <c r="AP1243" s="88" t="s">
        <v>61</v>
      </c>
      <c r="AQ1243" s="88" t="s">
        <v>44</v>
      </c>
      <c r="AR1243" s="88" t="s">
        <v>45</v>
      </c>
      <c r="AS1243" s="88" t="s">
        <v>44</v>
      </c>
      <c r="AT1243" s="88" t="s">
        <v>61</v>
      </c>
      <c r="AU1243" s="88"/>
      <c r="AV1243" s="88"/>
      <c r="AW1243" s="88"/>
      <c r="AX1243" s="88"/>
      <c r="AZ1243" s="93"/>
      <c r="BA1243" s="93"/>
      <c r="BB1243" s="93"/>
      <c r="BC1243" s="93"/>
      <c r="BD1243" s="93"/>
      <c r="BE1243" s="93"/>
      <c r="BG1243" s="88" t="s">
        <v>68</v>
      </c>
      <c r="BH1243" s="88" t="s">
        <v>97</v>
      </c>
    </row>
    <row r="1244" spans="1:60" s="87" customFormat="1" ht="30.75" customHeight="1" x14ac:dyDescent="0.2">
      <c r="A1244" s="87" t="s">
        <v>3133</v>
      </c>
      <c r="B1244" s="87" t="s">
        <v>3199</v>
      </c>
      <c r="C1244" s="87" t="s">
        <v>3133</v>
      </c>
      <c r="D1244" s="88" t="s">
        <v>31</v>
      </c>
      <c r="E1244" s="88" t="s">
        <v>32</v>
      </c>
      <c r="F1244" s="88" t="s">
        <v>32</v>
      </c>
      <c r="G1244" s="88" t="s">
        <v>61</v>
      </c>
      <c r="H1244" s="88" t="s">
        <v>66</v>
      </c>
      <c r="I1244" s="88" t="s">
        <v>2918</v>
      </c>
      <c r="J1244" s="88" t="s">
        <v>3080</v>
      </c>
      <c r="K1244" s="88" t="s">
        <v>3149</v>
      </c>
      <c r="L1244" s="88" t="s">
        <v>97</v>
      </c>
      <c r="M1244" s="88" t="s">
        <v>3082</v>
      </c>
      <c r="N1244" s="88" t="s">
        <v>3637</v>
      </c>
      <c r="O1244" s="88" t="s">
        <v>587</v>
      </c>
      <c r="P1244" s="87" t="s">
        <v>98</v>
      </c>
      <c r="Q1244" s="88" t="s">
        <v>2374</v>
      </c>
      <c r="R1244" s="89" t="s">
        <v>3636</v>
      </c>
      <c r="T1244" s="87" t="s">
        <v>3158</v>
      </c>
      <c r="X1244" s="93"/>
      <c r="Y1244" s="93"/>
      <c r="AD1244" s="88">
        <v>12</v>
      </c>
      <c r="AE1244" s="108">
        <v>20.5</v>
      </c>
      <c r="AI1244" s="114"/>
      <c r="AJ1244" s="114"/>
      <c r="AK1244" s="114"/>
      <c r="AP1244" s="88" t="s">
        <v>61</v>
      </c>
      <c r="AQ1244" s="88" t="s">
        <v>44</v>
      </c>
      <c r="AR1244" s="88" t="s">
        <v>45</v>
      </c>
      <c r="AS1244" s="88" t="s">
        <v>44</v>
      </c>
      <c r="AT1244" s="88" t="s">
        <v>61</v>
      </c>
      <c r="AU1244" s="88"/>
      <c r="AV1244" s="88"/>
      <c r="AW1244" s="88"/>
      <c r="AX1244" s="88"/>
      <c r="AZ1244" s="93"/>
      <c r="BA1244" s="93"/>
      <c r="BB1244" s="93"/>
      <c r="BC1244" s="93"/>
      <c r="BD1244" s="93"/>
      <c r="BE1244" s="93"/>
      <c r="BG1244" s="88" t="s">
        <v>68</v>
      </c>
      <c r="BH1244" s="88" t="s">
        <v>97</v>
      </c>
    </row>
    <row r="1245" spans="1:60" s="87" customFormat="1" ht="30.75" customHeight="1" x14ac:dyDescent="0.2">
      <c r="A1245" s="87" t="s">
        <v>3134</v>
      </c>
      <c r="B1245" s="87" t="s">
        <v>3199</v>
      </c>
      <c r="C1245" s="87" t="s">
        <v>3134</v>
      </c>
      <c r="D1245" s="88" t="s">
        <v>31</v>
      </c>
      <c r="E1245" s="88" t="s">
        <v>32</v>
      </c>
      <c r="F1245" s="88" t="s">
        <v>32</v>
      </c>
      <c r="G1245" s="88" t="s">
        <v>61</v>
      </c>
      <c r="H1245" s="88" t="s">
        <v>66</v>
      </c>
      <c r="I1245" s="88" t="s">
        <v>2918</v>
      </c>
      <c r="J1245" s="88" t="s">
        <v>3080</v>
      </c>
      <c r="K1245" s="88" t="s">
        <v>3149</v>
      </c>
      <c r="L1245" s="88" t="s">
        <v>97</v>
      </c>
      <c r="M1245" s="88" t="s">
        <v>3082</v>
      </c>
      <c r="N1245" s="88" t="s">
        <v>3637</v>
      </c>
      <c r="O1245" s="88" t="s">
        <v>587</v>
      </c>
      <c r="P1245" s="87" t="s">
        <v>2748</v>
      </c>
      <c r="Q1245" s="88" t="s">
        <v>2374</v>
      </c>
      <c r="R1245" s="89" t="s">
        <v>3636</v>
      </c>
      <c r="T1245" s="87" t="s">
        <v>3159</v>
      </c>
      <c r="X1245" s="93"/>
      <c r="Y1245" s="93"/>
      <c r="AD1245" s="88">
        <v>12</v>
      </c>
      <c r="AE1245" s="108">
        <v>20.5</v>
      </c>
      <c r="AI1245" s="114"/>
      <c r="AJ1245" s="114"/>
      <c r="AK1245" s="114"/>
      <c r="AP1245" s="88" t="s">
        <v>61</v>
      </c>
      <c r="AQ1245" s="88" t="s">
        <v>44</v>
      </c>
      <c r="AR1245" s="88" t="s">
        <v>45</v>
      </c>
      <c r="AS1245" s="88" t="s">
        <v>44</v>
      </c>
      <c r="AT1245" s="88" t="s">
        <v>61</v>
      </c>
      <c r="AU1245" s="88"/>
      <c r="AV1245" s="88"/>
      <c r="AW1245" s="88"/>
      <c r="AX1245" s="88"/>
      <c r="AZ1245" s="93"/>
      <c r="BA1245" s="93"/>
      <c r="BB1245" s="93"/>
      <c r="BC1245" s="93"/>
      <c r="BD1245" s="93"/>
      <c r="BE1245" s="93"/>
      <c r="BG1245" s="88" t="s">
        <v>68</v>
      </c>
      <c r="BH1245" s="88" t="s">
        <v>97</v>
      </c>
    </row>
    <row r="1246" spans="1:60" s="87" customFormat="1" ht="30.75" customHeight="1" x14ac:dyDescent="0.2">
      <c r="A1246" s="87" t="s">
        <v>3135</v>
      </c>
      <c r="B1246" s="87" t="s">
        <v>3199</v>
      </c>
      <c r="C1246" s="87" t="s">
        <v>3135</v>
      </c>
      <c r="D1246" s="88" t="s">
        <v>31</v>
      </c>
      <c r="E1246" s="88" t="s">
        <v>32</v>
      </c>
      <c r="F1246" s="88" t="s">
        <v>32</v>
      </c>
      <c r="G1246" s="88" t="s">
        <v>61</v>
      </c>
      <c r="H1246" s="88" t="s">
        <v>66</v>
      </c>
      <c r="I1246" s="88" t="s">
        <v>2918</v>
      </c>
      <c r="J1246" s="88" t="s">
        <v>3080</v>
      </c>
      <c r="K1246" s="88" t="s">
        <v>3149</v>
      </c>
      <c r="L1246" s="88" t="s">
        <v>97</v>
      </c>
      <c r="M1246" s="88" t="s">
        <v>3082</v>
      </c>
      <c r="N1246" s="88" t="s">
        <v>3637</v>
      </c>
      <c r="O1246" s="88" t="s">
        <v>587</v>
      </c>
      <c r="P1246" s="87" t="s">
        <v>2747</v>
      </c>
      <c r="Q1246" s="88" t="s">
        <v>2374</v>
      </c>
      <c r="R1246" s="89" t="s">
        <v>3636</v>
      </c>
      <c r="T1246" s="87" t="s">
        <v>3160</v>
      </c>
      <c r="X1246" s="93"/>
      <c r="Y1246" s="93"/>
      <c r="AD1246" s="88">
        <v>12</v>
      </c>
      <c r="AE1246" s="108">
        <v>20.5</v>
      </c>
      <c r="AI1246" s="114"/>
      <c r="AJ1246" s="114"/>
      <c r="AK1246" s="114"/>
      <c r="AP1246" s="88" t="s">
        <v>61</v>
      </c>
      <c r="AQ1246" s="88" t="s">
        <v>44</v>
      </c>
      <c r="AR1246" s="88" t="s">
        <v>45</v>
      </c>
      <c r="AS1246" s="88" t="s">
        <v>44</v>
      </c>
      <c r="AT1246" s="88" t="s">
        <v>61</v>
      </c>
      <c r="AU1246" s="88"/>
      <c r="AV1246" s="88"/>
      <c r="AW1246" s="88"/>
      <c r="AX1246" s="88"/>
      <c r="AZ1246" s="93"/>
      <c r="BA1246" s="93"/>
      <c r="BB1246" s="93"/>
      <c r="BC1246" s="93"/>
      <c r="BD1246" s="93"/>
      <c r="BE1246" s="93"/>
      <c r="BG1246" s="88" t="s">
        <v>68</v>
      </c>
      <c r="BH1246" s="88" t="s">
        <v>97</v>
      </c>
    </row>
    <row r="1247" spans="1:60" s="87" customFormat="1" ht="30.75" customHeight="1" x14ac:dyDescent="0.2">
      <c r="A1247" s="87" t="s">
        <v>3136</v>
      </c>
      <c r="B1247" s="87" t="s">
        <v>3199</v>
      </c>
      <c r="C1247" s="87" t="s">
        <v>3136</v>
      </c>
      <c r="D1247" s="88" t="s">
        <v>31</v>
      </c>
      <c r="E1247" s="88" t="s">
        <v>32</v>
      </c>
      <c r="F1247" s="88" t="s">
        <v>32</v>
      </c>
      <c r="G1247" s="88" t="s">
        <v>61</v>
      </c>
      <c r="H1247" s="88" t="s">
        <v>66</v>
      </c>
      <c r="I1247" s="88" t="s">
        <v>2918</v>
      </c>
      <c r="J1247" s="88" t="s">
        <v>3080</v>
      </c>
      <c r="K1247" s="88" t="s">
        <v>3149</v>
      </c>
      <c r="L1247" s="88" t="s">
        <v>97</v>
      </c>
      <c r="M1247" s="88" t="s">
        <v>3082</v>
      </c>
      <c r="N1247" s="88" t="s">
        <v>3637</v>
      </c>
      <c r="O1247" s="88" t="s">
        <v>587</v>
      </c>
      <c r="P1247" s="87" t="s">
        <v>104</v>
      </c>
      <c r="Q1247" s="88" t="s">
        <v>2374</v>
      </c>
      <c r="R1247" s="89" t="s">
        <v>3636</v>
      </c>
      <c r="T1247" s="87" t="s">
        <v>3161</v>
      </c>
      <c r="X1247" s="93"/>
      <c r="Y1247" s="93"/>
      <c r="AD1247" s="88">
        <v>12</v>
      </c>
      <c r="AE1247" s="108">
        <v>20.5</v>
      </c>
      <c r="AI1247" s="114"/>
      <c r="AJ1247" s="114"/>
      <c r="AK1247" s="114"/>
      <c r="AP1247" s="88" t="s">
        <v>61</v>
      </c>
      <c r="AQ1247" s="88" t="s">
        <v>44</v>
      </c>
      <c r="AR1247" s="88" t="s">
        <v>45</v>
      </c>
      <c r="AS1247" s="88" t="s">
        <v>44</v>
      </c>
      <c r="AT1247" s="88" t="s">
        <v>61</v>
      </c>
      <c r="AU1247" s="88"/>
      <c r="AV1247" s="88"/>
      <c r="AW1247" s="88"/>
      <c r="AX1247" s="88"/>
      <c r="AZ1247" s="93"/>
      <c r="BA1247" s="93"/>
      <c r="BB1247" s="93"/>
      <c r="BC1247" s="93"/>
      <c r="BD1247" s="93"/>
      <c r="BE1247" s="93"/>
      <c r="BG1247" s="88" t="s">
        <v>68</v>
      </c>
      <c r="BH1247" s="88" t="s">
        <v>97</v>
      </c>
    </row>
    <row r="1248" spans="1:60" s="87" customFormat="1" ht="30.75" customHeight="1" x14ac:dyDescent="0.2">
      <c r="A1248" s="87" t="s">
        <v>3137</v>
      </c>
      <c r="B1248" s="87" t="s">
        <v>3200</v>
      </c>
      <c r="C1248" s="87" t="s">
        <v>3137</v>
      </c>
      <c r="D1248" s="88" t="s">
        <v>31</v>
      </c>
      <c r="E1248" s="88" t="s">
        <v>32</v>
      </c>
      <c r="F1248" s="88" t="s">
        <v>32</v>
      </c>
      <c r="G1248" s="88" t="s">
        <v>61</v>
      </c>
      <c r="H1248" s="88" t="s">
        <v>66</v>
      </c>
      <c r="I1248" s="88" t="s">
        <v>2918</v>
      </c>
      <c r="J1248" s="88" t="s">
        <v>3080</v>
      </c>
      <c r="K1248" s="88" t="s">
        <v>3149</v>
      </c>
      <c r="L1248" s="88" t="s">
        <v>97</v>
      </c>
      <c r="M1248" s="88" t="s">
        <v>3082</v>
      </c>
      <c r="N1248" s="88" t="s">
        <v>3630</v>
      </c>
      <c r="O1248" s="88" t="s">
        <v>587</v>
      </c>
      <c r="P1248" s="88" t="s">
        <v>1636</v>
      </c>
      <c r="Q1248" s="88" t="s">
        <v>2374</v>
      </c>
      <c r="R1248" s="89" t="s">
        <v>3631</v>
      </c>
      <c r="T1248" s="87" t="s">
        <v>3162</v>
      </c>
      <c r="X1248" s="93"/>
      <c r="Y1248" s="93"/>
      <c r="AD1248" s="88">
        <v>12</v>
      </c>
      <c r="AE1248" s="108">
        <v>20.5</v>
      </c>
      <c r="AI1248" s="114"/>
      <c r="AJ1248" s="114"/>
      <c r="AK1248" s="114"/>
      <c r="AP1248" s="88" t="s">
        <v>61</v>
      </c>
      <c r="AQ1248" s="88" t="s">
        <v>44</v>
      </c>
      <c r="AR1248" s="88" t="s">
        <v>45</v>
      </c>
      <c r="AS1248" s="88" t="s">
        <v>44</v>
      </c>
      <c r="AT1248" s="88" t="s">
        <v>61</v>
      </c>
      <c r="AU1248" s="88"/>
      <c r="AV1248" s="88"/>
      <c r="AW1248" s="88"/>
      <c r="AX1248" s="88"/>
      <c r="AZ1248" s="93"/>
      <c r="BA1248" s="93"/>
      <c r="BB1248" s="93"/>
      <c r="BC1248" s="93"/>
      <c r="BD1248" s="93"/>
      <c r="BE1248" s="93"/>
      <c r="BG1248" s="88" t="s">
        <v>68</v>
      </c>
      <c r="BH1248" s="88" t="s">
        <v>97</v>
      </c>
    </row>
    <row r="1249" spans="1:60" s="87" customFormat="1" ht="30.75" customHeight="1" x14ac:dyDescent="0.2">
      <c r="A1249" s="87" t="s">
        <v>3138</v>
      </c>
      <c r="B1249" s="87" t="s">
        <v>3200</v>
      </c>
      <c r="C1249" s="87" t="s">
        <v>3138</v>
      </c>
      <c r="D1249" s="88" t="s">
        <v>31</v>
      </c>
      <c r="E1249" s="88" t="s">
        <v>32</v>
      </c>
      <c r="F1249" s="88" t="s">
        <v>32</v>
      </c>
      <c r="G1249" s="88" t="s">
        <v>61</v>
      </c>
      <c r="H1249" s="88" t="s">
        <v>66</v>
      </c>
      <c r="I1249" s="88" t="s">
        <v>2918</v>
      </c>
      <c r="J1249" s="88" t="s">
        <v>3080</v>
      </c>
      <c r="K1249" s="88" t="s">
        <v>3149</v>
      </c>
      <c r="L1249" s="88" t="s">
        <v>97</v>
      </c>
      <c r="M1249" s="88" t="s">
        <v>3082</v>
      </c>
      <c r="N1249" s="88" t="s">
        <v>3630</v>
      </c>
      <c r="O1249" s="88" t="s">
        <v>587</v>
      </c>
      <c r="P1249" s="87" t="s">
        <v>100</v>
      </c>
      <c r="Q1249" s="88" t="s">
        <v>2374</v>
      </c>
      <c r="R1249" s="89" t="s">
        <v>3631</v>
      </c>
      <c r="T1249" s="87" t="s">
        <v>3163</v>
      </c>
      <c r="X1249" s="93"/>
      <c r="Y1249" s="93"/>
      <c r="AD1249" s="88">
        <v>12</v>
      </c>
      <c r="AE1249" s="108">
        <v>20.5</v>
      </c>
      <c r="AI1249" s="114"/>
      <c r="AJ1249" s="114"/>
      <c r="AK1249" s="114"/>
      <c r="AP1249" s="88" t="s">
        <v>61</v>
      </c>
      <c r="AQ1249" s="88" t="s">
        <v>44</v>
      </c>
      <c r="AR1249" s="88" t="s">
        <v>45</v>
      </c>
      <c r="AS1249" s="88" t="s">
        <v>44</v>
      </c>
      <c r="AT1249" s="88" t="s">
        <v>61</v>
      </c>
      <c r="AU1249" s="88"/>
      <c r="AV1249" s="88"/>
      <c r="AW1249" s="88"/>
      <c r="AX1249" s="88"/>
      <c r="AZ1249" s="93"/>
      <c r="BA1249" s="93"/>
      <c r="BB1249" s="93"/>
      <c r="BC1249" s="93"/>
      <c r="BD1249" s="93"/>
      <c r="BE1249" s="93"/>
      <c r="BG1249" s="88" t="s">
        <v>68</v>
      </c>
      <c r="BH1249" s="88" t="s">
        <v>97</v>
      </c>
    </row>
    <row r="1250" spans="1:60" s="87" customFormat="1" ht="30.75" customHeight="1" x14ac:dyDescent="0.2">
      <c r="A1250" s="87" t="s">
        <v>3139</v>
      </c>
      <c r="B1250" s="87" t="s">
        <v>3200</v>
      </c>
      <c r="C1250" s="87" t="s">
        <v>3139</v>
      </c>
      <c r="D1250" s="88" t="s">
        <v>31</v>
      </c>
      <c r="E1250" s="88" t="s">
        <v>32</v>
      </c>
      <c r="F1250" s="88" t="s">
        <v>32</v>
      </c>
      <c r="G1250" s="88" t="s">
        <v>61</v>
      </c>
      <c r="H1250" s="88" t="s">
        <v>66</v>
      </c>
      <c r="I1250" s="88" t="s">
        <v>2918</v>
      </c>
      <c r="J1250" s="88" t="s">
        <v>3080</v>
      </c>
      <c r="K1250" s="88" t="s">
        <v>3149</v>
      </c>
      <c r="L1250" s="88" t="s">
        <v>97</v>
      </c>
      <c r="M1250" s="88" t="s">
        <v>3082</v>
      </c>
      <c r="N1250" s="88" t="s">
        <v>3630</v>
      </c>
      <c r="O1250" s="88" t="s">
        <v>587</v>
      </c>
      <c r="P1250" s="87" t="s">
        <v>98</v>
      </c>
      <c r="Q1250" s="88" t="s">
        <v>2374</v>
      </c>
      <c r="R1250" s="89" t="s">
        <v>3631</v>
      </c>
      <c r="T1250" s="87" t="s">
        <v>3164</v>
      </c>
      <c r="X1250" s="93"/>
      <c r="Y1250" s="93"/>
      <c r="AD1250" s="88">
        <v>12</v>
      </c>
      <c r="AE1250" s="108">
        <v>20.5</v>
      </c>
      <c r="AI1250" s="114"/>
      <c r="AJ1250" s="114"/>
      <c r="AK1250" s="114"/>
      <c r="AP1250" s="88" t="s">
        <v>61</v>
      </c>
      <c r="AQ1250" s="88" t="s">
        <v>44</v>
      </c>
      <c r="AR1250" s="88" t="s">
        <v>45</v>
      </c>
      <c r="AS1250" s="88" t="s">
        <v>44</v>
      </c>
      <c r="AT1250" s="88" t="s">
        <v>61</v>
      </c>
      <c r="AU1250" s="88"/>
      <c r="AV1250" s="88"/>
      <c r="AW1250" s="88"/>
      <c r="AX1250" s="88"/>
      <c r="AZ1250" s="93"/>
      <c r="BA1250" s="93"/>
      <c r="BB1250" s="93"/>
      <c r="BC1250" s="93"/>
      <c r="BD1250" s="93"/>
      <c r="BE1250" s="93"/>
      <c r="BG1250" s="88" t="s">
        <v>68</v>
      </c>
      <c r="BH1250" s="88" t="s">
        <v>97</v>
      </c>
    </row>
    <row r="1251" spans="1:60" s="87" customFormat="1" ht="30.75" customHeight="1" x14ac:dyDescent="0.2">
      <c r="A1251" s="87" t="s">
        <v>3140</v>
      </c>
      <c r="B1251" s="87" t="s">
        <v>3200</v>
      </c>
      <c r="C1251" s="87" t="s">
        <v>3140</v>
      </c>
      <c r="D1251" s="88" t="s">
        <v>31</v>
      </c>
      <c r="E1251" s="88" t="s">
        <v>32</v>
      </c>
      <c r="F1251" s="88" t="s">
        <v>32</v>
      </c>
      <c r="G1251" s="88" t="s">
        <v>61</v>
      </c>
      <c r="H1251" s="88" t="s">
        <v>66</v>
      </c>
      <c r="I1251" s="88" t="s">
        <v>2918</v>
      </c>
      <c r="J1251" s="88" t="s">
        <v>3080</v>
      </c>
      <c r="K1251" s="88" t="s">
        <v>3149</v>
      </c>
      <c r="L1251" s="88" t="s">
        <v>97</v>
      </c>
      <c r="M1251" s="88" t="s">
        <v>3082</v>
      </c>
      <c r="N1251" s="88" t="s">
        <v>3630</v>
      </c>
      <c r="O1251" s="88" t="s">
        <v>587</v>
      </c>
      <c r="P1251" s="87" t="s">
        <v>2748</v>
      </c>
      <c r="Q1251" s="88" t="s">
        <v>2374</v>
      </c>
      <c r="R1251" s="89" t="s">
        <v>3631</v>
      </c>
      <c r="T1251" s="87" t="s">
        <v>3165</v>
      </c>
      <c r="X1251" s="93"/>
      <c r="Y1251" s="93"/>
      <c r="AD1251" s="88">
        <v>12</v>
      </c>
      <c r="AE1251" s="108">
        <v>20.5</v>
      </c>
      <c r="AI1251" s="114"/>
      <c r="AJ1251" s="114"/>
      <c r="AK1251" s="114"/>
      <c r="AP1251" s="88" t="s">
        <v>61</v>
      </c>
      <c r="AQ1251" s="88" t="s">
        <v>44</v>
      </c>
      <c r="AR1251" s="88" t="s">
        <v>45</v>
      </c>
      <c r="AS1251" s="88" t="s">
        <v>44</v>
      </c>
      <c r="AT1251" s="88" t="s">
        <v>61</v>
      </c>
      <c r="AU1251" s="88"/>
      <c r="AV1251" s="88"/>
      <c r="AW1251" s="88"/>
      <c r="AX1251" s="88"/>
      <c r="AZ1251" s="93"/>
      <c r="BA1251" s="93"/>
      <c r="BB1251" s="93"/>
      <c r="BC1251" s="93"/>
      <c r="BD1251" s="93"/>
      <c r="BE1251" s="93"/>
      <c r="BG1251" s="88" t="s">
        <v>68</v>
      </c>
      <c r="BH1251" s="88" t="s">
        <v>97</v>
      </c>
    </row>
    <row r="1252" spans="1:60" s="87" customFormat="1" ht="30.75" customHeight="1" x14ac:dyDescent="0.2">
      <c r="A1252" s="87" t="s">
        <v>3141</v>
      </c>
      <c r="B1252" s="87" t="s">
        <v>3200</v>
      </c>
      <c r="C1252" s="87" t="s">
        <v>3141</v>
      </c>
      <c r="D1252" s="88" t="s">
        <v>31</v>
      </c>
      <c r="E1252" s="88" t="s">
        <v>32</v>
      </c>
      <c r="F1252" s="88" t="s">
        <v>32</v>
      </c>
      <c r="G1252" s="88" t="s">
        <v>61</v>
      </c>
      <c r="H1252" s="88" t="s">
        <v>66</v>
      </c>
      <c r="I1252" s="88" t="s">
        <v>2918</v>
      </c>
      <c r="J1252" s="88" t="s">
        <v>3080</v>
      </c>
      <c r="K1252" s="88" t="s">
        <v>3149</v>
      </c>
      <c r="L1252" s="88" t="s">
        <v>97</v>
      </c>
      <c r="M1252" s="88" t="s">
        <v>3082</v>
      </c>
      <c r="N1252" s="88" t="s">
        <v>3630</v>
      </c>
      <c r="O1252" s="88" t="s">
        <v>587</v>
      </c>
      <c r="P1252" s="87" t="s">
        <v>2747</v>
      </c>
      <c r="Q1252" s="88" t="s">
        <v>2374</v>
      </c>
      <c r="R1252" s="89" t="s">
        <v>3631</v>
      </c>
      <c r="T1252" s="87" t="s">
        <v>3166</v>
      </c>
      <c r="X1252" s="93"/>
      <c r="Y1252" s="93"/>
      <c r="AD1252" s="88">
        <v>12</v>
      </c>
      <c r="AE1252" s="108">
        <v>20.5</v>
      </c>
      <c r="AI1252" s="114"/>
      <c r="AJ1252" s="114"/>
      <c r="AK1252" s="114"/>
      <c r="AP1252" s="88" t="s">
        <v>61</v>
      </c>
      <c r="AQ1252" s="88" t="s">
        <v>44</v>
      </c>
      <c r="AR1252" s="88" t="s">
        <v>45</v>
      </c>
      <c r="AS1252" s="88" t="s">
        <v>44</v>
      </c>
      <c r="AT1252" s="88" t="s">
        <v>61</v>
      </c>
      <c r="AU1252" s="88"/>
      <c r="AV1252" s="88"/>
      <c r="AW1252" s="88"/>
      <c r="AX1252" s="88"/>
      <c r="AZ1252" s="93"/>
      <c r="BA1252" s="93"/>
      <c r="BB1252" s="93"/>
      <c r="BC1252" s="93"/>
      <c r="BD1252" s="93"/>
      <c r="BE1252" s="93"/>
      <c r="BG1252" s="88" t="s">
        <v>68</v>
      </c>
      <c r="BH1252" s="88" t="s">
        <v>97</v>
      </c>
    </row>
    <row r="1253" spans="1:60" s="87" customFormat="1" ht="30.75" customHeight="1" x14ac:dyDescent="0.2">
      <c r="A1253" s="87" t="s">
        <v>3142</v>
      </c>
      <c r="B1253" s="87" t="s">
        <v>3200</v>
      </c>
      <c r="C1253" s="87" t="s">
        <v>3142</v>
      </c>
      <c r="D1253" s="88" t="s">
        <v>31</v>
      </c>
      <c r="E1253" s="88" t="s">
        <v>32</v>
      </c>
      <c r="F1253" s="88" t="s">
        <v>32</v>
      </c>
      <c r="G1253" s="88" t="s">
        <v>61</v>
      </c>
      <c r="H1253" s="88" t="s">
        <v>66</v>
      </c>
      <c r="I1253" s="88" t="s">
        <v>2918</v>
      </c>
      <c r="J1253" s="88" t="s">
        <v>3080</v>
      </c>
      <c r="K1253" s="88" t="s">
        <v>3149</v>
      </c>
      <c r="L1253" s="88" t="s">
        <v>97</v>
      </c>
      <c r="M1253" s="88" t="s">
        <v>3082</v>
      </c>
      <c r="N1253" s="88" t="s">
        <v>3630</v>
      </c>
      <c r="O1253" s="88" t="s">
        <v>587</v>
      </c>
      <c r="P1253" s="87" t="s">
        <v>104</v>
      </c>
      <c r="Q1253" s="88" t="s">
        <v>2374</v>
      </c>
      <c r="R1253" s="89" t="s">
        <v>3631</v>
      </c>
      <c r="T1253" s="87" t="s">
        <v>3167</v>
      </c>
      <c r="X1253" s="93"/>
      <c r="Y1253" s="93"/>
      <c r="AD1253" s="88">
        <v>12</v>
      </c>
      <c r="AE1253" s="108">
        <v>20.5</v>
      </c>
      <c r="AI1253" s="114"/>
      <c r="AJ1253" s="114"/>
      <c r="AK1253" s="114"/>
      <c r="AP1253" s="88" t="s">
        <v>61</v>
      </c>
      <c r="AQ1253" s="88" t="s">
        <v>44</v>
      </c>
      <c r="AR1253" s="88" t="s">
        <v>45</v>
      </c>
      <c r="AS1253" s="88" t="s">
        <v>44</v>
      </c>
      <c r="AT1253" s="88" t="s">
        <v>61</v>
      </c>
      <c r="AU1253" s="88"/>
      <c r="AV1253" s="88"/>
      <c r="AW1253" s="88"/>
      <c r="AX1253" s="88"/>
      <c r="AZ1253" s="93"/>
      <c r="BA1253" s="93"/>
      <c r="BB1253" s="93"/>
      <c r="BC1253" s="93"/>
      <c r="BD1253" s="93"/>
      <c r="BE1253" s="93"/>
      <c r="BG1253" s="88" t="s">
        <v>68</v>
      </c>
      <c r="BH1253" s="88" t="s">
        <v>97</v>
      </c>
    </row>
    <row r="1254" spans="1:60" s="87" customFormat="1" ht="30.75" customHeight="1" x14ac:dyDescent="0.2">
      <c r="A1254" s="87" t="s">
        <v>3143</v>
      </c>
      <c r="B1254" s="87" t="s">
        <v>3201</v>
      </c>
      <c r="C1254" s="87" t="s">
        <v>3143</v>
      </c>
      <c r="D1254" s="88" t="s">
        <v>31</v>
      </c>
      <c r="E1254" s="88" t="s">
        <v>32</v>
      </c>
      <c r="F1254" s="88" t="s">
        <v>32</v>
      </c>
      <c r="G1254" s="88" t="s">
        <v>61</v>
      </c>
      <c r="H1254" s="88" t="s">
        <v>66</v>
      </c>
      <c r="I1254" s="88" t="s">
        <v>2918</v>
      </c>
      <c r="J1254" s="88" t="s">
        <v>3080</v>
      </c>
      <c r="K1254" s="88" t="s">
        <v>3149</v>
      </c>
      <c r="L1254" s="88" t="s">
        <v>97</v>
      </c>
      <c r="M1254" s="88" t="s">
        <v>3082</v>
      </c>
      <c r="N1254" s="88" t="s">
        <v>3640</v>
      </c>
      <c r="O1254" s="88" t="s">
        <v>587</v>
      </c>
      <c r="P1254" s="88" t="s">
        <v>1636</v>
      </c>
      <c r="Q1254" s="88" t="s">
        <v>2374</v>
      </c>
      <c r="R1254" s="89" t="s">
        <v>3641</v>
      </c>
      <c r="T1254" s="87" t="s">
        <v>3168</v>
      </c>
      <c r="X1254" s="93"/>
      <c r="Y1254" s="93"/>
      <c r="AD1254" s="88">
        <v>12</v>
      </c>
      <c r="AE1254" s="108">
        <v>20.5</v>
      </c>
      <c r="AI1254" s="114"/>
      <c r="AJ1254" s="114"/>
      <c r="AK1254" s="114"/>
      <c r="AP1254" s="88" t="s">
        <v>61</v>
      </c>
      <c r="AQ1254" s="88" t="s">
        <v>44</v>
      </c>
      <c r="AR1254" s="88" t="s">
        <v>45</v>
      </c>
      <c r="AS1254" s="88" t="s">
        <v>44</v>
      </c>
      <c r="AT1254" s="88" t="s">
        <v>61</v>
      </c>
      <c r="AU1254" s="88"/>
      <c r="AV1254" s="88"/>
      <c r="AW1254" s="88"/>
      <c r="AX1254" s="88"/>
      <c r="AZ1254" s="93"/>
      <c r="BA1254" s="93"/>
      <c r="BB1254" s="93"/>
      <c r="BC1254" s="93"/>
      <c r="BD1254" s="93"/>
      <c r="BE1254" s="93"/>
      <c r="BG1254" s="88" t="s">
        <v>68</v>
      </c>
      <c r="BH1254" s="88" t="s">
        <v>97</v>
      </c>
    </row>
    <row r="1255" spans="1:60" s="87" customFormat="1" ht="30.75" customHeight="1" x14ac:dyDescent="0.2">
      <c r="A1255" s="87" t="s">
        <v>3144</v>
      </c>
      <c r="B1255" s="87" t="s">
        <v>3201</v>
      </c>
      <c r="C1255" s="87" t="s">
        <v>3144</v>
      </c>
      <c r="D1255" s="88" t="s">
        <v>31</v>
      </c>
      <c r="E1255" s="88" t="s">
        <v>32</v>
      </c>
      <c r="F1255" s="88" t="s">
        <v>32</v>
      </c>
      <c r="G1255" s="88" t="s">
        <v>61</v>
      </c>
      <c r="H1255" s="88" t="s">
        <v>66</v>
      </c>
      <c r="I1255" s="88" t="s">
        <v>2918</v>
      </c>
      <c r="J1255" s="88" t="s">
        <v>3080</v>
      </c>
      <c r="K1255" s="88" t="s">
        <v>3149</v>
      </c>
      <c r="L1255" s="88" t="s">
        <v>97</v>
      </c>
      <c r="M1255" s="88" t="s">
        <v>3082</v>
      </c>
      <c r="N1255" s="88" t="s">
        <v>3640</v>
      </c>
      <c r="O1255" s="88" t="s">
        <v>587</v>
      </c>
      <c r="P1255" s="87" t="s">
        <v>100</v>
      </c>
      <c r="Q1255" s="88" t="s">
        <v>2374</v>
      </c>
      <c r="R1255" s="89" t="s">
        <v>3641</v>
      </c>
      <c r="T1255" s="87" t="s">
        <v>3169</v>
      </c>
      <c r="X1255" s="93"/>
      <c r="Y1255" s="93"/>
      <c r="AD1255" s="88">
        <v>12</v>
      </c>
      <c r="AE1255" s="108">
        <v>20.5</v>
      </c>
      <c r="AI1255" s="114"/>
      <c r="AJ1255" s="114"/>
      <c r="AK1255" s="114"/>
      <c r="AP1255" s="88" t="s">
        <v>61</v>
      </c>
      <c r="AQ1255" s="88" t="s">
        <v>44</v>
      </c>
      <c r="AR1255" s="88" t="s">
        <v>45</v>
      </c>
      <c r="AS1255" s="88" t="s">
        <v>44</v>
      </c>
      <c r="AT1255" s="88" t="s">
        <v>61</v>
      </c>
      <c r="AU1255" s="88"/>
      <c r="AV1255" s="88"/>
      <c r="AW1255" s="88"/>
      <c r="AX1255" s="88"/>
      <c r="AZ1255" s="93"/>
      <c r="BA1255" s="93"/>
      <c r="BB1255" s="93"/>
      <c r="BC1255" s="93"/>
      <c r="BD1255" s="93"/>
      <c r="BE1255" s="93"/>
      <c r="BG1255" s="88" t="s">
        <v>68</v>
      </c>
      <c r="BH1255" s="88" t="s">
        <v>97</v>
      </c>
    </row>
    <row r="1256" spans="1:60" s="87" customFormat="1" ht="30.75" customHeight="1" x14ac:dyDescent="0.2">
      <c r="A1256" s="87" t="s">
        <v>3145</v>
      </c>
      <c r="B1256" s="87" t="s">
        <v>3201</v>
      </c>
      <c r="C1256" s="87" t="s">
        <v>3145</v>
      </c>
      <c r="D1256" s="88" t="s">
        <v>31</v>
      </c>
      <c r="E1256" s="88" t="s">
        <v>32</v>
      </c>
      <c r="F1256" s="88" t="s">
        <v>32</v>
      </c>
      <c r="G1256" s="88" t="s">
        <v>61</v>
      </c>
      <c r="H1256" s="88" t="s">
        <v>66</v>
      </c>
      <c r="I1256" s="88" t="s">
        <v>2918</v>
      </c>
      <c r="J1256" s="88" t="s">
        <v>3080</v>
      </c>
      <c r="K1256" s="88" t="s">
        <v>3149</v>
      </c>
      <c r="L1256" s="88" t="s">
        <v>97</v>
      </c>
      <c r="M1256" s="88" t="s">
        <v>3082</v>
      </c>
      <c r="N1256" s="88" t="s">
        <v>3640</v>
      </c>
      <c r="O1256" s="88" t="s">
        <v>587</v>
      </c>
      <c r="P1256" s="87" t="s">
        <v>98</v>
      </c>
      <c r="Q1256" s="88" t="s">
        <v>2374</v>
      </c>
      <c r="R1256" s="89" t="s">
        <v>3641</v>
      </c>
      <c r="T1256" s="87" t="s">
        <v>3170</v>
      </c>
      <c r="X1256" s="93"/>
      <c r="Y1256" s="93"/>
      <c r="AD1256" s="88">
        <v>12</v>
      </c>
      <c r="AE1256" s="108">
        <v>20.5</v>
      </c>
      <c r="AI1256" s="114"/>
      <c r="AJ1256" s="114"/>
      <c r="AK1256" s="114"/>
      <c r="AP1256" s="88" t="s">
        <v>61</v>
      </c>
      <c r="AQ1256" s="88" t="s">
        <v>44</v>
      </c>
      <c r="AR1256" s="88" t="s">
        <v>45</v>
      </c>
      <c r="AS1256" s="88" t="s">
        <v>44</v>
      </c>
      <c r="AT1256" s="88" t="s">
        <v>61</v>
      </c>
      <c r="AU1256" s="88"/>
      <c r="AV1256" s="88"/>
      <c r="AW1256" s="88"/>
      <c r="AX1256" s="88"/>
      <c r="AZ1256" s="93"/>
      <c r="BA1256" s="93"/>
      <c r="BB1256" s="93"/>
      <c r="BC1256" s="93"/>
      <c r="BD1256" s="93"/>
      <c r="BE1256" s="93"/>
      <c r="BG1256" s="88" t="s">
        <v>68</v>
      </c>
      <c r="BH1256" s="88" t="s">
        <v>97</v>
      </c>
    </row>
    <row r="1257" spans="1:60" s="87" customFormat="1" ht="30.75" customHeight="1" x14ac:dyDescent="0.2">
      <c r="A1257" s="87" t="s">
        <v>3146</v>
      </c>
      <c r="B1257" s="87" t="s">
        <v>3201</v>
      </c>
      <c r="C1257" s="87" t="s">
        <v>3146</v>
      </c>
      <c r="D1257" s="88" t="s">
        <v>31</v>
      </c>
      <c r="E1257" s="88" t="s">
        <v>32</v>
      </c>
      <c r="F1257" s="88" t="s">
        <v>32</v>
      </c>
      <c r="G1257" s="88" t="s">
        <v>61</v>
      </c>
      <c r="H1257" s="88" t="s">
        <v>66</v>
      </c>
      <c r="I1257" s="88" t="s">
        <v>2918</v>
      </c>
      <c r="J1257" s="88" t="s">
        <v>3080</v>
      </c>
      <c r="K1257" s="88" t="s">
        <v>3149</v>
      </c>
      <c r="L1257" s="88" t="s">
        <v>97</v>
      </c>
      <c r="M1257" s="88" t="s">
        <v>3082</v>
      </c>
      <c r="N1257" s="88" t="s">
        <v>3640</v>
      </c>
      <c r="O1257" s="88" t="s">
        <v>587</v>
      </c>
      <c r="P1257" s="87" t="s">
        <v>2748</v>
      </c>
      <c r="Q1257" s="88" t="s">
        <v>2374</v>
      </c>
      <c r="R1257" s="89" t="s">
        <v>3641</v>
      </c>
      <c r="T1257" s="87" t="s">
        <v>3171</v>
      </c>
      <c r="X1257" s="93"/>
      <c r="Y1257" s="93"/>
      <c r="AD1257" s="88">
        <v>12</v>
      </c>
      <c r="AE1257" s="108">
        <v>20.5</v>
      </c>
      <c r="AI1257" s="114"/>
      <c r="AJ1257" s="114"/>
      <c r="AK1257" s="114"/>
      <c r="AP1257" s="88" t="s">
        <v>61</v>
      </c>
      <c r="AQ1257" s="88" t="s">
        <v>44</v>
      </c>
      <c r="AR1257" s="88" t="s">
        <v>45</v>
      </c>
      <c r="AS1257" s="88" t="s">
        <v>44</v>
      </c>
      <c r="AT1257" s="88" t="s">
        <v>61</v>
      </c>
      <c r="AU1257" s="88"/>
      <c r="AV1257" s="88"/>
      <c r="AW1257" s="88"/>
      <c r="AX1257" s="88"/>
      <c r="AZ1257" s="93"/>
      <c r="BA1257" s="93"/>
      <c r="BB1257" s="93"/>
      <c r="BC1257" s="93"/>
      <c r="BD1257" s="93"/>
      <c r="BE1257" s="93"/>
      <c r="BG1257" s="88" t="s">
        <v>68</v>
      </c>
      <c r="BH1257" s="88" t="s">
        <v>97</v>
      </c>
    </row>
    <row r="1258" spans="1:60" s="87" customFormat="1" ht="30.75" customHeight="1" x14ac:dyDescent="0.2">
      <c r="A1258" s="87" t="s">
        <v>3147</v>
      </c>
      <c r="B1258" s="87" t="s">
        <v>3201</v>
      </c>
      <c r="C1258" s="87" t="s">
        <v>3147</v>
      </c>
      <c r="D1258" s="88" t="s">
        <v>31</v>
      </c>
      <c r="E1258" s="88" t="s">
        <v>32</v>
      </c>
      <c r="F1258" s="88" t="s">
        <v>32</v>
      </c>
      <c r="G1258" s="88" t="s">
        <v>61</v>
      </c>
      <c r="H1258" s="88" t="s">
        <v>66</v>
      </c>
      <c r="I1258" s="88" t="s">
        <v>2918</v>
      </c>
      <c r="J1258" s="88" t="s">
        <v>3080</v>
      </c>
      <c r="K1258" s="88" t="s">
        <v>3149</v>
      </c>
      <c r="L1258" s="88" t="s">
        <v>97</v>
      </c>
      <c r="M1258" s="88" t="s">
        <v>3082</v>
      </c>
      <c r="N1258" s="88" t="s">
        <v>3640</v>
      </c>
      <c r="O1258" s="88" t="s">
        <v>587</v>
      </c>
      <c r="P1258" s="87" t="s">
        <v>2747</v>
      </c>
      <c r="Q1258" s="88" t="s">
        <v>2374</v>
      </c>
      <c r="R1258" s="89" t="s">
        <v>3641</v>
      </c>
      <c r="T1258" s="87" t="s">
        <v>3172</v>
      </c>
      <c r="X1258" s="93"/>
      <c r="Y1258" s="93"/>
      <c r="AD1258" s="88">
        <v>12</v>
      </c>
      <c r="AE1258" s="108">
        <v>20.5</v>
      </c>
      <c r="AI1258" s="114"/>
      <c r="AJ1258" s="114"/>
      <c r="AK1258" s="114"/>
      <c r="AP1258" s="88" t="s">
        <v>61</v>
      </c>
      <c r="AQ1258" s="88" t="s">
        <v>44</v>
      </c>
      <c r="AR1258" s="88" t="s">
        <v>45</v>
      </c>
      <c r="AS1258" s="88" t="s">
        <v>44</v>
      </c>
      <c r="AT1258" s="88" t="s">
        <v>61</v>
      </c>
      <c r="AU1258" s="88"/>
      <c r="AV1258" s="88"/>
      <c r="AW1258" s="88"/>
      <c r="AX1258" s="88"/>
      <c r="AZ1258" s="93"/>
      <c r="BA1258" s="93"/>
      <c r="BB1258" s="93"/>
      <c r="BC1258" s="93"/>
      <c r="BD1258" s="93"/>
      <c r="BE1258" s="93"/>
      <c r="BG1258" s="88" t="s">
        <v>68</v>
      </c>
      <c r="BH1258" s="88" t="s">
        <v>97</v>
      </c>
    </row>
    <row r="1259" spans="1:60" s="87" customFormat="1" ht="30.75" customHeight="1" x14ac:dyDescent="0.2">
      <c r="A1259" s="87" t="s">
        <v>3148</v>
      </c>
      <c r="B1259" s="87" t="s">
        <v>3201</v>
      </c>
      <c r="C1259" s="87" t="s">
        <v>3148</v>
      </c>
      <c r="D1259" s="88" t="s">
        <v>31</v>
      </c>
      <c r="E1259" s="88" t="s">
        <v>32</v>
      </c>
      <c r="F1259" s="88" t="s">
        <v>32</v>
      </c>
      <c r="G1259" s="88" t="s">
        <v>61</v>
      </c>
      <c r="H1259" s="88" t="s">
        <v>66</v>
      </c>
      <c r="I1259" s="88" t="s">
        <v>2918</v>
      </c>
      <c r="J1259" s="88" t="s">
        <v>3080</v>
      </c>
      <c r="K1259" s="88" t="s">
        <v>3149</v>
      </c>
      <c r="L1259" s="88" t="s">
        <v>97</v>
      </c>
      <c r="M1259" s="88" t="s">
        <v>3082</v>
      </c>
      <c r="N1259" s="88" t="s">
        <v>3640</v>
      </c>
      <c r="O1259" s="88" t="s">
        <v>587</v>
      </c>
      <c r="P1259" s="87" t="s">
        <v>104</v>
      </c>
      <c r="Q1259" s="88" t="s">
        <v>2374</v>
      </c>
      <c r="R1259" s="89" t="s">
        <v>3641</v>
      </c>
      <c r="T1259" s="87" t="s">
        <v>3173</v>
      </c>
      <c r="X1259" s="93"/>
      <c r="Y1259" s="93"/>
      <c r="AD1259" s="88">
        <v>12</v>
      </c>
      <c r="AE1259" s="108">
        <v>20.5</v>
      </c>
      <c r="AI1259" s="114"/>
      <c r="AJ1259" s="114"/>
      <c r="AK1259" s="114"/>
      <c r="AP1259" s="88" t="s">
        <v>61</v>
      </c>
      <c r="AQ1259" s="88" t="s">
        <v>44</v>
      </c>
      <c r="AR1259" s="88" t="s">
        <v>45</v>
      </c>
      <c r="AS1259" s="88" t="s">
        <v>44</v>
      </c>
      <c r="AT1259" s="88" t="s">
        <v>61</v>
      </c>
      <c r="AU1259" s="88"/>
      <c r="AV1259" s="88"/>
      <c r="AW1259" s="88"/>
      <c r="AX1259" s="88"/>
      <c r="AZ1259" s="93"/>
      <c r="BA1259" s="93"/>
      <c r="BB1259" s="93"/>
      <c r="BC1259" s="93"/>
      <c r="BD1259" s="93"/>
      <c r="BE1259" s="93"/>
      <c r="BG1259" s="88" t="s">
        <v>68</v>
      </c>
      <c r="BH1259" s="88" t="s">
        <v>97</v>
      </c>
    </row>
    <row r="1260" spans="1:60" s="87" customFormat="1" ht="30.75" customHeight="1" x14ac:dyDescent="0.2">
      <c r="A1260" s="87" t="s">
        <v>3174</v>
      </c>
      <c r="B1260" s="87" t="s">
        <v>3331</v>
      </c>
      <c r="C1260" s="87" t="s">
        <v>3174</v>
      </c>
      <c r="D1260" s="88" t="s">
        <v>31</v>
      </c>
      <c r="E1260" s="88" t="s">
        <v>32</v>
      </c>
      <c r="F1260" s="88" t="s">
        <v>32</v>
      </c>
      <c r="G1260" s="88" t="s">
        <v>61</v>
      </c>
      <c r="H1260" s="88" t="s">
        <v>66</v>
      </c>
      <c r="I1260" s="88" t="s">
        <v>2918</v>
      </c>
      <c r="J1260" s="88" t="s">
        <v>3080</v>
      </c>
      <c r="K1260" s="88" t="s">
        <v>3202</v>
      </c>
      <c r="L1260" s="88" t="s">
        <v>3523</v>
      </c>
      <c r="M1260" s="88" t="s">
        <v>3203</v>
      </c>
      <c r="N1260" s="88" t="s">
        <v>3634</v>
      </c>
      <c r="O1260" s="88" t="s">
        <v>587</v>
      </c>
      <c r="P1260" s="88" t="s">
        <v>1636</v>
      </c>
      <c r="Q1260" s="88" t="s">
        <v>2374</v>
      </c>
      <c r="R1260" s="89" t="s">
        <v>3635</v>
      </c>
      <c r="T1260" s="87" t="s">
        <v>3204</v>
      </c>
      <c r="X1260" s="93"/>
      <c r="Y1260" s="93"/>
      <c r="AD1260" s="88">
        <v>12</v>
      </c>
      <c r="AE1260" s="108">
        <v>24.3</v>
      </c>
      <c r="AI1260" s="114"/>
      <c r="AJ1260" s="115">
        <v>2</v>
      </c>
      <c r="AK1260" s="114"/>
      <c r="AP1260" s="88" t="s">
        <v>61</v>
      </c>
      <c r="AQ1260" s="88" t="s">
        <v>44</v>
      </c>
      <c r="AR1260" s="88" t="s">
        <v>45</v>
      </c>
      <c r="AS1260" s="88" t="s">
        <v>44</v>
      </c>
      <c r="AT1260" s="88" t="s">
        <v>61</v>
      </c>
      <c r="AU1260" s="88"/>
      <c r="AV1260" s="88"/>
      <c r="AW1260" s="88"/>
      <c r="AX1260" s="88"/>
      <c r="AZ1260" s="93"/>
      <c r="BA1260" s="93"/>
      <c r="BB1260" s="93"/>
      <c r="BC1260" s="93"/>
      <c r="BD1260" s="93"/>
      <c r="BE1260" s="93"/>
      <c r="BG1260" s="88" t="s">
        <v>68</v>
      </c>
      <c r="BH1260" s="88" t="s">
        <v>3523</v>
      </c>
    </row>
    <row r="1261" spans="1:60" s="87" customFormat="1" ht="30.75" customHeight="1" x14ac:dyDescent="0.2">
      <c r="A1261" s="87" t="s">
        <v>3175</v>
      </c>
      <c r="B1261" s="87" t="s">
        <v>3331</v>
      </c>
      <c r="C1261" s="87" t="s">
        <v>3175</v>
      </c>
      <c r="D1261" s="88" t="s">
        <v>31</v>
      </c>
      <c r="E1261" s="88" t="s">
        <v>32</v>
      </c>
      <c r="F1261" s="88" t="s">
        <v>32</v>
      </c>
      <c r="G1261" s="88" t="s">
        <v>61</v>
      </c>
      <c r="H1261" s="88" t="s">
        <v>66</v>
      </c>
      <c r="I1261" s="88" t="s">
        <v>2918</v>
      </c>
      <c r="J1261" s="88" t="s">
        <v>3080</v>
      </c>
      <c r="K1261" s="88" t="s">
        <v>3202</v>
      </c>
      <c r="L1261" s="88" t="s">
        <v>3523</v>
      </c>
      <c r="M1261" s="88" t="s">
        <v>3203</v>
      </c>
      <c r="N1261" s="88" t="s">
        <v>3634</v>
      </c>
      <c r="O1261" s="88" t="s">
        <v>587</v>
      </c>
      <c r="P1261" s="87" t="s">
        <v>100</v>
      </c>
      <c r="Q1261" s="88" t="s">
        <v>2374</v>
      </c>
      <c r="R1261" s="89" t="s">
        <v>3635</v>
      </c>
      <c r="T1261" s="87" t="s">
        <v>3205</v>
      </c>
      <c r="X1261" s="93"/>
      <c r="Y1261" s="93"/>
      <c r="AD1261" s="88">
        <v>12</v>
      </c>
      <c r="AE1261" s="108">
        <v>24.3</v>
      </c>
      <c r="AI1261" s="114"/>
      <c r="AJ1261" s="115">
        <v>2</v>
      </c>
      <c r="AK1261" s="114"/>
      <c r="AP1261" s="88" t="s">
        <v>61</v>
      </c>
      <c r="AQ1261" s="88" t="s">
        <v>44</v>
      </c>
      <c r="AR1261" s="88" t="s">
        <v>45</v>
      </c>
      <c r="AS1261" s="88" t="s">
        <v>44</v>
      </c>
      <c r="AT1261" s="88" t="s">
        <v>61</v>
      </c>
      <c r="AU1261" s="88"/>
      <c r="AV1261" s="88"/>
      <c r="AW1261" s="88"/>
      <c r="AX1261" s="88"/>
      <c r="AZ1261" s="93"/>
      <c r="BA1261" s="93"/>
      <c r="BB1261" s="93"/>
      <c r="BC1261" s="93"/>
      <c r="BD1261" s="93"/>
      <c r="BE1261" s="93"/>
      <c r="BG1261" s="88" t="s">
        <v>68</v>
      </c>
      <c r="BH1261" s="88" t="s">
        <v>3523</v>
      </c>
    </row>
    <row r="1262" spans="1:60" s="87" customFormat="1" ht="30.75" customHeight="1" x14ac:dyDescent="0.2">
      <c r="A1262" s="87" t="s">
        <v>3176</v>
      </c>
      <c r="B1262" s="87" t="s">
        <v>3331</v>
      </c>
      <c r="C1262" s="87" t="s">
        <v>3176</v>
      </c>
      <c r="D1262" s="88" t="s">
        <v>31</v>
      </c>
      <c r="E1262" s="88" t="s">
        <v>32</v>
      </c>
      <c r="F1262" s="88" t="s">
        <v>32</v>
      </c>
      <c r="G1262" s="88" t="s">
        <v>61</v>
      </c>
      <c r="H1262" s="88" t="s">
        <v>66</v>
      </c>
      <c r="I1262" s="88" t="s">
        <v>2918</v>
      </c>
      <c r="J1262" s="88" t="s">
        <v>3080</v>
      </c>
      <c r="K1262" s="88" t="s">
        <v>3202</v>
      </c>
      <c r="L1262" s="88" t="s">
        <v>3523</v>
      </c>
      <c r="M1262" s="88" t="s">
        <v>3203</v>
      </c>
      <c r="N1262" s="88" t="s">
        <v>3634</v>
      </c>
      <c r="O1262" s="88" t="s">
        <v>587</v>
      </c>
      <c r="P1262" s="87" t="s">
        <v>98</v>
      </c>
      <c r="Q1262" s="88" t="s">
        <v>2374</v>
      </c>
      <c r="R1262" s="89" t="s">
        <v>3635</v>
      </c>
      <c r="T1262" s="87" t="s">
        <v>3206</v>
      </c>
      <c r="X1262" s="93"/>
      <c r="Y1262" s="93"/>
      <c r="AD1262" s="88">
        <v>12</v>
      </c>
      <c r="AE1262" s="108">
        <v>24.3</v>
      </c>
      <c r="AI1262" s="114"/>
      <c r="AJ1262" s="115">
        <v>2</v>
      </c>
      <c r="AK1262" s="114"/>
      <c r="AP1262" s="88" t="s">
        <v>61</v>
      </c>
      <c r="AQ1262" s="88" t="s">
        <v>44</v>
      </c>
      <c r="AR1262" s="88" t="s">
        <v>45</v>
      </c>
      <c r="AS1262" s="88" t="s">
        <v>44</v>
      </c>
      <c r="AT1262" s="88" t="s">
        <v>61</v>
      </c>
      <c r="AU1262" s="88"/>
      <c r="AV1262" s="88"/>
      <c r="AW1262" s="88"/>
      <c r="AX1262" s="88"/>
      <c r="AZ1262" s="93"/>
      <c r="BA1262" s="93"/>
      <c r="BB1262" s="93"/>
      <c r="BC1262" s="93"/>
      <c r="BD1262" s="93"/>
      <c r="BE1262" s="93"/>
      <c r="BG1262" s="88" t="s">
        <v>68</v>
      </c>
      <c r="BH1262" s="88" t="s">
        <v>3523</v>
      </c>
    </row>
    <row r="1263" spans="1:60" s="87" customFormat="1" ht="30.75" customHeight="1" x14ac:dyDescent="0.2">
      <c r="A1263" s="87" t="s">
        <v>3177</v>
      </c>
      <c r="B1263" s="87" t="s">
        <v>3331</v>
      </c>
      <c r="C1263" s="87" t="s">
        <v>3177</v>
      </c>
      <c r="D1263" s="88" t="s">
        <v>31</v>
      </c>
      <c r="E1263" s="88" t="s">
        <v>32</v>
      </c>
      <c r="F1263" s="88" t="s">
        <v>32</v>
      </c>
      <c r="G1263" s="88" t="s">
        <v>61</v>
      </c>
      <c r="H1263" s="88" t="s">
        <v>66</v>
      </c>
      <c r="I1263" s="88" t="s">
        <v>2918</v>
      </c>
      <c r="J1263" s="88" t="s">
        <v>3080</v>
      </c>
      <c r="K1263" s="88" t="s">
        <v>3202</v>
      </c>
      <c r="L1263" s="88" t="s">
        <v>3523</v>
      </c>
      <c r="M1263" s="88" t="s">
        <v>3203</v>
      </c>
      <c r="N1263" s="88" t="s">
        <v>3634</v>
      </c>
      <c r="O1263" s="88" t="s">
        <v>587</v>
      </c>
      <c r="P1263" s="87" t="s">
        <v>2748</v>
      </c>
      <c r="Q1263" s="88" t="s">
        <v>2374</v>
      </c>
      <c r="R1263" s="89" t="s">
        <v>3635</v>
      </c>
      <c r="T1263" s="87" t="s">
        <v>3207</v>
      </c>
      <c r="X1263" s="93"/>
      <c r="Y1263" s="93"/>
      <c r="AD1263" s="88">
        <v>12</v>
      </c>
      <c r="AE1263" s="108">
        <v>24.3</v>
      </c>
      <c r="AI1263" s="114"/>
      <c r="AJ1263" s="115">
        <v>2</v>
      </c>
      <c r="AK1263" s="114"/>
      <c r="AP1263" s="88" t="s">
        <v>61</v>
      </c>
      <c r="AQ1263" s="88" t="s">
        <v>44</v>
      </c>
      <c r="AR1263" s="88" t="s">
        <v>45</v>
      </c>
      <c r="AS1263" s="88" t="s">
        <v>44</v>
      </c>
      <c r="AT1263" s="88" t="s">
        <v>61</v>
      </c>
      <c r="AU1263" s="88"/>
      <c r="AV1263" s="88"/>
      <c r="AW1263" s="88"/>
      <c r="AX1263" s="88"/>
      <c r="AZ1263" s="93"/>
      <c r="BA1263" s="93"/>
      <c r="BB1263" s="93"/>
      <c r="BC1263" s="93"/>
      <c r="BD1263" s="93"/>
      <c r="BE1263" s="93"/>
      <c r="BG1263" s="88" t="s">
        <v>68</v>
      </c>
      <c r="BH1263" s="88" t="s">
        <v>3523</v>
      </c>
    </row>
    <row r="1264" spans="1:60" s="87" customFormat="1" ht="30.75" customHeight="1" x14ac:dyDescent="0.2">
      <c r="A1264" s="87" t="s">
        <v>3178</v>
      </c>
      <c r="B1264" s="87" t="s">
        <v>3331</v>
      </c>
      <c r="C1264" s="87" t="s">
        <v>3178</v>
      </c>
      <c r="D1264" s="88" t="s">
        <v>31</v>
      </c>
      <c r="E1264" s="88" t="s">
        <v>32</v>
      </c>
      <c r="F1264" s="88" t="s">
        <v>32</v>
      </c>
      <c r="G1264" s="88" t="s">
        <v>61</v>
      </c>
      <c r="H1264" s="88" t="s">
        <v>66</v>
      </c>
      <c r="I1264" s="88" t="s">
        <v>2918</v>
      </c>
      <c r="J1264" s="88" t="s">
        <v>3080</v>
      </c>
      <c r="K1264" s="88" t="s">
        <v>3202</v>
      </c>
      <c r="L1264" s="88" t="s">
        <v>3523</v>
      </c>
      <c r="M1264" s="88" t="s">
        <v>3203</v>
      </c>
      <c r="N1264" s="88" t="s">
        <v>3634</v>
      </c>
      <c r="O1264" s="88" t="s">
        <v>587</v>
      </c>
      <c r="P1264" s="87" t="s">
        <v>2747</v>
      </c>
      <c r="Q1264" s="88" t="s">
        <v>2374</v>
      </c>
      <c r="R1264" s="89" t="s">
        <v>3635</v>
      </c>
      <c r="T1264" s="87" t="s">
        <v>3208</v>
      </c>
      <c r="X1264" s="93"/>
      <c r="Y1264" s="93"/>
      <c r="AD1264" s="88">
        <v>12</v>
      </c>
      <c r="AE1264" s="108">
        <v>24.3</v>
      </c>
      <c r="AI1264" s="114"/>
      <c r="AJ1264" s="115">
        <v>2</v>
      </c>
      <c r="AK1264" s="114"/>
      <c r="AP1264" s="88" t="s">
        <v>61</v>
      </c>
      <c r="AQ1264" s="88" t="s">
        <v>44</v>
      </c>
      <c r="AR1264" s="88" t="s">
        <v>45</v>
      </c>
      <c r="AS1264" s="88" t="s">
        <v>44</v>
      </c>
      <c r="AT1264" s="88" t="s">
        <v>61</v>
      </c>
      <c r="AU1264" s="88"/>
      <c r="AV1264" s="88"/>
      <c r="AW1264" s="88"/>
      <c r="AX1264" s="88"/>
      <c r="AZ1264" s="93"/>
      <c r="BA1264" s="93"/>
      <c r="BB1264" s="93"/>
      <c r="BC1264" s="93"/>
      <c r="BD1264" s="93"/>
      <c r="BE1264" s="93"/>
      <c r="BG1264" s="88" t="s">
        <v>68</v>
      </c>
      <c r="BH1264" s="88" t="s">
        <v>3523</v>
      </c>
    </row>
    <row r="1265" spans="1:60" s="87" customFormat="1" ht="30.75" customHeight="1" x14ac:dyDescent="0.2">
      <c r="A1265" s="87" t="s">
        <v>3179</v>
      </c>
      <c r="B1265" s="87" t="s">
        <v>3331</v>
      </c>
      <c r="C1265" s="87" t="s">
        <v>3179</v>
      </c>
      <c r="D1265" s="88" t="s">
        <v>31</v>
      </c>
      <c r="E1265" s="88" t="s">
        <v>32</v>
      </c>
      <c r="F1265" s="88" t="s">
        <v>32</v>
      </c>
      <c r="G1265" s="88" t="s">
        <v>61</v>
      </c>
      <c r="H1265" s="88" t="s">
        <v>66</v>
      </c>
      <c r="I1265" s="88" t="s">
        <v>2918</v>
      </c>
      <c r="J1265" s="88" t="s">
        <v>3080</v>
      </c>
      <c r="K1265" s="88" t="s">
        <v>3202</v>
      </c>
      <c r="L1265" s="88" t="s">
        <v>3523</v>
      </c>
      <c r="M1265" s="88" t="s">
        <v>3203</v>
      </c>
      <c r="N1265" s="88" t="s">
        <v>3634</v>
      </c>
      <c r="O1265" s="88" t="s">
        <v>587</v>
      </c>
      <c r="P1265" s="87" t="s">
        <v>104</v>
      </c>
      <c r="Q1265" s="88" t="s">
        <v>2374</v>
      </c>
      <c r="R1265" s="89" t="s">
        <v>3635</v>
      </c>
      <c r="T1265" s="87" t="s">
        <v>3209</v>
      </c>
      <c r="X1265" s="93"/>
      <c r="Y1265" s="93"/>
      <c r="AD1265" s="88">
        <v>12</v>
      </c>
      <c r="AE1265" s="108">
        <v>24.3</v>
      </c>
      <c r="AI1265" s="114"/>
      <c r="AJ1265" s="115">
        <v>2</v>
      </c>
      <c r="AK1265" s="114"/>
      <c r="AP1265" s="88" t="s">
        <v>61</v>
      </c>
      <c r="AQ1265" s="88" t="s">
        <v>44</v>
      </c>
      <c r="AR1265" s="88" t="s">
        <v>45</v>
      </c>
      <c r="AS1265" s="88" t="s">
        <v>44</v>
      </c>
      <c r="AT1265" s="88" t="s">
        <v>61</v>
      </c>
      <c r="AU1265" s="88"/>
      <c r="AV1265" s="88"/>
      <c r="AW1265" s="88"/>
      <c r="AX1265" s="88"/>
      <c r="AZ1265" s="93"/>
      <c r="BA1265" s="93"/>
      <c r="BB1265" s="93"/>
      <c r="BC1265" s="93"/>
      <c r="BD1265" s="93"/>
      <c r="BE1265" s="93"/>
      <c r="BG1265" s="88" t="s">
        <v>68</v>
      </c>
      <c r="BH1265" s="88" t="s">
        <v>3523</v>
      </c>
    </row>
    <row r="1266" spans="1:60" s="87" customFormat="1" ht="30.75" customHeight="1" x14ac:dyDescent="0.2">
      <c r="A1266" s="87" t="s">
        <v>3180</v>
      </c>
      <c r="B1266" s="87" t="s">
        <v>3332</v>
      </c>
      <c r="C1266" s="87" t="s">
        <v>3180</v>
      </c>
      <c r="D1266" s="88" t="s">
        <v>31</v>
      </c>
      <c r="E1266" s="88" t="s">
        <v>32</v>
      </c>
      <c r="F1266" s="88" t="s">
        <v>32</v>
      </c>
      <c r="G1266" s="88" t="s">
        <v>61</v>
      </c>
      <c r="H1266" s="88" t="s">
        <v>66</v>
      </c>
      <c r="I1266" s="88" t="s">
        <v>2918</v>
      </c>
      <c r="J1266" s="88" t="s">
        <v>3080</v>
      </c>
      <c r="K1266" s="88" t="s">
        <v>3202</v>
      </c>
      <c r="L1266" s="88" t="s">
        <v>3523</v>
      </c>
      <c r="M1266" s="88" t="s">
        <v>3203</v>
      </c>
      <c r="N1266" s="88" t="s">
        <v>3637</v>
      </c>
      <c r="O1266" s="88" t="s">
        <v>587</v>
      </c>
      <c r="P1266" s="88" t="s">
        <v>1636</v>
      </c>
      <c r="Q1266" s="88" t="s">
        <v>2374</v>
      </c>
      <c r="R1266" s="89" t="s">
        <v>3636</v>
      </c>
      <c r="T1266" s="87" t="s">
        <v>3210</v>
      </c>
      <c r="X1266" s="93"/>
      <c r="Y1266" s="93"/>
      <c r="AD1266" s="88">
        <v>12</v>
      </c>
      <c r="AE1266" s="108">
        <v>24.3</v>
      </c>
      <c r="AI1266" s="114"/>
      <c r="AJ1266" s="115">
        <v>2</v>
      </c>
      <c r="AK1266" s="114"/>
      <c r="AP1266" s="88" t="s">
        <v>61</v>
      </c>
      <c r="AQ1266" s="88" t="s">
        <v>44</v>
      </c>
      <c r="AR1266" s="88" t="s">
        <v>45</v>
      </c>
      <c r="AS1266" s="88" t="s">
        <v>44</v>
      </c>
      <c r="AT1266" s="88" t="s">
        <v>61</v>
      </c>
      <c r="AU1266" s="88"/>
      <c r="AV1266" s="88"/>
      <c r="AW1266" s="88"/>
      <c r="AX1266" s="88"/>
      <c r="AZ1266" s="93"/>
      <c r="BA1266" s="93"/>
      <c r="BB1266" s="93"/>
      <c r="BC1266" s="93"/>
      <c r="BD1266" s="93"/>
      <c r="BE1266" s="93"/>
      <c r="BG1266" s="88" t="s">
        <v>68</v>
      </c>
      <c r="BH1266" s="88" t="s">
        <v>3523</v>
      </c>
    </row>
    <row r="1267" spans="1:60" s="87" customFormat="1" ht="30.75" customHeight="1" x14ac:dyDescent="0.2">
      <c r="A1267" s="87" t="s">
        <v>3181</v>
      </c>
      <c r="B1267" s="87" t="s">
        <v>3332</v>
      </c>
      <c r="C1267" s="87" t="s">
        <v>3181</v>
      </c>
      <c r="D1267" s="88" t="s">
        <v>31</v>
      </c>
      <c r="E1267" s="88" t="s">
        <v>32</v>
      </c>
      <c r="F1267" s="88" t="s">
        <v>32</v>
      </c>
      <c r="G1267" s="88" t="s">
        <v>61</v>
      </c>
      <c r="H1267" s="88" t="s">
        <v>66</v>
      </c>
      <c r="I1267" s="88" t="s">
        <v>2918</v>
      </c>
      <c r="J1267" s="88" t="s">
        <v>3080</v>
      </c>
      <c r="K1267" s="88" t="s">
        <v>3202</v>
      </c>
      <c r="L1267" s="88" t="s">
        <v>3523</v>
      </c>
      <c r="M1267" s="88" t="s">
        <v>3203</v>
      </c>
      <c r="N1267" s="88" t="s">
        <v>3637</v>
      </c>
      <c r="O1267" s="88" t="s">
        <v>587</v>
      </c>
      <c r="P1267" s="87" t="s">
        <v>100</v>
      </c>
      <c r="Q1267" s="88" t="s">
        <v>2374</v>
      </c>
      <c r="R1267" s="89" t="s">
        <v>3636</v>
      </c>
      <c r="T1267" s="87" t="s">
        <v>3211</v>
      </c>
      <c r="X1267" s="93"/>
      <c r="Y1267" s="93"/>
      <c r="AD1267" s="88">
        <v>12</v>
      </c>
      <c r="AE1267" s="108">
        <v>24.3</v>
      </c>
      <c r="AI1267" s="114"/>
      <c r="AJ1267" s="115">
        <v>2</v>
      </c>
      <c r="AK1267" s="114"/>
      <c r="AP1267" s="88" t="s">
        <v>61</v>
      </c>
      <c r="AQ1267" s="88" t="s">
        <v>44</v>
      </c>
      <c r="AR1267" s="88" t="s">
        <v>45</v>
      </c>
      <c r="AS1267" s="88" t="s">
        <v>44</v>
      </c>
      <c r="AT1267" s="88" t="s">
        <v>61</v>
      </c>
      <c r="AU1267" s="88"/>
      <c r="AV1267" s="88"/>
      <c r="AW1267" s="88"/>
      <c r="AX1267" s="88"/>
      <c r="AZ1267" s="93"/>
      <c r="BA1267" s="93"/>
      <c r="BB1267" s="93"/>
      <c r="BC1267" s="93"/>
      <c r="BD1267" s="93"/>
      <c r="BE1267" s="93"/>
      <c r="BG1267" s="88" t="s">
        <v>68</v>
      </c>
      <c r="BH1267" s="88" t="s">
        <v>3523</v>
      </c>
    </row>
    <row r="1268" spans="1:60" s="87" customFormat="1" ht="30.75" customHeight="1" x14ac:dyDescent="0.2">
      <c r="A1268" s="87" t="s">
        <v>3182</v>
      </c>
      <c r="B1268" s="87" t="s">
        <v>3332</v>
      </c>
      <c r="C1268" s="87" t="s">
        <v>3182</v>
      </c>
      <c r="D1268" s="88" t="s">
        <v>31</v>
      </c>
      <c r="E1268" s="88" t="s">
        <v>32</v>
      </c>
      <c r="F1268" s="88" t="s">
        <v>32</v>
      </c>
      <c r="G1268" s="88" t="s">
        <v>61</v>
      </c>
      <c r="H1268" s="88" t="s">
        <v>66</v>
      </c>
      <c r="I1268" s="88" t="s">
        <v>2918</v>
      </c>
      <c r="J1268" s="88" t="s">
        <v>3080</v>
      </c>
      <c r="K1268" s="88" t="s">
        <v>3202</v>
      </c>
      <c r="L1268" s="88" t="s">
        <v>3523</v>
      </c>
      <c r="M1268" s="88" t="s">
        <v>3203</v>
      </c>
      <c r="N1268" s="88" t="s">
        <v>3637</v>
      </c>
      <c r="O1268" s="88" t="s">
        <v>587</v>
      </c>
      <c r="P1268" s="87" t="s">
        <v>98</v>
      </c>
      <c r="Q1268" s="88" t="s">
        <v>2374</v>
      </c>
      <c r="R1268" s="89" t="s">
        <v>3636</v>
      </c>
      <c r="T1268" s="87" t="s">
        <v>3212</v>
      </c>
      <c r="X1268" s="93"/>
      <c r="Y1268" s="93"/>
      <c r="AD1268" s="88">
        <v>12</v>
      </c>
      <c r="AE1268" s="108">
        <v>24.3</v>
      </c>
      <c r="AI1268" s="114"/>
      <c r="AJ1268" s="115">
        <v>2</v>
      </c>
      <c r="AK1268" s="114"/>
      <c r="AP1268" s="88" t="s">
        <v>61</v>
      </c>
      <c r="AQ1268" s="88" t="s">
        <v>44</v>
      </c>
      <c r="AR1268" s="88" t="s">
        <v>45</v>
      </c>
      <c r="AS1268" s="88" t="s">
        <v>44</v>
      </c>
      <c r="AT1268" s="88" t="s">
        <v>61</v>
      </c>
      <c r="AU1268" s="88"/>
      <c r="AV1268" s="88"/>
      <c r="AW1268" s="88"/>
      <c r="AX1268" s="88"/>
      <c r="AZ1268" s="93"/>
      <c r="BA1268" s="93"/>
      <c r="BB1268" s="93"/>
      <c r="BC1268" s="93"/>
      <c r="BD1268" s="93"/>
      <c r="BE1268" s="93"/>
      <c r="BG1268" s="88" t="s">
        <v>68</v>
      </c>
      <c r="BH1268" s="88" t="s">
        <v>3523</v>
      </c>
    </row>
    <row r="1269" spans="1:60" s="87" customFormat="1" ht="30.75" customHeight="1" x14ac:dyDescent="0.2">
      <c r="A1269" s="87" t="s">
        <v>3183</v>
      </c>
      <c r="B1269" s="87" t="s">
        <v>3332</v>
      </c>
      <c r="C1269" s="87" t="s">
        <v>3183</v>
      </c>
      <c r="D1269" s="88" t="s">
        <v>31</v>
      </c>
      <c r="E1269" s="88" t="s">
        <v>32</v>
      </c>
      <c r="F1269" s="88" t="s">
        <v>32</v>
      </c>
      <c r="G1269" s="88" t="s">
        <v>61</v>
      </c>
      <c r="H1269" s="88" t="s">
        <v>66</v>
      </c>
      <c r="I1269" s="88" t="s">
        <v>2918</v>
      </c>
      <c r="J1269" s="88" t="s">
        <v>3080</v>
      </c>
      <c r="K1269" s="88" t="s">
        <v>3202</v>
      </c>
      <c r="L1269" s="88" t="s">
        <v>3523</v>
      </c>
      <c r="M1269" s="88" t="s">
        <v>3203</v>
      </c>
      <c r="N1269" s="88" t="s">
        <v>3637</v>
      </c>
      <c r="O1269" s="88" t="s">
        <v>587</v>
      </c>
      <c r="P1269" s="87" t="s">
        <v>2748</v>
      </c>
      <c r="Q1269" s="88" t="s">
        <v>2374</v>
      </c>
      <c r="R1269" s="89" t="s">
        <v>3636</v>
      </c>
      <c r="T1269" s="87" t="s">
        <v>3213</v>
      </c>
      <c r="X1269" s="93"/>
      <c r="Y1269" s="93"/>
      <c r="AD1269" s="88">
        <v>12</v>
      </c>
      <c r="AE1269" s="108">
        <v>24.3</v>
      </c>
      <c r="AI1269" s="114"/>
      <c r="AJ1269" s="115">
        <v>2</v>
      </c>
      <c r="AK1269" s="114"/>
      <c r="AP1269" s="88" t="s">
        <v>61</v>
      </c>
      <c r="AQ1269" s="88" t="s">
        <v>44</v>
      </c>
      <c r="AR1269" s="88" t="s">
        <v>45</v>
      </c>
      <c r="AS1269" s="88" t="s">
        <v>44</v>
      </c>
      <c r="AT1269" s="88" t="s">
        <v>61</v>
      </c>
      <c r="AU1269" s="88"/>
      <c r="AV1269" s="88"/>
      <c r="AW1269" s="88"/>
      <c r="AX1269" s="88"/>
      <c r="AZ1269" s="93"/>
      <c r="BA1269" s="93"/>
      <c r="BB1269" s="93"/>
      <c r="BC1269" s="93"/>
      <c r="BD1269" s="93"/>
      <c r="BE1269" s="93"/>
      <c r="BG1269" s="88" t="s">
        <v>68</v>
      </c>
      <c r="BH1269" s="88" t="s">
        <v>3523</v>
      </c>
    </row>
    <row r="1270" spans="1:60" s="87" customFormat="1" ht="30.75" customHeight="1" x14ac:dyDescent="0.2">
      <c r="A1270" s="87" t="s">
        <v>3184</v>
      </c>
      <c r="B1270" s="87" t="s">
        <v>3332</v>
      </c>
      <c r="C1270" s="87" t="s">
        <v>3184</v>
      </c>
      <c r="D1270" s="88" t="s">
        <v>31</v>
      </c>
      <c r="E1270" s="88" t="s">
        <v>32</v>
      </c>
      <c r="F1270" s="88" t="s">
        <v>32</v>
      </c>
      <c r="G1270" s="88" t="s">
        <v>61</v>
      </c>
      <c r="H1270" s="88" t="s">
        <v>66</v>
      </c>
      <c r="I1270" s="88" t="s">
        <v>2918</v>
      </c>
      <c r="J1270" s="88" t="s">
        <v>3080</v>
      </c>
      <c r="K1270" s="88" t="s">
        <v>3202</v>
      </c>
      <c r="L1270" s="88" t="s">
        <v>3523</v>
      </c>
      <c r="M1270" s="88" t="s">
        <v>3203</v>
      </c>
      <c r="N1270" s="88" t="s">
        <v>3637</v>
      </c>
      <c r="O1270" s="88" t="s">
        <v>587</v>
      </c>
      <c r="P1270" s="87" t="s">
        <v>2747</v>
      </c>
      <c r="Q1270" s="88" t="s">
        <v>2374</v>
      </c>
      <c r="R1270" s="89" t="s">
        <v>3636</v>
      </c>
      <c r="T1270" s="87" t="s">
        <v>3214</v>
      </c>
      <c r="X1270" s="93"/>
      <c r="Y1270" s="93"/>
      <c r="AD1270" s="88">
        <v>12</v>
      </c>
      <c r="AE1270" s="108">
        <v>24.3</v>
      </c>
      <c r="AI1270" s="114"/>
      <c r="AJ1270" s="115">
        <v>2</v>
      </c>
      <c r="AK1270" s="114"/>
      <c r="AP1270" s="88" t="s">
        <v>61</v>
      </c>
      <c r="AQ1270" s="88" t="s">
        <v>44</v>
      </c>
      <c r="AR1270" s="88" t="s">
        <v>45</v>
      </c>
      <c r="AS1270" s="88" t="s">
        <v>44</v>
      </c>
      <c r="AT1270" s="88" t="s">
        <v>61</v>
      </c>
      <c r="AU1270" s="88"/>
      <c r="AV1270" s="88"/>
      <c r="AW1270" s="88"/>
      <c r="AX1270" s="88"/>
      <c r="AZ1270" s="93"/>
      <c r="BA1270" s="93"/>
      <c r="BB1270" s="93"/>
      <c r="BC1270" s="93"/>
      <c r="BD1270" s="93"/>
      <c r="BE1270" s="93"/>
      <c r="BG1270" s="88" t="s">
        <v>68</v>
      </c>
      <c r="BH1270" s="88" t="s">
        <v>3523</v>
      </c>
    </row>
    <row r="1271" spans="1:60" s="87" customFormat="1" ht="30.75" customHeight="1" x14ac:dyDescent="0.2">
      <c r="A1271" s="87" t="s">
        <v>3185</v>
      </c>
      <c r="B1271" s="87" t="s">
        <v>3332</v>
      </c>
      <c r="C1271" s="87" t="s">
        <v>3185</v>
      </c>
      <c r="D1271" s="88" t="s">
        <v>31</v>
      </c>
      <c r="E1271" s="88" t="s">
        <v>32</v>
      </c>
      <c r="F1271" s="88" t="s">
        <v>32</v>
      </c>
      <c r="G1271" s="88" t="s">
        <v>61</v>
      </c>
      <c r="H1271" s="88" t="s">
        <v>66</v>
      </c>
      <c r="I1271" s="88" t="s">
        <v>2918</v>
      </c>
      <c r="J1271" s="88" t="s">
        <v>3080</v>
      </c>
      <c r="K1271" s="88" t="s">
        <v>3202</v>
      </c>
      <c r="L1271" s="88" t="s">
        <v>3523</v>
      </c>
      <c r="M1271" s="88" t="s">
        <v>3203</v>
      </c>
      <c r="N1271" s="88" t="s">
        <v>3637</v>
      </c>
      <c r="O1271" s="88" t="s">
        <v>587</v>
      </c>
      <c r="P1271" s="87" t="s">
        <v>104</v>
      </c>
      <c r="Q1271" s="88" t="s">
        <v>2374</v>
      </c>
      <c r="R1271" s="89" t="s">
        <v>3636</v>
      </c>
      <c r="T1271" s="87" t="s">
        <v>3215</v>
      </c>
      <c r="X1271" s="93"/>
      <c r="Y1271" s="93"/>
      <c r="AD1271" s="88">
        <v>12</v>
      </c>
      <c r="AE1271" s="108">
        <v>24.3</v>
      </c>
      <c r="AI1271" s="114"/>
      <c r="AJ1271" s="115">
        <v>2</v>
      </c>
      <c r="AK1271" s="114"/>
      <c r="AP1271" s="88" t="s">
        <v>61</v>
      </c>
      <c r="AQ1271" s="88" t="s">
        <v>44</v>
      </c>
      <c r="AR1271" s="88" t="s">
        <v>45</v>
      </c>
      <c r="AS1271" s="88" t="s">
        <v>44</v>
      </c>
      <c r="AT1271" s="88" t="s">
        <v>61</v>
      </c>
      <c r="AU1271" s="88"/>
      <c r="AV1271" s="88"/>
      <c r="AW1271" s="88"/>
      <c r="AX1271" s="88"/>
      <c r="AZ1271" s="93"/>
      <c r="BA1271" s="93"/>
      <c r="BB1271" s="93"/>
      <c r="BC1271" s="93"/>
      <c r="BD1271" s="93"/>
      <c r="BE1271" s="93"/>
      <c r="BG1271" s="88" t="s">
        <v>68</v>
      </c>
      <c r="BH1271" s="88" t="s">
        <v>3523</v>
      </c>
    </row>
    <row r="1272" spans="1:60" s="87" customFormat="1" ht="30.75" customHeight="1" x14ac:dyDescent="0.2">
      <c r="A1272" s="87" t="s">
        <v>3186</v>
      </c>
      <c r="B1272" s="87" t="s">
        <v>3333</v>
      </c>
      <c r="C1272" s="87" t="s">
        <v>3186</v>
      </c>
      <c r="D1272" s="88" t="s">
        <v>31</v>
      </c>
      <c r="E1272" s="88" t="s">
        <v>32</v>
      </c>
      <c r="F1272" s="88" t="s">
        <v>32</v>
      </c>
      <c r="G1272" s="88" t="s">
        <v>61</v>
      </c>
      <c r="H1272" s="88" t="s">
        <v>66</v>
      </c>
      <c r="I1272" s="88" t="s">
        <v>2918</v>
      </c>
      <c r="J1272" s="88" t="s">
        <v>3080</v>
      </c>
      <c r="K1272" s="88" t="s">
        <v>3202</v>
      </c>
      <c r="L1272" s="88" t="s">
        <v>3523</v>
      </c>
      <c r="M1272" s="88" t="s">
        <v>3203</v>
      </c>
      <c r="N1272" s="88" t="s">
        <v>3630</v>
      </c>
      <c r="O1272" s="88" t="s">
        <v>587</v>
      </c>
      <c r="P1272" s="88" t="s">
        <v>1636</v>
      </c>
      <c r="Q1272" s="88" t="s">
        <v>2374</v>
      </c>
      <c r="R1272" s="89" t="s">
        <v>3631</v>
      </c>
      <c r="T1272" s="87" t="s">
        <v>3216</v>
      </c>
      <c r="X1272" s="93"/>
      <c r="Y1272" s="93"/>
      <c r="AD1272" s="88">
        <v>12</v>
      </c>
      <c r="AE1272" s="108">
        <v>24.3</v>
      </c>
      <c r="AI1272" s="114"/>
      <c r="AJ1272" s="115">
        <v>2</v>
      </c>
      <c r="AK1272" s="114"/>
      <c r="AP1272" s="88" t="s">
        <v>61</v>
      </c>
      <c r="AQ1272" s="88" t="s">
        <v>44</v>
      </c>
      <c r="AR1272" s="88" t="s">
        <v>45</v>
      </c>
      <c r="AS1272" s="88" t="s">
        <v>44</v>
      </c>
      <c r="AT1272" s="88" t="s">
        <v>61</v>
      </c>
      <c r="AU1272" s="88"/>
      <c r="AV1272" s="88"/>
      <c r="AW1272" s="88"/>
      <c r="AX1272" s="88"/>
      <c r="AZ1272" s="93"/>
      <c r="BA1272" s="93"/>
      <c r="BB1272" s="93"/>
      <c r="BC1272" s="93"/>
      <c r="BD1272" s="93"/>
      <c r="BE1272" s="93"/>
      <c r="BG1272" s="88" t="s">
        <v>68</v>
      </c>
      <c r="BH1272" s="88" t="s">
        <v>3523</v>
      </c>
    </row>
    <row r="1273" spans="1:60" s="87" customFormat="1" ht="30.75" customHeight="1" x14ac:dyDescent="0.2">
      <c r="A1273" s="87" t="s">
        <v>3187</v>
      </c>
      <c r="B1273" s="87" t="s">
        <v>3333</v>
      </c>
      <c r="C1273" s="87" t="s">
        <v>3187</v>
      </c>
      <c r="D1273" s="88" t="s">
        <v>31</v>
      </c>
      <c r="E1273" s="88" t="s">
        <v>32</v>
      </c>
      <c r="F1273" s="88" t="s">
        <v>32</v>
      </c>
      <c r="G1273" s="88" t="s">
        <v>61</v>
      </c>
      <c r="H1273" s="88" t="s">
        <v>66</v>
      </c>
      <c r="I1273" s="88" t="s">
        <v>2918</v>
      </c>
      <c r="J1273" s="88" t="s">
        <v>3080</v>
      </c>
      <c r="K1273" s="88" t="s">
        <v>3202</v>
      </c>
      <c r="L1273" s="88" t="s">
        <v>3523</v>
      </c>
      <c r="M1273" s="88" t="s">
        <v>3203</v>
      </c>
      <c r="N1273" s="88" t="s">
        <v>3630</v>
      </c>
      <c r="O1273" s="88" t="s">
        <v>587</v>
      </c>
      <c r="P1273" s="87" t="s">
        <v>100</v>
      </c>
      <c r="Q1273" s="88" t="s">
        <v>2374</v>
      </c>
      <c r="R1273" s="89" t="s">
        <v>3631</v>
      </c>
      <c r="T1273" s="87" t="s">
        <v>3217</v>
      </c>
      <c r="X1273" s="93"/>
      <c r="Y1273" s="93"/>
      <c r="AD1273" s="88">
        <v>12</v>
      </c>
      <c r="AE1273" s="108">
        <v>24.3</v>
      </c>
      <c r="AI1273" s="114"/>
      <c r="AJ1273" s="115">
        <v>2</v>
      </c>
      <c r="AK1273" s="114"/>
      <c r="AP1273" s="88" t="s">
        <v>61</v>
      </c>
      <c r="AQ1273" s="88" t="s">
        <v>44</v>
      </c>
      <c r="AR1273" s="88" t="s">
        <v>45</v>
      </c>
      <c r="AS1273" s="88" t="s">
        <v>44</v>
      </c>
      <c r="AT1273" s="88" t="s">
        <v>61</v>
      </c>
      <c r="AU1273" s="88"/>
      <c r="AV1273" s="88"/>
      <c r="AW1273" s="88"/>
      <c r="AX1273" s="88"/>
      <c r="AZ1273" s="93"/>
      <c r="BA1273" s="93"/>
      <c r="BB1273" s="93"/>
      <c r="BC1273" s="93"/>
      <c r="BD1273" s="93"/>
      <c r="BE1273" s="93"/>
      <c r="BG1273" s="88" t="s">
        <v>68</v>
      </c>
      <c r="BH1273" s="88" t="s">
        <v>3523</v>
      </c>
    </row>
    <row r="1274" spans="1:60" s="87" customFormat="1" ht="30.75" customHeight="1" x14ac:dyDescent="0.2">
      <c r="A1274" s="87" t="s">
        <v>3188</v>
      </c>
      <c r="B1274" s="87" t="s">
        <v>3333</v>
      </c>
      <c r="C1274" s="87" t="s">
        <v>3188</v>
      </c>
      <c r="D1274" s="88" t="s">
        <v>31</v>
      </c>
      <c r="E1274" s="88" t="s">
        <v>32</v>
      </c>
      <c r="F1274" s="88" t="s">
        <v>32</v>
      </c>
      <c r="G1274" s="88" t="s">
        <v>61</v>
      </c>
      <c r="H1274" s="88" t="s">
        <v>66</v>
      </c>
      <c r="I1274" s="88" t="s">
        <v>2918</v>
      </c>
      <c r="J1274" s="88" t="s">
        <v>3080</v>
      </c>
      <c r="K1274" s="88" t="s">
        <v>3202</v>
      </c>
      <c r="L1274" s="88" t="s">
        <v>3523</v>
      </c>
      <c r="M1274" s="88" t="s">
        <v>3203</v>
      </c>
      <c r="N1274" s="88" t="s">
        <v>3630</v>
      </c>
      <c r="O1274" s="88" t="s">
        <v>587</v>
      </c>
      <c r="P1274" s="87" t="s">
        <v>98</v>
      </c>
      <c r="Q1274" s="88" t="s">
        <v>2374</v>
      </c>
      <c r="R1274" s="89" t="s">
        <v>3631</v>
      </c>
      <c r="T1274" s="87" t="s">
        <v>3218</v>
      </c>
      <c r="X1274" s="93"/>
      <c r="Y1274" s="93"/>
      <c r="AD1274" s="88">
        <v>12</v>
      </c>
      <c r="AE1274" s="108">
        <v>24.3</v>
      </c>
      <c r="AI1274" s="114"/>
      <c r="AJ1274" s="115">
        <v>2</v>
      </c>
      <c r="AK1274" s="114"/>
      <c r="AP1274" s="88" t="s">
        <v>61</v>
      </c>
      <c r="AQ1274" s="88" t="s">
        <v>44</v>
      </c>
      <c r="AR1274" s="88" t="s">
        <v>45</v>
      </c>
      <c r="AS1274" s="88" t="s">
        <v>44</v>
      </c>
      <c r="AT1274" s="88" t="s">
        <v>61</v>
      </c>
      <c r="AU1274" s="88"/>
      <c r="AV1274" s="88"/>
      <c r="AW1274" s="88"/>
      <c r="AX1274" s="88"/>
      <c r="AZ1274" s="93"/>
      <c r="BA1274" s="93"/>
      <c r="BB1274" s="93"/>
      <c r="BC1274" s="93"/>
      <c r="BD1274" s="93"/>
      <c r="BE1274" s="93"/>
      <c r="BG1274" s="88" t="s">
        <v>68</v>
      </c>
      <c r="BH1274" s="88" t="s">
        <v>3523</v>
      </c>
    </row>
    <row r="1275" spans="1:60" s="87" customFormat="1" ht="30.75" customHeight="1" x14ac:dyDescent="0.2">
      <c r="A1275" s="87" t="s">
        <v>3189</v>
      </c>
      <c r="B1275" s="87" t="s">
        <v>3333</v>
      </c>
      <c r="C1275" s="87" t="s">
        <v>3189</v>
      </c>
      <c r="D1275" s="88" t="s">
        <v>31</v>
      </c>
      <c r="E1275" s="88" t="s">
        <v>32</v>
      </c>
      <c r="F1275" s="88" t="s">
        <v>32</v>
      </c>
      <c r="G1275" s="88" t="s">
        <v>61</v>
      </c>
      <c r="H1275" s="88" t="s">
        <v>66</v>
      </c>
      <c r="I1275" s="88" t="s">
        <v>2918</v>
      </c>
      <c r="J1275" s="88" t="s">
        <v>3080</v>
      </c>
      <c r="K1275" s="88" t="s">
        <v>3202</v>
      </c>
      <c r="L1275" s="88" t="s">
        <v>3523</v>
      </c>
      <c r="M1275" s="88" t="s">
        <v>3203</v>
      </c>
      <c r="N1275" s="88" t="s">
        <v>3630</v>
      </c>
      <c r="O1275" s="88" t="s">
        <v>587</v>
      </c>
      <c r="P1275" s="87" t="s">
        <v>2748</v>
      </c>
      <c r="Q1275" s="88" t="s">
        <v>2374</v>
      </c>
      <c r="R1275" s="89" t="s">
        <v>3631</v>
      </c>
      <c r="T1275" s="87" t="s">
        <v>3219</v>
      </c>
      <c r="X1275" s="93"/>
      <c r="Y1275" s="93"/>
      <c r="AD1275" s="88">
        <v>12</v>
      </c>
      <c r="AE1275" s="108">
        <v>24.3</v>
      </c>
      <c r="AI1275" s="114"/>
      <c r="AJ1275" s="115">
        <v>2</v>
      </c>
      <c r="AK1275" s="114"/>
      <c r="AP1275" s="88" t="s">
        <v>61</v>
      </c>
      <c r="AQ1275" s="88" t="s">
        <v>44</v>
      </c>
      <c r="AR1275" s="88" t="s">
        <v>45</v>
      </c>
      <c r="AS1275" s="88" t="s">
        <v>44</v>
      </c>
      <c r="AT1275" s="88" t="s">
        <v>61</v>
      </c>
      <c r="AU1275" s="88"/>
      <c r="AV1275" s="88"/>
      <c r="AW1275" s="88"/>
      <c r="AX1275" s="88"/>
      <c r="AZ1275" s="93"/>
      <c r="BA1275" s="93"/>
      <c r="BB1275" s="93"/>
      <c r="BC1275" s="93"/>
      <c r="BD1275" s="93"/>
      <c r="BE1275" s="93"/>
      <c r="BG1275" s="88" t="s">
        <v>68</v>
      </c>
      <c r="BH1275" s="88" t="s">
        <v>3523</v>
      </c>
    </row>
    <row r="1276" spans="1:60" s="87" customFormat="1" ht="30.75" customHeight="1" x14ac:dyDescent="0.2">
      <c r="A1276" s="87" t="s">
        <v>3190</v>
      </c>
      <c r="B1276" s="87" t="s">
        <v>3333</v>
      </c>
      <c r="C1276" s="87" t="s">
        <v>3190</v>
      </c>
      <c r="D1276" s="88" t="s">
        <v>31</v>
      </c>
      <c r="E1276" s="88" t="s">
        <v>32</v>
      </c>
      <c r="F1276" s="88" t="s">
        <v>32</v>
      </c>
      <c r="G1276" s="88" t="s">
        <v>61</v>
      </c>
      <c r="H1276" s="88" t="s">
        <v>66</v>
      </c>
      <c r="I1276" s="88" t="s">
        <v>2918</v>
      </c>
      <c r="J1276" s="88" t="s">
        <v>3080</v>
      </c>
      <c r="K1276" s="88" t="s">
        <v>3202</v>
      </c>
      <c r="L1276" s="88" t="s">
        <v>3523</v>
      </c>
      <c r="M1276" s="88" t="s">
        <v>3203</v>
      </c>
      <c r="N1276" s="88" t="s">
        <v>3630</v>
      </c>
      <c r="O1276" s="88" t="s">
        <v>587</v>
      </c>
      <c r="P1276" s="87" t="s">
        <v>2747</v>
      </c>
      <c r="Q1276" s="88" t="s">
        <v>2374</v>
      </c>
      <c r="R1276" s="89" t="s">
        <v>3631</v>
      </c>
      <c r="T1276" s="87" t="s">
        <v>3220</v>
      </c>
      <c r="X1276" s="93"/>
      <c r="Y1276" s="93"/>
      <c r="AD1276" s="88">
        <v>12</v>
      </c>
      <c r="AE1276" s="108">
        <v>24.3</v>
      </c>
      <c r="AI1276" s="114"/>
      <c r="AJ1276" s="115">
        <v>2</v>
      </c>
      <c r="AK1276" s="114"/>
      <c r="AP1276" s="88" t="s">
        <v>61</v>
      </c>
      <c r="AQ1276" s="88" t="s">
        <v>44</v>
      </c>
      <c r="AR1276" s="88" t="s">
        <v>45</v>
      </c>
      <c r="AS1276" s="88" t="s">
        <v>44</v>
      </c>
      <c r="AT1276" s="88" t="s">
        <v>61</v>
      </c>
      <c r="AU1276" s="88"/>
      <c r="AV1276" s="88"/>
      <c r="AW1276" s="88"/>
      <c r="AX1276" s="88"/>
      <c r="AZ1276" s="93"/>
      <c r="BA1276" s="93"/>
      <c r="BB1276" s="93"/>
      <c r="BC1276" s="93"/>
      <c r="BD1276" s="93"/>
      <c r="BE1276" s="93"/>
      <c r="BG1276" s="88" t="s">
        <v>68</v>
      </c>
      <c r="BH1276" s="88" t="s">
        <v>3523</v>
      </c>
    </row>
    <row r="1277" spans="1:60" s="87" customFormat="1" ht="30.75" customHeight="1" x14ac:dyDescent="0.2">
      <c r="A1277" s="87" t="s">
        <v>3191</v>
      </c>
      <c r="B1277" s="87" t="s">
        <v>3333</v>
      </c>
      <c r="C1277" s="87" t="s">
        <v>3191</v>
      </c>
      <c r="D1277" s="88" t="s">
        <v>31</v>
      </c>
      <c r="E1277" s="88" t="s">
        <v>32</v>
      </c>
      <c r="F1277" s="88" t="s">
        <v>32</v>
      </c>
      <c r="G1277" s="88" t="s">
        <v>61</v>
      </c>
      <c r="H1277" s="88" t="s">
        <v>66</v>
      </c>
      <c r="I1277" s="88" t="s">
        <v>2918</v>
      </c>
      <c r="J1277" s="88" t="s">
        <v>3080</v>
      </c>
      <c r="K1277" s="88" t="s">
        <v>3202</v>
      </c>
      <c r="L1277" s="88" t="s">
        <v>3523</v>
      </c>
      <c r="M1277" s="88" t="s">
        <v>3203</v>
      </c>
      <c r="N1277" s="88" t="s">
        <v>3630</v>
      </c>
      <c r="O1277" s="88" t="s">
        <v>587</v>
      </c>
      <c r="P1277" s="87" t="s">
        <v>104</v>
      </c>
      <c r="Q1277" s="88" t="s">
        <v>2374</v>
      </c>
      <c r="R1277" s="89" t="s">
        <v>3631</v>
      </c>
      <c r="T1277" s="87" t="s">
        <v>3221</v>
      </c>
      <c r="X1277" s="93"/>
      <c r="Y1277" s="93"/>
      <c r="AD1277" s="88">
        <v>12</v>
      </c>
      <c r="AE1277" s="108">
        <v>24.3</v>
      </c>
      <c r="AI1277" s="114"/>
      <c r="AJ1277" s="115">
        <v>2</v>
      </c>
      <c r="AK1277" s="114"/>
      <c r="AP1277" s="88" t="s">
        <v>61</v>
      </c>
      <c r="AQ1277" s="88" t="s">
        <v>44</v>
      </c>
      <c r="AR1277" s="88" t="s">
        <v>45</v>
      </c>
      <c r="AS1277" s="88" t="s">
        <v>44</v>
      </c>
      <c r="AT1277" s="88" t="s">
        <v>61</v>
      </c>
      <c r="AU1277" s="88"/>
      <c r="AV1277" s="88"/>
      <c r="AW1277" s="88"/>
      <c r="AX1277" s="88"/>
      <c r="AZ1277" s="93"/>
      <c r="BA1277" s="93"/>
      <c r="BB1277" s="93"/>
      <c r="BC1277" s="93"/>
      <c r="BD1277" s="93"/>
      <c r="BE1277" s="93"/>
      <c r="BG1277" s="88" t="s">
        <v>68</v>
      </c>
      <c r="BH1277" s="88" t="s">
        <v>3523</v>
      </c>
    </row>
    <row r="1278" spans="1:60" s="87" customFormat="1" ht="30.75" customHeight="1" x14ac:dyDescent="0.2">
      <c r="A1278" s="87" t="s">
        <v>3192</v>
      </c>
      <c r="B1278" s="87" t="s">
        <v>3334</v>
      </c>
      <c r="C1278" s="87" t="s">
        <v>3192</v>
      </c>
      <c r="D1278" s="88" t="s">
        <v>31</v>
      </c>
      <c r="E1278" s="88" t="s">
        <v>32</v>
      </c>
      <c r="F1278" s="88" t="s">
        <v>32</v>
      </c>
      <c r="G1278" s="88" t="s">
        <v>61</v>
      </c>
      <c r="H1278" s="88" t="s">
        <v>66</v>
      </c>
      <c r="I1278" s="88" t="s">
        <v>2918</v>
      </c>
      <c r="J1278" s="88" t="s">
        <v>3080</v>
      </c>
      <c r="K1278" s="88" t="s">
        <v>3202</v>
      </c>
      <c r="L1278" s="88" t="s">
        <v>3523</v>
      </c>
      <c r="M1278" s="88" t="s">
        <v>3203</v>
      </c>
      <c r="N1278" s="88" t="s">
        <v>3640</v>
      </c>
      <c r="O1278" s="88" t="s">
        <v>587</v>
      </c>
      <c r="P1278" s="88" t="s">
        <v>1636</v>
      </c>
      <c r="Q1278" s="88" t="s">
        <v>2374</v>
      </c>
      <c r="R1278" s="89" t="s">
        <v>3641</v>
      </c>
      <c r="T1278" s="87" t="s">
        <v>3222</v>
      </c>
      <c r="X1278" s="93"/>
      <c r="Y1278" s="93"/>
      <c r="AD1278" s="88">
        <v>12</v>
      </c>
      <c r="AE1278" s="108">
        <v>24.3</v>
      </c>
      <c r="AI1278" s="114"/>
      <c r="AJ1278" s="115">
        <v>2</v>
      </c>
      <c r="AK1278" s="114"/>
      <c r="AP1278" s="88" t="s">
        <v>61</v>
      </c>
      <c r="AQ1278" s="88" t="s">
        <v>44</v>
      </c>
      <c r="AR1278" s="88" t="s">
        <v>45</v>
      </c>
      <c r="AS1278" s="88" t="s">
        <v>44</v>
      </c>
      <c r="AT1278" s="88" t="s">
        <v>61</v>
      </c>
      <c r="AU1278" s="88"/>
      <c r="AV1278" s="88"/>
      <c r="AW1278" s="88"/>
      <c r="AX1278" s="88"/>
      <c r="AZ1278" s="93"/>
      <c r="BA1278" s="93"/>
      <c r="BB1278" s="93"/>
      <c r="BC1278" s="93"/>
      <c r="BD1278" s="93"/>
      <c r="BE1278" s="93"/>
      <c r="BG1278" s="88" t="s">
        <v>68</v>
      </c>
      <c r="BH1278" s="88" t="s">
        <v>3523</v>
      </c>
    </row>
    <row r="1279" spans="1:60" s="87" customFormat="1" ht="30.75" customHeight="1" x14ac:dyDescent="0.2">
      <c r="A1279" s="87" t="s">
        <v>3193</v>
      </c>
      <c r="B1279" s="87" t="s">
        <v>3334</v>
      </c>
      <c r="C1279" s="87" t="s">
        <v>3193</v>
      </c>
      <c r="D1279" s="88" t="s">
        <v>31</v>
      </c>
      <c r="E1279" s="88" t="s">
        <v>32</v>
      </c>
      <c r="F1279" s="88" t="s">
        <v>32</v>
      </c>
      <c r="G1279" s="88" t="s">
        <v>61</v>
      </c>
      <c r="H1279" s="88" t="s">
        <v>66</v>
      </c>
      <c r="I1279" s="88" t="s">
        <v>2918</v>
      </c>
      <c r="J1279" s="88" t="s">
        <v>3080</v>
      </c>
      <c r="K1279" s="88" t="s">
        <v>3202</v>
      </c>
      <c r="L1279" s="88" t="s">
        <v>3523</v>
      </c>
      <c r="M1279" s="88" t="s">
        <v>3203</v>
      </c>
      <c r="N1279" s="88" t="s">
        <v>3640</v>
      </c>
      <c r="O1279" s="88" t="s">
        <v>587</v>
      </c>
      <c r="P1279" s="87" t="s">
        <v>100</v>
      </c>
      <c r="Q1279" s="88" t="s">
        <v>2374</v>
      </c>
      <c r="R1279" s="89" t="s">
        <v>3641</v>
      </c>
      <c r="T1279" s="87" t="s">
        <v>3223</v>
      </c>
      <c r="X1279" s="93"/>
      <c r="Y1279" s="93"/>
      <c r="AD1279" s="88">
        <v>12</v>
      </c>
      <c r="AE1279" s="108">
        <v>24.3</v>
      </c>
      <c r="AI1279" s="114"/>
      <c r="AJ1279" s="115">
        <v>2</v>
      </c>
      <c r="AK1279" s="114"/>
      <c r="AP1279" s="88" t="s">
        <v>61</v>
      </c>
      <c r="AQ1279" s="88" t="s">
        <v>44</v>
      </c>
      <c r="AR1279" s="88" t="s">
        <v>45</v>
      </c>
      <c r="AS1279" s="88" t="s">
        <v>44</v>
      </c>
      <c r="AT1279" s="88" t="s">
        <v>61</v>
      </c>
      <c r="AU1279" s="88"/>
      <c r="AV1279" s="88"/>
      <c r="AW1279" s="88"/>
      <c r="AX1279" s="88"/>
      <c r="AZ1279" s="93"/>
      <c r="BA1279" s="93"/>
      <c r="BB1279" s="93"/>
      <c r="BC1279" s="93"/>
      <c r="BD1279" s="93"/>
      <c r="BE1279" s="93"/>
      <c r="BG1279" s="88" t="s">
        <v>68</v>
      </c>
      <c r="BH1279" s="88" t="s">
        <v>3523</v>
      </c>
    </row>
    <row r="1280" spans="1:60" s="87" customFormat="1" ht="30.75" customHeight="1" x14ac:dyDescent="0.2">
      <c r="A1280" s="87" t="s">
        <v>3194</v>
      </c>
      <c r="B1280" s="87" t="s">
        <v>3334</v>
      </c>
      <c r="C1280" s="87" t="s">
        <v>3194</v>
      </c>
      <c r="D1280" s="88" t="s">
        <v>31</v>
      </c>
      <c r="E1280" s="88" t="s">
        <v>32</v>
      </c>
      <c r="F1280" s="88" t="s">
        <v>32</v>
      </c>
      <c r="G1280" s="88" t="s">
        <v>61</v>
      </c>
      <c r="H1280" s="88" t="s">
        <v>66</v>
      </c>
      <c r="I1280" s="88" t="s">
        <v>2918</v>
      </c>
      <c r="J1280" s="88" t="s">
        <v>3080</v>
      </c>
      <c r="K1280" s="88" t="s">
        <v>3202</v>
      </c>
      <c r="L1280" s="88" t="s">
        <v>3523</v>
      </c>
      <c r="M1280" s="88" t="s">
        <v>3203</v>
      </c>
      <c r="N1280" s="88" t="s">
        <v>3640</v>
      </c>
      <c r="O1280" s="88" t="s">
        <v>587</v>
      </c>
      <c r="P1280" s="87" t="s">
        <v>98</v>
      </c>
      <c r="Q1280" s="88" t="s">
        <v>2374</v>
      </c>
      <c r="R1280" s="89" t="s">
        <v>3641</v>
      </c>
      <c r="T1280" s="87" t="s">
        <v>3224</v>
      </c>
      <c r="X1280" s="93"/>
      <c r="Y1280" s="93"/>
      <c r="AD1280" s="88">
        <v>12</v>
      </c>
      <c r="AE1280" s="108">
        <v>24.3</v>
      </c>
      <c r="AI1280" s="114"/>
      <c r="AJ1280" s="115">
        <v>2</v>
      </c>
      <c r="AK1280" s="114"/>
      <c r="AP1280" s="88" t="s">
        <v>61</v>
      </c>
      <c r="AQ1280" s="88" t="s">
        <v>44</v>
      </c>
      <c r="AR1280" s="88" t="s">
        <v>45</v>
      </c>
      <c r="AS1280" s="88" t="s">
        <v>44</v>
      </c>
      <c r="AT1280" s="88" t="s">
        <v>61</v>
      </c>
      <c r="AU1280" s="88"/>
      <c r="AV1280" s="88"/>
      <c r="AW1280" s="88"/>
      <c r="AX1280" s="88"/>
      <c r="AZ1280" s="93"/>
      <c r="BA1280" s="93"/>
      <c r="BB1280" s="93"/>
      <c r="BC1280" s="93"/>
      <c r="BD1280" s="93"/>
      <c r="BE1280" s="93"/>
      <c r="BG1280" s="88" t="s">
        <v>68</v>
      </c>
      <c r="BH1280" s="88" t="s">
        <v>3523</v>
      </c>
    </row>
    <row r="1281" spans="1:60" s="87" customFormat="1" ht="30.75" customHeight="1" x14ac:dyDescent="0.2">
      <c r="A1281" s="87" t="s">
        <v>3195</v>
      </c>
      <c r="B1281" s="87" t="s">
        <v>3334</v>
      </c>
      <c r="C1281" s="87" t="s">
        <v>3195</v>
      </c>
      <c r="D1281" s="88" t="s">
        <v>31</v>
      </c>
      <c r="E1281" s="88" t="s">
        <v>32</v>
      </c>
      <c r="F1281" s="88" t="s">
        <v>32</v>
      </c>
      <c r="G1281" s="88" t="s">
        <v>61</v>
      </c>
      <c r="H1281" s="88" t="s">
        <v>66</v>
      </c>
      <c r="I1281" s="88" t="s">
        <v>2918</v>
      </c>
      <c r="J1281" s="88" t="s">
        <v>3080</v>
      </c>
      <c r="K1281" s="88" t="s">
        <v>3202</v>
      </c>
      <c r="L1281" s="88" t="s">
        <v>3523</v>
      </c>
      <c r="M1281" s="88" t="s">
        <v>3203</v>
      </c>
      <c r="N1281" s="88" t="s">
        <v>3640</v>
      </c>
      <c r="O1281" s="88" t="s">
        <v>587</v>
      </c>
      <c r="P1281" s="87" t="s">
        <v>2748</v>
      </c>
      <c r="Q1281" s="88" t="s">
        <v>2374</v>
      </c>
      <c r="R1281" s="89" t="s">
        <v>3641</v>
      </c>
      <c r="T1281" s="87" t="s">
        <v>3225</v>
      </c>
      <c r="X1281" s="93"/>
      <c r="Y1281" s="93"/>
      <c r="AD1281" s="88">
        <v>12</v>
      </c>
      <c r="AE1281" s="108">
        <v>24.3</v>
      </c>
      <c r="AI1281" s="114"/>
      <c r="AJ1281" s="115">
        <v>2</v>
      </c>
      <c r="AK1281" s="114"/>
      <c r="AP1281" s="88" t="s">
        <v>61</v>
      </c>
      <c r="AQ1281" s="88" t="s">
        <v>44</v>
      </c>
      <c r="AR1281" s="88" t="s">
        <v>45</v>
      </c>
      <c r="AS1281" s="88" t="s">
        <v>44</v>
      </c>
      <c r="AT1281" s="88" t="s">
        <v>61</v>
      </c>
      <c r="AU1281" s="88"/>
      <c r="AV1281" s="88"/>
      <c r="AW1281" s="88"/>
      <c r="AX1281" s="88"/>
      <c r="AZ1281" s="93"/>
      <c r="BA1281" s="93"/>
      <c r="BB1281" s="93"/>
      <c r="BC1281" s="93"/>
      <c r="BD1281" s="93"/>
      <c r="BE1281" s="93"/>
      <c r="BG1281" s="88" t="s">
        <v>68</v>
      </c>
      <c r="BH1281" s="88" t="s">
        <v>3523</v>
      </c>
    </row>
    <row r="1282" spans="1:60" s="87" customFormat="1" ht="30.75" customHeight="1" x14ac:dyDescent="0.2">
      <c r="A1282" s="87" t="s">
        <v>3196</v>
      </c>
      <c r="B1282" s="87" t="s">
        <v>3334</v>
      </c>
      <c r="C1282" s="87" t="s">
        <v>3196</v>
      </c>
      <c r="D1282" s="88" t="s">
        <v>31</v>
      </c>
      <c r="E1282" s="88" t="s">
        <v>32</v>
      </c>
      <c r="F1282" s="88" t="s">
        <v>32</v>
      </c>
      <c r="G1282" s="88" t="s">
        <v>61</v>
      </c>
      <c r="H1282" s="88" t="s">
        <v>66</v>
      </c>
      <c r="I1282" s="88" t="s">
        <v>2918</v>
      </c>
      <c r="J1282" s="88" t="s">
        <v>3080</v>
      </c>
      <c r="K1282" s="88" t="s">
        <v>3202</v>
      </c>
      <c r="L1282" s="88" t="s">
        <v>3523</v>
      </c>
      <c r="M1282" s="88" t="s">
        <v>3203</v>
      </c>
      <c r="N1282" s="88" t="s">
        <v>3640</v>
      </c>
      <c r="O1282" s="88" t="s">
        <v>587</v>
      </c>
      <c r="P1282" s="87" t="s">
        <v>2747</v>
      </c>
      <c r="Q1282" s="88" t="s">
        <v>2374</v>
      </c>
      <c r="R1282" s="89" t="s">
        <v>3641</v>
      </c>
      <c r="T1282" s="87" t="s">
        <v>3226</v>
      </c>
      <c r="X1282" s="93"/>
      <c r="Y1282" s="93"/>
      <c r="AD1282" s="88">
        <v>12</v>
      </c>
      <c r="AE1282" s="108">
        <v>24.3</v>
      </c>
      <c r="AI1282" s="114"/>
      <c r="AJ1282" s="115">
        <v>2</v>
      </c>
      <c r="AK1282" s="114"/>
      <c r="AP1282" s="88" t="s">
        <v>61</v>
      </c>
      <c r="AQ1282" s="88" t="s">
        <v>44</v>
      </c>
      <c r="AR1282" s="88" t="s">
        <v>45</v>
      </c>
      <c r="AS1282" s="88" t="s">
        <v>44</v>
      </c>
      <c r="AT1282" s="88" t="s">
        <v>61</v>
      </c>
      <c r="AU1282" s="88"/>
      <c r="AV1282" s="88"/>
      <c r="AW1282" s="88"/>
      <c r="AX1282" s="88"/>
      <c r="AZ1282" s="93"/>
      <c r="BA1282" s="93"/>
      <c r="BB1282" s="93"/>
      <c r="BC1282" s="93"/>
      <c r="BD1282" s="93"/>
      <c r="BE1282" s="93"/>
      <c r="BG1282" s="88" t="s">
        <v>68</v>
      </c>
      <c r="BH1282" s="88" t="s">
        <v>3523</v>
      </c>
    </row>
    <row r="1283" spans="1:60" s="87" customFormat="1" ht="30.75" customHeight="1" x14ac:dyDescent="0.2">
      <c r="A1283" s="87" t="s">
        <v>3197</v>
      </c>
      <c r="B1283" s="87" t="s">
        <v>3334</v>
      </c>
      <c r="C1283" s="87" t="s">
        <v>3197</v>
      </c>
      <c r="D1283" s="88" t="s">
        <v>31</v>
      </c>
      <c r="E1283" s="88" t="s">
        <v>32</v>
      </c>
      <c r="F1283" s="88" t="s">
        <v>32</v>
      </c>
      <c r="G1283" s="88" t="s">
        <v>61</v>
      </c>
      <c r="H1283" s="88" t="s">
        <v>66</v>
      </c>
      <c r="I1283" s="88" t="s">
        <v>2918</v>
      </c>
      <c r="J1283" s="88" t="s">
        <v>3080</v>
      </c>
      <c r="K1283" s="88" t="s">
        <v>3202</v>
      </c>
      <c r="L1283" s="88" t="s">
        <v>3523</v>
      </c>
      <c r="M1283" s="88" t="s">
        <v>3203</v>
      </c>
      <c r="N1283" s="88" t="s">
        <v>3640</v>
      </c>
      <c r="O1283" s="88" t="s">
        <v>587</v>
      </c>
      <c r="P1283" s="87" t="s">
        <v>104</v>
      </c>
      <c r="Q1283" s="88" t="s">
        <v>2374</v>
      </c>
      <c r="R1283" s="89" t="s">
        <v>3641</v>
      </c>
      <c r="T1283" s="87" t="s">
        <v>3227</v>
      </c>
      <c r="X1283" s="93"/>
      <c r="Y1283" s="93"/>
      <c r="AD1283" s="88">
        <v>12</v>
      </c>
      <c r="AE1283" s="108">
        <v>24.3</v>
      </c>
      <c r="AI1283" s="114"/>
      <c r="AJ1283" s="115">
        <v>2</v>
      </c>
      <c r="AK1283" s="114"/>
      <c r="AP1283" s="88" t="s">
        <v>61</v>
      </c>
      <c r="AQ1283" s="88" t="s">
        <v>44</v>
      </c>
      <c r="AR1283" s="88" t="s">
        <v>45</v>
      </c>
      <c r="AS1283" s="88" t="s">
        <v>44</v>
      </c>
      <c r="AT1283" s="88" t="s">
        <v>61</v>
      </c>
      <c r="AU1283" s="88"/>
      <c r="AV1283" s="88"/>
      <c r="AW1283" s="88"/>
      <c r="AX1283" s="88"/>
      <c r="AZ1283" s="93"/>
      <c r="BA1283" s="93"/>
      <c r="BB1283" s="93"/>
      <c r="BC1283" s="93"/>
      <c r="BD1283" s="93"/>
      <c r="BE1283" s="93"/>
      <c r="BG1283" s="88" t="s">
        <v>68</v>
      </c>
      <c r="BH1283" s="88" t="s">
        <v>3523</v>
      </c>
    </row>
    <row r="1284" spans="1:60" s="87" customFormat="1" ht="30.75" customHeight="1" x14ac:dyDescent="0.2">
      <c r="A1284" s="87" t="s">
        <v>3228</v>
      </c>
      <c r="B1284" s="87" t="s">
        <v>3335</v>
      </c>
      <c r="C1284" s="87" t="s">
        <v>3228</v>
      </c>
      <c r="D1284" s="88" t="s">
        <v>31</v>
      </c>
      <c r="E1284" s="88" t="s">
        <v>32</v>
      </c>
      <c r="F1284" s="88" t="s">
        <v>32</v>
      </c>
      <c r="G1284" s="88" t="s">
        <v>61</v>
      </c>
      <c r="H1284" s="88" t="s">
        <v>66</v>
      </c>
      <c r="I1284" s="88" t="s">
        <v>2918</v>
      </c>
      <c r="J1284" s="88" t="s">
        <v>3080</v>
      </c>
      <c r="K1284" s="88" t="s">
        <v>3276</v>
      </c>
      <c r="L1284" s="88" t="s">
        <v>3523</v>
      </c>
      <c r="M1284" s="88" t="s">
        <v>3203</v>
      </c>
      <c r="N1284" s="88" t="s">
        <v>3634</v>
      </c>
      <c r="O1284" s="88" t="s">
        <v>587</v>
      </c>
      <c r="P1284" s="88" t="s">
        <v>1636</v>
      </c>
      <c r="Q1284" s="88" t="s">
        <v>2374</v>
      </c>
      <c r="R1284" s="89" t="s">
        <v>3635</v>
      </c>
      <c r="T1284" s="87" t="s">
        <v>3252</v>
      </c>
      <c r="X1284" s="93"/>
      <c r="Y1284" s="93"/>
      <c r="AD1284" s="88">
        <v>12</v>
      </c>
      <c r="AE1284" s="108">
        <v>23.75</v>
      </c>
      <c r="AI1284" s="114"/>
      <c r="AJ1284" s="114"/>
      <c r="AK1284" s="114"/>
      <c r="AP1284" s="88" t="s">
        <v>61</v>
      </c>
      <c r="AQ1284" s="88" t="s">
        <v>44</v>
      </c>
      <c r="AR1284" s="88" t="s">
        <v>45</v>
      </c>
      <c r="AS1284" s="88" t="s">
        <v>44</v>
      </c>
      <c r="AT1284" s="88" t="s">
        <v>61</v>
      </c>
      <c r="AU1284" s="88"/>
      <c r="AV1284" s="88"/>
      <c r="AW1284" s="88"/>
      <c r="AX1284" s="88"/>
      <c r="AZ1284" s="93"/>
      <c r="BA1284" s="93"/>
      <c r="BB1284" s="93"/>
      <c r="BC1284" s="93"/>
      <c r="BD1284" s="93"/>
      <c r="BE1284" s="93"/>
      <c r="BG1284" s="88" t="s">
        <v>68</v>
      </c>
      <c r="BH1284" s="88" t="s">
        <v>3523</v>
      </c>
    </row>
    <row r="1285" spans="1:60" s="87" customFormat="1" ht="30.75" customHeight="1" x14ac:dyDescent="0.2">
      <c r="A1285" s="87" t="s">
        <v>3229</v>
      </c>
      <c r="B1285" s="87" t="s">
        <v>3335</v>
      </c>
      <c r="C1285" s="87" t="s">
        <v>3229</v>
      </c>
      <c r="D1285" s="88" t="s">
        <v>31</v>
      </c>
      <c r="E1285" s="88" t="s">
        <v>32</v>
      </c>
      <c r="F1285" s="88" t="s">
        <v>32</v>
      </c>
      <c r="G1285" s="88" t="s">
        <v>61</v>
      </c>
      <c r="H1285" s="88" t="s">
        <v>66</v>
      </c>
      <c r="I1285" s="88" t="s">
        <v>2918</v>
      </c>
      <c r="J1285" s="88" t="s">
        <v>3080</v>
      </c>
      <c r="K1285" s="88" t="s">
        <v>3276</v>
      </c>
      <c r="L1285" s="88" t="s">
        <v>3523</v>
      </c>
      <c r="M1285" s="88" t="s">
        <v>3203</v>
      </c>
      <c r="N1285" s="88" t="s">
        <v>3634</v>
      </c>
      <c r="O1285" s="88" t="s">
        <v>587</v>
      </c>
      <c r="P1285" s="87" t="s">
        <v>100</v>
      </c>
      <c r="Q1285" s="88" t="s">
        <v>2374</v>
      </c>
      <c r="R1285" s="89" t="s">
        <v>3635</v>
      </c>
      <c r="T1285" s="87" t="s">
        <v>3253</v>
      </c>
      <c r="X1285" s="93"/>
      <c r="Y1285" s="93"/>
      <c r="AD1285" s="88">
        <v>12</v>
      </c>
      <c r="AE1285" s="108">
        <v>23.75</v>
      </c>
      <c r="AI1285" s="114"/>
      <c r="AJ1285" s="114"/>
      <c r="AK1285" s="114"/>
      <c r="AP1285" s="88" t="s">
        <v>61</v>
      </c>
      <c r="AQ1285" s="88" t="s">
        <v>44</v>
      </c>
      <c r="AR1285" s="88" t="s">
        <v>45</v>
      </c>
      <c r="AS1285" s="88" t="s">
        <v>44</v>
      </c>
      <c r="AT1285" s="88" t="s">
        <v>61</v>
      </c>
      <c r="AU1285" s="88"/>
      <c r="AV1285" s="88"/>
      <c r="AW1285" s="88"/>
      <c r="AX1285" s="88"/>
      <c r="AZ1285" s="93"/>
      <c r="BA1285" s="93"/>
      <c r="BB1285" s="93"/>
      <c r="BC1285" s="93"/>
      <c r="BD1285" s="93"/>
      <c r="BE1285" s="93"/>
      <c r="BG1285" s="88" t="s">
        <v>68</v>
      </c>
      <c r="BH1285" s="88" t="s">
        <v>3523</v>
      </c>
    </row>
    <row r="1286" spans="1:60" s="87" customFormat="1" ht="30.75" customHeight="1" x14ac:dyDescent="0.2">
      <c r="A1286" s="87" t="s">
        <v>3230</v>
      </c>
      <c r="B1286" s="87" t="s">
        <v>3335</v>
      </c>
      <c r="C1286" s="87" t="s">
        <v>3230</v>
      </c>
      <c r="D1286" s="88" t="s">
        <v>31</v>
      </c>
      <c r="E1286" s="88" t="s">
        <v>32</v>
      </c>
      <c r="F1286" s="88" t="s">
        <v>32</v>
      </c>
      <c r="G1286" s="88" t="s">
        <v>61</v>
      </c>
      <c r="H1286" s="88" t="s">
        <v>66</v>
      </c>
      <c r="I1286" s="88" t="s">
        <v>2918</v>
      </c>
      <c r="J1286" s="88" t="s">
        <v>3080</v>
      </c>
      <c r="K1286" s="88" t="s">
        <v>3276</v>
      </c>
      <c r="L1286" s="88" t="s">
        <v>3523</v>
      </c>
      <c r="M1286" s="88" t="s">
        <v>3203</v>
      </c>
      <c r="N1286" s="88" t="s">
        <v>3634</v>
      </c>
      <c r="O1286" s="88" t="s">
        <v>587</v>
      </c>
      <c r="P1286" s="87" t="s">
        <v>98</v>
      </c>
      <c r="Q1286" s="88" t="s">
        <v>2374</v>
      </c>
      <c r="R1286" s="89" t="s">
        <v>3635</v>
      </c>
      <c r="T1286" s="87" t="s">
        <v>3254</v>
      </c>
      <c r="X1286" s="93"/>
      <c r="Y1286" s="93"/>
      <c r="AD1286" s="88">
        <v>12</v>
      </c>
      <c r="AE1286" s="108">
        <v>23.75</v>
      </c>
      <c r="AI1286" s="114"/>
      <c r="AJ1286" s="114"/>
      <c r="AK1286" s="114"/>
      <c r="AP1286" s="88" t="s">
        <v>61</v>
      </c>
      <c r="AQ1286" s="88" t="s">
        <v>44</v>
      </c>
      <c r="AR1286" s="88" t="s">
        <v>45</v>
      </c>
      <c r="AS1286" s="88" t="s">
        <v>44</v>
      </c>
      <c r="AT1286" s="88" t="s">
        <v>61</v>
      </c>
      <c r="AU1286" s="88"/>
      <c r="AV1286" s="88"/>
      <c r="AW1286" s="88"/>
      <c r="AX1286" s="88"/>
      <c r="AZ1286" s="93"/>
      <c r="BA1286" s="93"/>
      <c r="BB1286" s="93"/>
      <c r="BC1286" s="93"/>
      <c r="BD1286" s="93"/>
      <c r="BE1286" s="93"/>
      <c r="BG1286" s="88" t="s">
        <v>68</v>
      </c>
      <c r="BH1286" s="88" t="s">
        <v>3523</v>
      </c>
    </row>
    <row r="1287" spans="1:60" s="87" customFormat="1" ht="30.75" customHeight="1" x14ac:dyDescent="0.2">
      <c r="A1287" s="87" t="s">
        <v>3231</v>
      </c>
      <c r="B1287" s="87" t="s">
        <v>3335</v>
      </c>
      <c r="C1287" s="87" t="s">
        <v>3231</v>
      </c>
      <c r="D1287" s="88" t="s">
        <v>31</v>
      </c>
      <c r="E1287" s="88" t="s">
        <v>32</v>
      </c>
      <c r="F1287" s="88" t="s">
        <v>32</v>
      </c>
      <c r="G1287" s="88" t="s">
        <v>61</v>
      </c>
      <c r="H1287" s="88" t="s">
        <v>66</v>
      </c>
      <c r="I1287" s="88" t="s">
        <v>2918</v>
      </c>
      <c r="J1287" s="88" t="s">
        <v>3080</v>
      </c>
      <c r="K1287" s="88" t="s">
        <v>3276</v>
      </c>
      <c r="L1287" s="88" t="s">
        <v>3523</v>
      </c>
      <c r="M1287" s="88" t="s">
        <v>3203</v>
      </c>
      <c r="N1287" s="88" t="s">
        <v>3634</v>
      </c>
      <c r="O1287" s="88" t="s">
        <v>587</v>
      </c>
      <c r="P1287" s="87" t="s">
        <v>2748</v>
      </c>
      <c r="Q1287" s="88" t="s">
        <v>2374</v>
      </c>
      <c r="R1287" s="89" t="s">
        <v>3635</v>
      </c>
      <c r="T1287" s="87" t="s">
        <v>3255</v>
      </c>
      <c r="X1287" s="93"/>
      <c r="Y1287" s="93"/>
      <c r="AD1287" s="88">
        <v>12</v>
      </c>
      <c r="AE1287" s="108">
        <v>23.75</v>
      </c>
      <c r="AI1287" s="114"/>
      <c r="AJ1287" s="114"/>
      <c r="AK1287" s="114"/>
      <c r="AP1287" s="88" t="s">
        <v>61</v>
      </c>
      <c r="AQ1287" s="88" t="s">
        <v>44</v>
      </c>
      <c r="AR1287" s="88" t="s">
        <v>45</v>
      </c>
      <c r="AS1287" s="88" t="s">
        <v>44</v>
      </c>
      <c r="AT1287" s="88" t="s">
        <v>61</v>
      </c>
      <c r="AU1287" s="88"/>
      <c r="AV1287" s="88"/>
      <c r="AW1287" s="88"/>
      <c r="AX1287" s="88"/>
      <c r="AZ1287" s="93"/>
      <c r="BA1287" s="93"/>
      <c r="BB1287" s="93"/>
      <c r="BC1287" s="93"/>
      <c r="BD1287" s="93"/>
      <c r="BE1287" s="93"/>
      <c r="BG1287" s="88" t="s">
        <v>68</v>
      </c>
      <c r="BH1287" s="88" t="s">
        <v>3523</v>
      </c>
    </row>
    <row r="1288" spans="1:60" s="87" customFormat="1" ht="30.75" customHeight="1" x14ac:dyDescent="0.2">
      <c r="A1288" s="87" t="s">
        <v>3232</v>
      </c>
      <c r="B1288" s="87" t="s">
        <v>3335</v>
      </c>
      <c r="C1288" s="87" t="s">
        <v>3232</v>
      </c>
      <c r="D1288" s="88" t="s">
        <v>31</v>
      </c>
      <c r="E1288" s="88" t="s">
        <v>32</v>
      </c>
      <c r="F1288" s="88" t="s">
        <v>32</v>
      </c>
      <c r="G1288" s="88" t="s">
        <v>61</v>
      </c>
      <c r="H1288" s="88" t="s">
        <v>66</v>
      </c>
      <c r="I1288" s="88" t="s">
        <v>2918</v>
      </c>
      <c r="J1288" s="88" t="s">
        <v>3080</v>
      </c>
      <c r="K1288" s="88" t="s">
        <v>3276</v>
      </c>
      <c r="L1288" s="88" t="s">
        <v>3523</v>
      </c>
      <c r="M1288" s="88" t="s">
        <v>3203</v>
      </c>
      <c r="N1288" s="88" t="s">
        <v>3634</v>
      </c>
      <c r="O1288" s="88" t="s">
        <v>587</v>
      </c>
      <c r="P1288" s="87" t="s">
        <v>2747</v>
      </c>
      <c r="Q1288" s="88" t="s">
        <v>2374</v>
      </c>
      <c r="R1288" s="89" t="s">
        <v>3635</v>
      </c>
      <c r="T1288" s="87" t="s">
        <v>3256</v>
      </c>
      <c r="X1288" s="93"/>
      <c r="Y1288" s="93"/>
      <c r="AD1288" s="88">
        <v>12</v>
      </c>
      <c r="AE1288" s="108">
        <v>23.75</v>
      </c>
      <c r="AI1288" s="114"/>
      <c r="AJ1288" s="114"/>
      <c r="AK1288" s="114"/>
      <c r="AP1288" s="88" t="s">
        <v>61</v>
      </c>
      <c r="AQ1288" s="88" t="s">
        <v>44</v>
      </c>
      <c r="AR1288" s="88" t="s">
        <v>45</v>
      </c>
      <c r="AS1288" s="88" t="s">
        <v>44</v>
      </c>
      <c r="AT1288" s="88" t="s">
        <v>61</v>
      </c>
      <c r="AU1288" s="88"/>
      <c r="AV1288" s="88"/>
      <c r="AW1288" s="88"/>
      <c r="AX1288" s="88"/>
      <c r="AZ1288" s="93"/>
      <c r="BA1288" s="93"/>
      <c r="BB1288" s="93"/>
      <c r="BC1288" s="93"/>
      <c r="BD1288" s="93"/>
      <c r="BE1288" s="93"/>
      <c r="BG1288" s="88" t="s">
        <v>68</v>
      </c>
      <c r="BH1288" s="88" t="s">
        <v>3523</v>
      </c>
    </row>
    <row r="1289" spans="1:60" s="87" customFormat="1" ht="30.75" customHeight="1" x14ac:dyDescent="0.2">
      <c r="A1289" s="87" t="s">
        <v>3233</v>
      </c>
      <c r="B1289" s="87" t="s">
        <v>3335</v>
      </c>
      <c r="C1289" s="87" t="s">
        <v>3233</v>
      </c>
      <c r="D1289" s="88" t="s">
        <v>31</v>
      </c>
      <c r="E1289" s="88" t="s">
        <v>32</v>
      </c>
      <c r="F1289" s="88" t="s">
        <v>32</v>
      </c>
      <c r="G1289" s="88" t="s">
        <v>61</v>
      </c>
      <c r="H1289" s="88" t="s">
        <v>66</v>
      </c>
      <c r="I1289" s="88" t="s">
        <v>2918</v>
      </c>
      <c r="J1289" s="88" t="s">
        <v>3080</v>
      </c>
      <c r="K1289" s="88" t="s">
        <v>3276</v>
      </c>
      <c r="L1289" s="88" t="s">
        <v>3523</v>
      </c>
      <c r="M1289" s="88" t="s">
        <v>3203</v>
      </c>
      <c r="N1289" s="88" t="s">
        <v>3634</v>
      </c>
      <c r="O1289" s="88" t="s">
        <v>587</v>
      </c>
      <c r="P1289" s="87" t="s">
        <v>104</v>
      </c>
      <c r="Q1289" s="88" t="s">
        <v>2374</v>
      </c>
      <c r="R1289" s="89" t="s">
        <v>3635</v>
      </c>
      <c r="T1289" s="87" t="s">
        <v>3257</v>
      </c>
      <c r="X1289" s="93"/>
      <c r="Y1289" s="93"/>
      <c r="AD1289" s="88">
        <v>12</v>
      </c>
      <c r="AE1289" s="108">
        <v>23.75</v>
      </c>
      <c r="AI1289" s="114"/>
      <c r="AJ1289" s="114"/>
      <c r="AK1289" s="114"/>
      <c r="AP1289" s="88" t="s">
        <v>61</v>
      </c>
      <c r="AQ1289" s="88" t="s">
        <v>44</v>
      </c>
      <c r="AR1289" s="88" t="s">
        <v>45</v>
      </c>
      <c r="AS1289" s="88" t="s">
        <v>44</v>
      </c>
      <c r="AT1289" s="88" t="s">
        <v>61</v>
      </c>
      <c r="AU1289" s="88"/>
      <c r="AV1289" s="88"/>
      <c r="AW1289" s="88"/>
      <c r="AX1289" s="88"/>
      <c r="AZ1289" s="93"/>
      <c r="BA1289" s="93"/>
      <c r="BB1289" s="93"/>
      <c r="BC1289" s="93"/>
      <c r="BD1289" s="93"/>
      <c r="BE1289" s="93"/>
      <c r="BG1289" s="88" t="s">
        <v>68</v>
      </c>
      <c r="BH1289" s="88" t="s">
        <v>3523</v>
      </c>
    </row>
    <row r="1290" spans="1:60" s="87" customFormat="1" ht="30.75" customHeight="1" x14ac:dyDescent="0.2">
      <c r="A1290" s="87" t="s">
        <v>3234</v>
      </c>
      <c r="B1290" s="87" t="s">
        <v>3336</v>
      </c>
      <c r="C1290" s="87" t="s">
        <v>3234</v>
      </c>
      <c r="D1290" s="88" t="s">
        <v>31</v>
      </c>
      <c r="E1290" s="88" t="s">
        <v>32</v>
      </c>
      <c r="F1290" s="88" t="s">
        <v>32</v>
      </c>
      <c r="G1290" s="88" t="s">
        <v>61</v>
      </c>
      <c r="H1290" s="88" t="s">
        <v>66</v>
      </c>
      <c r="I1290" s="88" t="s">
        <v>2918</v>
      </c>
      <c r="J1290" s="88" t="s">
        <v>3080</v>
      </c>
      <c r="K1290" s="88" t="s">
        <v>3276</v>
      </c>
      <c r="L1290" s="88" t="s">
        <v>3523</v>
      </c>
      <c r="M1290" s="88" t="s">
        <v>3203</v>
      </c>
      <c r="N1290" s="88" t="s">
        <v>3637</v>
      </c>
      <c r="O1290" s="88" t="s">
        <v>587</v>
      </c>
      <c r="P1290" s="88" t="s">
        <v>1636</v>
      </c>
      <c r="Q1290" s="88" t="s">
        <v>2374</v>
      </c>
      <c r="R1290" s="89" t="s">
        <v>3636</v>
      </c>
      <c r="T1290" s="87" t="s">
        <v>3258</v>
      </c>
      <c r="X1290" s="93"/>
      <c r="Y1290" s="93"/>
      <c r="AD1290" s="88">
        <v>12</v>
      </c>
      <c r="AE1290" s="108">
        <v>23.75</v>
      </c>
      <c r="AI1290" s="114"/>
      <c r="AJ1290" s="114"/>
      <c r="AK1290" s="114"/>
      <c r="AP1290" s="88" t="s">
        <v>61</v>
      </c>
      <c r="AQ1290" s="88" t="s">
        <v>44</v>
      </c>
      <c r="AR1290" s="88" t="s">
        <v>45</v>
      </c>
      <c r="AS1290" s="88" t="s">
        <v>44</v>
      </c>
      <c r="AT1290" s="88" t="s">
        <v>61</v>
      </c>
      <c r="AU1290" s="88"/>
      <c r="AV1290" s="88"/>
      <c r="AW1290" s="88"/>
      <c r="AX1290" s="88"/>
      <c r="AZ1290" s="93"/>
      <c r="BA1290" s="93"/>
      <c r="BB1290" s="93"/>
      <c r="BC1290" s="93"/>
      <c r="BD1290" s="93"/>
      <c r="BE1290" s="93"/>
      <c r="BG1290" s="88" t="s">
        <v>68</v>
      </c>
      <c r="BH1290" s="88" t="s">
        <v>3523</v>
      </c>
    </row>
    <row r="1291" spans="1:60" s="87" customFormat="1" ht="30.75" customHeight="1" x14ac:dyDescent="0.2">
      <c r="A1291" s="87" t="s">
        <v>3235</v>
      </c>
      <c r="B1291" s="87" t="s">
        <v>3336</v>
      </c>
      <c r="C1291" s="87" t="s">
        <v>3235</v>
      </c>
      <c r="D1291" s="88" t="s">
        <v>31</v>
      </c>
      <c r="E1291" s="88" t="s">
        <v>32</v>
      </c>
      <c r="F1291" s="88" t="s">
        <v>32</v>
      </c>
      <c r="G1291" s="88" t="s">
        <v>61</v>
      </c>
      <c r="H1291" s="88" t="s">
        <v>66</v>
      </c>
      <c r="I1291" s="88" t="s">
        <v>2918</v>
      </c>
      <c r="J1291" s="88" t="s">
        <v>3080</v>
      </c>
      <c r="K1291" s="88" t="s">
        <v>3276</v>
      </c>
      <c r="L1291" s="88" t="s">
        <v>3523</v>
      </c>
      <c r="M1291" s="88" t="s">
        <v>3203</v>
      </c>
      <c r="N1291" s="88" t="s">
        <v>3637</v>
      </c>
      <c r="O1291" s="88" t="s">
        <v>587</v>
      </c>
      <c r="P1291" s="87" t="s">
        <v>100</v>
      </c>
      <c r="Q1291" s="88" t="s">
        <v>2374</v>
      </c>
      <c r="R1291" s="89" t="s">
        <v>3636</v>
      </c>
      <c r="T1291" s="87" t="s">
        <v>3259</v>
      </c>
      <c r="X1291" s="93"/>
      <c r="Y1291" s="93"/>
      <c r="AD1291" s="88">
        <v>12</v>
      </c>
      <c r="AE1291" s="108">
        <v>23.75</v>
      </c>
      <c r="AI1291" s="114"/>
      <c r="AJ1291" s="114"/>
      <c r="AK1291" s="114"/>
      <c r="AP1291" s="88" t="s">
        <v>61</v>
      </c>
      <c r="AQ1291" s="88" t="s">
        <v>44</v>
      </c>
      <c r="AR1291" s="88" t="s">
        <v>45</v>
      </c>
      <c r="AS1291" s="88" t="s">
        <v>44</v>
      </c>
      <c r="AT1291" s="88" t="s">
        <v>61</v>
      </c>
      <c r="AU1291" s="88"/>
      <c r="AV1291" s="88"/>
      <c r="AW1291" s="88"/>
      <c r="AX1291" s="88"/>
      <c r="AZ1291" s="93"/>
      <c r="BA1291" s="93"/>
      <c r="BB1291" s="93"/>
      <c r="BC1291" s="93"/>
      <c r="BD1291" s="93"/>
      <c r="BE1291" s="93"/>
      <c r="BG1291" s="88" t="s">
        <v>68</v>
      </c>
      <c r="BH1291" s="88" t="s">
        <v>3523</v>
      </c>
    </row>
    <row r="1292" spans="1:60" s="87" customFormat="1" ht="30.75" customHeight="1" x14ac:dyDescent="0.2">
      <c r="A1292" s="87" t="s">
        <v>3236</v>
      </c>
      <c r="B1292" s="87" t="s">
        <v>3336</v>
      </c>
      <c r="C1292" s="87" t="s">
        <v>3236</v>
      </c>
      <c r="D1292" s="88" t="s">
        <v>31</v>
      </c>
      <c r="E1292" s="88" t="s">
        <v>32</v>
      </c>
      <c r="F1292" s="88" t="s">
        <v>32</v>
      </c>
      <c r="G1292" s="88" t="s">
        <v>61</v>
      </c>
      <c r="H1292" s="88" t="s">
        <v>66</v>
      </c>
      <c r="I1292" s="88" t="s">
        <v>2918</v>
      </c>
      <c r="J1292" s="88" t="s">
        <v>3080</v>
      </c>
      <c r="K1292" s="88" t="s">
        <v>3276</v>
      </c>
      <c r="L1292" s="88" t="s">
        <v>3523</v>
      </c>
      <c r="M1292" s="88" t="s">
        <v>3203</v>
      </c>
      <c r="N1292" s="88" t="s">
        <v>3637</v>
      </c>
      <c r="O1292" s="88" t="s">
        <v>587</v>
      </c>
      <c r="P1292" s="87" t="s">
        <v>98</v>
      </c>
      <c r="Q1292" s="88" t="s">
        <v>2374</v>
      </c>
      <c r="R1292" s="89" t="s">
        <v>3636</v>
      </c>
      <c r="T1292" s="87" t="s">
        <v>3260</v>
      </c>
      <c r="X1292" s="93"/>
      <c r="Y1292" s="93"/>
      <c r="AD1292" s="88">
        <v>12</v>
      </c>
      <c r="AE1292" s="108">
        <v>23.75</v>
      </c>
      <c r="AI1292" s="114"/>
      <c r="AJ1292" s="114"/>
      <c r="AK1292" s="114"/>
      <c r="AP1292" s="88" t="s">
        <v>61</v>
      </c>
      <c r="AQ1292" s="88" t="s">
        <v>44</v>
      </c>
      <c r="AR1292" s="88" t="s">
        <v>45</v>
      </c>
      <c r="AS1292" s="88" t="s">
        <v>44</v>
      </c>
      <c r="AT1292" s="88" t="s">
        <v>61</v>
      </c>
      <c r="AU1292" s="88"/>
      <c r="AV1292" s="88"/>
      <c r="AW1292" s="88"/>
      <c r="AX1292" s="88"/>
      <c r="AZ1292" s="93"/>
      <c r="BA1292" s="93"/>
      <c r="BB1292" s="93"/>
      <c r="BC1292" s="93"/>
      <c r="BD1292" s="93"/>
      <c r="BE1292" s="93"/>
      <c r="BG1292" s="88" t="s">
        <v>68</v>
      </c>
      <c r="BH1292" s="88" t="s">
        <v>3523</v>
      </c>
    </row>
    <row r="1293" spans="1:60" s="87" customFormat="1" ht="30.75" customHeight="1" x14ac:dyDescent="0.2">
      <c r="A1293" s="87" t="s">
        <v>3237</v>
      </c>
      <c r="B1293" s="87" t="s">
        <v>3336</v>
      </c>
      <c r="C1293" s="87" t="s">
        <v>3237</v>
      </c>
      <c r="D1293" s="88" t="s">
        <v>31</v>
      </c>
      <c r="E1293" s="88" t="s">
        <v>32</v>
      </c>
      <c r="F1293" s="88" t="s">
        <v>32</v>
      </c>
      <c r="G1293" s="88" t="s">
        <v>61</v>
      </c>
      <c r="H1293" s="88" t="s">
        <v>66</v>
      </c>
      <c r="I1293" s="88" t="s">
        <v>2918</v>
      </c>
      <c r="J1293" s="88" t="s">
        <v>3080</v>
      </c>
      <c r="K1293" s="88" t="s">
        <v>3276</v>
      </c>
      <c r="L1293" s="88" t="s">
        <v>3523</v>
      </c>
      <c r="M1293" s="88" t="s">
        <v>3203</v>
      </c>
      <c r="N1293" s="88" t="s">
        <v>3637</v>
      </c>
      <c r="O1293" s="88" t="s">
        <v>587</v>
      </c>
      <c r="P1293" s="87" t="s">
        <v>2748</v>
      </c>
      <c r="Q1293" s="88" t="s">
        <v>2374</v>
      </c>
      <c r="R1293" s="89" t="s">
        <v>3636</v>
      </c>
      <c r="T1293" s="87" t="s">
        <v>3261</v>
      </c>
      <c r="X1293" s="93"/>
      <c r="Y1293" s="93"/>
      <c r="AD1293" s="88">
        <v>12</v>
      </c>
      <c r="AE1293" s="108">
        <v>23.75</v>
      </c>
      <c r="AI1293" s="114"/>
      <c r="AJ1293" s="114"/>
      <c r="AK1293" s="114"/>
      <c r="AP1293" s="88" t="s">
        <v>61</v>
      </c>
      <c r="AQ1293" s="88" t="s">
        <v>44</v>
      </c>
      <c r="AR1293" s="88" t="s">
        <v>45</v>
      </c>
      <c r="AS1293" s="88" t="s">
        <v>44</v>
      </c>
      <c r="AT1293" s="88" t="s">
        <v>61</v>
      </c>
      <c r="AU1293" s="88"/>
      <c r="AV1293" s="88"/>
      <c r="AW1293" s="88"/>
      <c r="AX1293" s="88"/>
      <c r="AZ1293" s="93"/>
      <c r="BA1293" s="93"/>
      <c r="BB1293" s="93"/>
      <c r="BC1293" s="93"/>
      <c r="BD1293" s="93"/>
      <c r="BE1293" s="93"/>
      <c r="BG1293" s="88" t="s">
        <v>68</v>
      </c>
      <c r="BH1293" s="88" t="s">
        <v>3523</v>
      </c>
    </row>
    <row r="1294" spans="1:60" s="87" customFormat="1" ht="30.75" customHeight="1" x14ac:dyDescent="0.2">
      <c r="A1294" s="87" t="s">
        <v>3238</v>
      </c>
      <c r="B1294" s="87" t="s">
        <v>3336</v>
      </c>
      <c r="C1294" s="87" t="s">
        <v>3238</v>
      </c>
      <c r="D1294" s="88" t="s">
        <v>31</v>
      </c>
      <c r="E1294" s="88" t="s">
        <v>32</v>
      </c>
      <c r="F1294" s="88" t="s">
        <v>32</v>
      </c>
      <c r="G1294" s="88" t="s">
        <v>61</v>
      </c>
      <c r="H1294" s="88" t="s">
        <v>66</v>
      </c>
      <c r="I1294" s="88" t="s">
        <v>2918</v>
      </c>
      <c r="J1294" s="88" t="s">
        <v>3080</v>
      </c>
      <c r="K1294" s="88" t="s">
        <v>3276</v>
      </c>
      <c r="L1294" s="88" t="s">
        <v>3523</v>
      </c>
      <c r="M1294" s="88" t="s">
        <v>3203</v>
      </c>
      <c r="N1294" s="88" t="s">
        <v>3637</v>
      </c>
      <c r="O1294" s="88" t="s">
        <v>587</v>
      </c>
      <c r="P1294" s="87" t="s">
        <v>2747</v>
      </c>
      <c r="Q1294" s="88" t="s">
        <v>2374</v>
      </c>
      <c r="R1294" s="89" t="s">
        <v>3636</v>
      </c>
      <c r="T1294" s="87" t="s">
        <v>3262</v>
      </c>
      <c r="X1294" s="93"/>
      <c r="Y1294" s="93"/>
      <c r="AD1294" s="88">
        <v>12</v>
      </c>
      <c r="AE1294" s="108">
        <v>23.75</v>
      </c>
      <c r="AI1294" s="114"/>
      <c r="AJ1294" s="114"/>
      <c r="AK1294" s="114"/>
      <c r="AP1294" s="88" t="s">
        <v>61</v>
      </c>
      <c r="AQ1294" s="88" t="s">
        <v>44</v>
      </c>
      <c r="AR1294" s="88" t="s">
        <v>45</v>
      </c>
      <c r="AS1294" s="88" t="s">
        <v>44</v>
      </c>
      <c r="AT1294" s="88" t="s">
        <v>61</v>
      </c>
      <c r="AU1294" s="88"/>
      <c r="AV1294" s="88"/>
      <c r="AW1294" s="88"/>
      <c r="AX1294" s="88"/>
      <c r="AZ1294" s="93"/>
      <c r="BA1294" s="93"/>
      <c r="BB1294" s="93"/>
      <c r="BC1294" s="93"/>
      <c r="BD1294" s="93"/>
      <c r="BE1294" s="93"/>
      <c r="BG1294" s="88" t="s">
        <v>68</v>
      </c>
      <c r="BH1294" s="88" t="s">
        <v>3523</v>
      </c>
    </row>
    <row r="1295" spans="1:60" s="87" customFormat="1" ht="30.75" customHeight="1" x14ac:dyDescent="0.2">
      <c r="A1295" s="87" t="s">
        <v>3239</v>
      </c>
      <c r="B1295" s="87" t="s">
        <v>3336</v>
      </c>
      <c r="C1295" s="87" t="s">
        <v>3239</v>
      </c>
      <c r="D1295" s="88" t="s">
        <v>31</v>
      </c>
      <c r="E1295" s="88" t="s">
        <v>32</v>
      </c>
      <c r="F1295" s="88" t="s">
        <v>32</v>
      </c>
      <c r="G1295" s="88" t="s">
        <v>61</v>
      </c>
      <c r="H1295" s="88" t="s">
        <v>66</v>
      </c>
      <c r="I1295" s="88" t="s">
        <v>2918</v>
      </c>
      <c r="J1295" s="88" t="s">
        <v>3080</v>
      </c>
      <c r="K1295" s="88" t="s">
        <v>3276</v>
      </c>
      <c r="L1295" s="88" t="s">
        <v>3523</v>
      </c>
      <c r="M1295" s="88" t="s">
        <v>3203</v>
      </c>
      <c r="N1295" s="88" t="s">
        <v>3637</v>
      </c>
      <c r="O1295" s="88" t="s">
        <v>587</v>
      </c>
      <c r="P1295" s="87" t="s">
        <v>104</v>
      </c>
      <c r="Q1295" s="88" t="s">
        <v>2374</v>
      </c>
      <c r="R1295" s="89" t="s">
        <v>3636</v>
      </c>
      <c r="T1295" s="87" t="s">
        <v>3263</v>
      </c>
      <c r="X1295" s="93"/>
      <c r="Y1295" s="93"/>
      <c r="AD1295" s="88">
        <v>12</v>
      </c>
      <c r="AE1295" s="108">
        <v>23.75</v>
      </c>
      <c r="AI1295" s="114"/>
      <c r="AJ1295" s="114"/>
      <c r="AK1295" s="114"/>
      <c r="AP1295" s="88" t="s">
        <v>61</v>
      </c>
      <c r="AQ1295" s="88" t="s">
        <v>44</v>
      </c>
      <c r="AR1295" s="88" t="s">
        <v>45</v>
      </c>
      <c r="AS1295" s="88" t="s">
        <v>44</v>
      </c>
      <c r="AT1295" s="88" t="s">
        <v>61</v>
      </c>
      <c r="AU1295" s="88"/>
      <c r="AV1295" s="88"/>
      <c r="AW1295" s="88"/>
      <c r="AX1295" s="88"/>
      <c r="AZ1295" s="93"/>
      <c r="BA1295" s="93"/>
      <c r="BB1295" s="93"/>
      <c r="BC1295" s="93"/>
      <c r="BD1295" s="93"/>
      <c r="BE1295" s="93"/>
      <c r="BG1295" s="88" t="s">
        <v>68</v>
      </c>
      <c r="BH1295" s="88" t="s">
        <v>3523</v>
      </c>
    </row>
    <row r="1296" spans="1:60" s="87" customFormat="1" ht="30.75" customHeight="1" x14ac:dyDescent="0.2">
      <c r="A1296" s="87" t="s">
        <v>3240</v>
      </c>
      <c r="B1296" s="87" t="s">
        <v>3337</v>
      </c>
      <c r="C1296" s="87" t="s">
        <v>3240</v>
      </c>
      <c r="D1296" s="88" t="s">
        <v>31</v>
      </c>
      <c r="E1296" s="88" t="s">
        <v>32</v>
      </c>
      <c r="F1296" s="88" t="s">
        <v>32</v>
      </c>
      <c r="G1296" s="88" t="s">
        <v>61</v>
      </c>
      <c r="H1296" s="88" t="s">
        <v>66</v>
      </c>
      <c r="I1296" s="88" t="s">
        <v>2918</v>
      </c>
      <c r="J1296" s="88" t="s">
        <v>3080</v>
      </c>
      <c r="K1296" s="88" t="s">
        <v>3276</v>
      </c>
      <c r="L1296" s="88" t="s">
        <v>3523</v>
      </c>
      <c r="M1296" s="88" t="s">
        <v>3203</v>
      </c>
      <c r="N1296" s="88" t="s">
        <v>3630</v>
      </c>
      <c r="O1296" s="88" t="s">
        <v>587</v>
      </c>
      <c r="P1296" s="88" t="s">
        <v>1636</v>
      </c>
      <c r="Q1296" s="88" t="s">
        <v>2374</v>
      </c>
      <c r="R1296" s="89" t="s">
        <v>3631</v>
      </c>
      <c r="T1296" s="87" t="s">
        <v>3264</v>
      </c>
      <c r="X1296" s="93"/>
      <c r="Y1296" s="93"/>
      <c r="AD1296" s="88">
        <v>12</v>
      </c>
      <c r="AE1296" s="108">
        <v>23.75</v>
      </c>
      <c r="AI1296" s="114"/>
      <c r="AJ1296" s="114"/>
      <c r="AK1296" s="114"/>
      <c r="AP1296" s="88" t="s">
        <v>61</v>
      </c>
      <c r="AQ1296" s="88" t="s">
        <v>44</v>
      </c>
      <c r="AR1296" s="88" t="s">
        <v>45</v>
      </c>
      <c r="AS1296" s="88" t="s">
        <v>44</v>
      </c>
      <c r="AT1296" s="88" t="s">
        <v>61</v>
      </c>
      <c r="AU1296" s="88"/>
      <c r="AV1296" s="88"/>
      <c r="AW1296" s="88"/>
      <c r="AX1296" s="88"/>
      <c r="AZ1296" s="93"/>
      <c r="BA1296" s="93"/>
      <c r="BB1296" s="93"/>
      <c r="BC1296" s="93"/>
      <c r="BD1296" s="93"/>
      <c r="BE1296" s="93"/>
      <c r="BG1296" s="88" t="s">
        <v>68</v>
      </c>
      <c r="BH1296" s="88" t="s">
        <v>3523</v>
      </c>
    </row>
    <row r="1297" spans="1:60" s="87" customFormat="1" ht="30.75" customHeight="1" x14ac:dyDescent="0.2">
      <c r="A1297" s="87" t="s">
        <v>3241</v>
      </c>
      <c r="B1297" s="87" t="s">
        <v>3337</v>
      </c>
      <c r="C1297" s="87" t="s">
        <v>3241</v>
      </c>
      <c r="D1297" s="88" t="s">
        <v>31</v>
      </c>
      <c r="E1297" s="88" t="s">
        <v>32</v>
      </c>
      <c r="F1297" s="88" t="s">
        <v>32</v>
      </c>
      <c r="G1297" s="88" t="s">
        <v>61</v>
      </c>
      <c r="H1297" s="88" t="s">
        <v>66</v>
      </c>
      <c r="I1297" s="88" t="s">
        <v>2918</v>
      </c>
      <c r="J1297" s="88" t="s">
        <v>3080</v>
      </c>
      <c r="K1297" s="88" t="s">
        <v>3276</v>
      </c>
      <c r="L1297" s="88" t="s">
        <v>3523</v>
      </c>
      <c r="M1297" s="88" t="s">
        <v>3203</v>
      </c>
      <c r="N1297" s="88" t="s">
        <v>3630</v>
      </c>
      <c r="O1297" s="88" t="s">
        <v>587</v>
      </c>
      <c r="P1297" s="87" t="s">
        <v>100</v>
      </c>
      <c r="Q1297" s="88" t="s">
        <v>2374</v>
      </c>
      <c r="R1297" s="89" t="s">
        <v>3631</v>
      </c>
      <c r="T1297" s="87" t="s">
        <v>3265</v>
      </c>
      <c r="X1297" s="93"/>
      <c r="Y1297" s="93"/>
      <c r="AD1297" s="88">
        <v>12</v>
      </c>
      <c r="AE1297" s="108">
        <v>23.75</v>
      </c>
      <c r="AI1297" s="114"/>
      <c r="AJ1297" s="114"/>
      <c r="AK1297" s="114"/>
      <c r="AP1297" s="88" t="s">
        <v>61</v>
      </c>
      <c r="AQ1297" s="88" t="s">
        <v>44</v>
      </c>
      <c r="AR1297" s="88" t="s">
        <v>45</v>
      </c>
      <c r="AS1297" s="88" t="s">
        <v>44</v>
      </c>
      <c r="AT1297" s="88" t="s">
        <v>61</v>
      </c>
      <c r="AU1297" s="88"/>
      <c r="AV1297" s="88"/>
      <c r="AW1297" s="88"/>
      <c r="AX1297" s="88"/>
      <c r="AZ1297" s="93"/>
      <c r="BA1297" s="93"/>
      <c r="BB1297" s="93"/>
      <c r="BC1297" s="93"/>
      <c r="BD1297" s="93"/>
      <c r="BE1297" s="93"/>
      <c r="BG1297" s="88" t="s">
        <v>68</v>
      </c>
      <c r="BH1297" s="88" t="s">
        <v>3523</v>
      </c>
    </row>
    <row r="1298" spans="1:60" s="87" customFormat="1" ht="30.75" customHeight="1" x14ac:dyDescent="0.2">
      <c r="A1298" s="87" t="s">
        <v>3242</v>
      </c>
      <c r="B1298" s="87" t="s">
        <v>3337</v>
      </c>
      <c r="C1298" s="87" t="s">
        <v>3242</v>
      </c>
      <c r="D1298" s="88" t="s">
        <v>31</v>
      </c>
      <c r="E1298" s="88" t="s">
        <v>32</v>
      </c>
      <c r="F1298" s="88" t="s">
        <v>32</v>
      </c>
      <c r="G1298" s="88" t="s">
        <v>61</v>
      </c>
      <c r="H1298" s="88" t="s">
        <v>66</v>
      </c>
      <c r="I1298" s="88" t="s">
        <v>2918</v>
      </c>
      <c r="J1298" s="88" t="s">
        <v>3080</v>
      </c>
      <c r="K1298" s="88" t="s">
        <v>3276</v>
      </c>
      <c r="L1298" s="88" t="s">
        <v>3523</v>
      </c>
      <c r="M1298" s="88" t="s">
        <v>3203</v>
      </c>
      <c r="N1298" s="88" t="s">
        <v>3630</v>
      </c>
      <c r="O1298" s="88" t="s">
        <v>587</v>
      </c>
      <c r="P1298" s="87" t="s">
        <v>98</v>
      </c>
      <c r="Q1298" s="88" t="s">
        <v>2374</v>
      </c>
      <c r="R1298" s="89" t="s">
        <v>3631</v>
      </c>
      <c r="T1298" s="87" t="s">
        <v>3266</v>
      </c>
      <c r="X1298" s="93"/>
      <c r="Y1298" s="93"/>
      <c r="AD1298" s="88">
        <v>12</v>
      </c>
      <c r="AE1298" s="108">
        <v>23.75</v>
      </c>
      <c r="AI1298" s="114"/>
      <c r="AJ1298" s="114"/>
      <c r="AK1298" s="114"/>
      <c r="AP1298" s="88" t="s">
        <v>61</v>
      </c>
      <c r="AQ1298" s="88" t="s">
        <v>44</v>
      </c>
      <c r="AR1298" s="88" t="s">
        <v>45</v>
      </c>
      <c r="AS1298" s="88" t="s">
        <v>44</v>
      </c>
      <c r="AT1298" s="88" t="s">
        <v>61</v>
      </c>
      <c r="AU1298" s="88"/>
      <c r="AV1298" s="88"/>
      <c r="AW1298" s="88"/>
      <c r="AX1298" s="88"/>
      <c r="AZ1298" s="93"/>
      <c r="BA1298" s="93"/>
      <c r="BB1298" s="93"/>
      <c r="BC1298" s="93"/>
      <c r="BD1298" s="93"/>
      <c r="BE1298" s="93"/>
      <c r="BG1298" s="88" t="s">
        <v>68</v>
      </c>
      <c r="BH1298" s="88" t="s">
        <v>3523</v>
      </c>
    </row>
    <row r="1299" spans="1:60" s="87" customFormat="1" ht="30.75" customHeight="1" x14ac:dyDescent="0.2">
      <c r="A1299" s="87" t="s">
        <v>3243</v>
      </c>
      <c r="B1299" s="87" t="s">
        <v>3337</v>
      </c>
      <c r="C1299" s="87" t="s">
        <v>3243</v>
      </c>
      <c r="D1299" s="88" t="s">
        <v>31</v>
      </c>
      <c r="E1299" s="88" t="s">
        <v>32</v>
      </c>
      <c r="F1299" s="88" t="s">
        <v>32</v>
      </c>
      <c r="G1299" s="88" t="s">
        <v>61</v>
      </c>
      <c r="H1299" s="88" t="s">
        <v>66</v>
      </c>
      <c r="I1299" s="88" t="s">
        <v>2918</v>
      </c>
      <c r="J1299" s="88" t="s">
        <v>3080</v>
      </c>
      <c r="K1299" s="88" t="s">
        <v>3276</v>
      </c>
      <c r="L1299" s="88" t="s">
        <v>3523</v>
      </c>
      <c r="M1299" s="88" t="s">
        <v>3203</v>
      </c>
      <c r="N1299" s="88" t="s">
        <v>3630</v>
      </c>
      <c r="O1299" s="88" t="s">
        <v>587</v>
      </c>
      <c r="P1299" s="87" t="s">
        <v>2748</v>
      </c>
      <c r="Q1299" s="88" t="s">
        <v>2374</v>
      </c>
      <c r="R1299" s="89" t="s">
        <v>3631</v>
      </c>
      <c r="T1299" s="87" t="s">
        <v>3267</v>
      </c>
      <c r="X1299" s="93"/>
      <c r="Y1299" s="93"/>
      <c r="AD1299" s="88">
        <v>12</v>
      </c>
      <c r="AE1299" s="108">
        <v>23.75</v>
      </c>
      <c r="AI1299" s="114"/>
      <c r="AJ1299" s="114"/>
      <c r="AK1299" s="114"/>
      <c r="AP1299" s="88" t="s">
        <v>61</v>
      </c>
      <c r="AQ1299" s="88" t="s">
        <v>44</v>
      </c>
      <c r="AR1299" s="88" t="s">
        <v>45</v>
      </c>
      <c r="AS1299" s="88" t="s">
        <v>44</v>
      </c>
      <c r="AT1299" s="88" t="s">
        <v>61</v>
      </c>
      <c r="AU1299" s="88"/>
      <c r="AV1299" s="88"/>
      <c r="AW1299" s="88"/>
      <c r="AX1299" s="88"/>
      <c r="AZ1299" s="93"/>
      <c r="BA1299" s="93"/>
      <c r="BB1299" s="93"/>
      <c r="BC1299" s="93"/>
      <c r="BD1299" s="93"/>
      <c r="BE1299" s="93"/>
      <c r="BG1299" s="88" t="s">
        <v>68</v>
      </c>
      <c r="BH1299" s="88" t="s">
        <v>3523</v>
      </c>
    </row>
    <row r="1300" spans="1:60" s="87" customFormat="1" ht="30.75" customHeight="1" x14ac:dyDescent="0.2">
      <c r="A1300" s="87" t="s">
        <v>3244</v>
      </c>
      <c r="B1300" s="87" t="s">
        <v>3337</v>
      </c>
      <c r="C1300" s="87" t="s">
        <v>3244</v>
      </c>
      <c r="D1300" s="88" t="s">
        <v>31</v>
      </c>
      <c r="E1300" s="88" t="s">
        <v>32</v>
      </c>
      <c r="F1300" s="88" t="s">
        <v>32</v>
      </c>
      <c r="G1300" s="88" t="s">
        <v>61</v>
      </c>
      <c r="H1300" s="88" t="s">
        <v>66</v>
      </c>
      <c r="I1300" s="88" t="s">
        <v>2918</v>
      </c>
      <c r="J1300" s="88" t="s">
        <v>3080</v>
      </c>
      <c r="K1300" s="88" t="s">
        <v>3276</v>
      </c>
      <c r="L1300" s="88" t="s">
        <v>3523</v>
      </c>
      <c r="M1300" s="88" t="s">
        <v>3203</v>
      </c>
      <c r="N1300" s="88" t="s">
        <v>3630</v>
      </c>
      <c r="O1300" s="88" t="s">
        <v>587</v>
      </c>
      <c r="P1300" s="87" t="s">
        <v>2747</v>
      </c>
      <c r="Q1300" s="88" t="s">
        <v>2374</v>
      </c>
      <c r="R1300" s="89" t="s">
        <v>3631</v>
      </c>
      <c r="T1300" s="87" t="s">
        <v>3268</v>
      </c>
      <c r="X1300" s="93"/>
      <c r="Y1300" s="93"/>
      <c r="AD1300" s="88">
        <v>12</v>
      </c>
      <c r="AE1300" s="108">
        <v>23.75</v>
      </c>
      <c r="AI1300" s="114"/>
      <c r="AJ1300" s="114"/>
      <c r="AK1300" s="114"/>
      <c r="AP1300" s="88" t="s">
        <v>61</v>
      </c>
      <c r="AQ1300" s="88" t="s">
        <v>44</v>
      </c>
      <c r="AR1300" s="88" t="s">
        <v>45</v>
      </c>
      <c r="AS1300" s="88" t="s">
        <v>44</v>
      </c>
      <c r="AT1300" s="88" t="s">
        <v>61</v>
      </c>
      <c r="AU1300" s="88"/>
      <c r="AV1300" s="88"/>
      <c r="AW1300" s="88"/>
      <c r="AX1300" s="88"/>
      <c r="AZ1300" s="93"/>
      <c r="BA1300" s="93"/>
      <c r="BB1300" s="93"/>
      <c r="BC1300" s="93"/>
      <c r="BD1300" s="93"/>
      <c r="BE1300" s="93"/>
      <c r="BG1300" s="88" t="s">
        <v>68</v>
      </c>
      <c r="BH1300" s="88" t="s">
        <v>3523</v>
      </c>
    </row>
    <row r="1301" spans="1:60" s="87" customFormat="1" ht="30.75" customHeight="1" x14ac:dyDescent="0.2">
      <c r="A1301" s="87" t="s">
        <v>3245</v>
      </c>
      <c r="B1301" s="87" t="s">
        <v>3337</v>
      </c>
      <c r="C1301" s="87" t="s">
        <v>3245</v>
      </c>
      <c r="D1301" s="88" t="s">
        <v>31</v>
      </c>
      <c r="E1301" s="88" t="s">
        <v>32</v>
      </c>
      <c r="F1301" s="88" t="s">
        <v>32</v>
      </c>
      <c r="G1301" s="88" t="s">
        <v>61</v>
      </c>
      <c r="H1301" s="88" t="s">
        <v>66</v>
      </c>
      <c r="I1301" s="88" t="s">
        <v>2918</v>
      </c>
      <c r="J1301" s="88" t="s">
        <v>3080</v>
      </c>
      <c r="K1301" s="88" t="s">
        <v>3276</v>
      </c>
      <c r="L1301" s="88" t="s">
        <v>3523</v>
      </c>
      <c r="M1301" s="88" t="s">
        <v>3203</v>
      </c>
      <c r="N1301" s="88" t="s">
        <v>3630</v>
      </c>
      <c r="O1301" s="88" t="s">
        <v>587</v>
      </c>
      <c r="P1301" s="87" t="s">
        <v>104</v>
      </c>
      <c r="Q1301" s="88" t="s">
        <v>2374</v>
      </c>
      <c r="R1301" s="89" t="s">
        <v>3631</v>
      </c>
      <c r="T1301" s="87" t="s">
        <v>3269</v>
      </c>
      <c r="X1301" s="93"/>
      <c r="Y1301" s="93"/>
      <c r="AD1301" s="88">
        <v>12</v>
      </c>
      <c r="AE1301" s="108">
        <v>23.75</v>
      </c>
      <c r="AI1301" s="114"/>
      <c r="AJ1301" s="114"/>
      <c r="AK1301" s="114"/>
      <c r="AP1301" s="88" t="s">
        <v>61</v>
      </c>
      <c r="AQ1301" s="88" t="s">
        <v>44</v>
      </c>
      <c r="AR1301" s="88" t="s">
        <v>45</v>
      </c>
      <c r="AS1301" s="88" t="s">
        <v>44</v>
      </c>
      <c r="AT1301" s="88" t="s">
        <v>61</v>
      </c>
      <c r="AU1301" s="88"/>
      <c r="AV1301" s="88"/>
      <c r="AW1301" s="88"/>
      <c r="AX1301" s="88"/>
      <c r="AZ1301" s="93"/>
      <c r="BA1301" s="93"/>
      <c r="BB1301" s="93"/>
      <c r="BC1301" s="93"/>
      <c r="BD1301" s="93"/>
      <c r="BE1301" s="93"/>
      <c r="BG1301" s="88" t="s">
        <v>68</v>
      </c>
      <c r="BH1301" s="88" t="s">
        <v>3523</v>
      </c>
    </row>
    <row r="1302" spans="1:60" s="87" customFormat="1" ht="30.75" customHeight="1" x14ac:dyDescent="0.2">
      <c r="A1302" s="87" t="s">
        <v>3246</v>
      </c>
      <c r="B1302" s="87" t="s">
        <v>3338</v>
      </c>
      <c r="C1302" s="87" t="s">
        <v>3246</v>
      </c>
      <c r="D1302" s="88" t="s">
        <v>31</v>
      </c>
      <c r="E1302" s="88" t="s">
        <v>32</v>
      </c>
      <c r="F1302" s="88" t="s">
        <v>32</v>
      </c>
      <c r="G1302" s="88" t="s">
        <v>61</v>
      </c>
      <c r="H1302" s="88" t="s">
        <v>66</v>
      </c>
      <c r="I1302" s="88" t="s">
        <v>2918</v>
      </c>
      <c r="J1302" s="88" t="s">
        <v>3080</v>
      </c>
      <c r="K1302" s="88" t="s">
        <v>3276</v>
      </c>
      <c r="L1302" s="88" t="s">
        <v>3523</v>
      </c>
      <c r="M1302" s="88" t="s">
        <v>3203</v>
      </c>
      <c r="N1302" s="88" t="s">
        <v>3640</v>
      </c>
      <c r="O1302" s="88" t="s">
        <v>587</v>
      </c>
      <c r="P1302" s="88" t="s">
        <v>1636</v>
      </c>
      <c r="Q1302" s="88" t="s">
        <v>2374</v>
      </c>
      <c r="R1302" s="89" t="s">
        <v>3641</v>
      </c>
      <c r="T1302" s="87" t="s">
        <v>3270</v>
      </c>
      <c r="X1302" s="93"/>
      <c r="Y1302" s="93"/>
      <c r="AD1302" s="88">
        <v>12</v>
      </c>
      <c r="AE1302" s="108">
        <v>23.75</v>
      </c>
      <c r="AI1302" s="114"/>
      <c r="AJ1302" s="114"/>
      <c r="AK1302" s="114"/>
      <c r="AP1302" s="88" t="s">
        <v>61</v>
      </c>
      <c r="AQ1302" s="88" t="s">
        <v>44</v>
      </c>
      <c r="AR1302" s="88" t="s">
        <v>45</v>
      </c>
      <c r="AS1302" s="88" t="s">
        <v>44</v>
      </c>
      <c r="AT1302" s="88" t="s">
        <v>61</v>
      </c>
      <c r="AU1302" s="88"/>
      <c r="AV1302" s="88"/>
      <c r="AW1302" s="88"/>
      <c r="AX1302" s="88"/>
      <c r="AZ1302" s="93"/>
      <c r="BA1302" s="93"/>
      <c r="BB1302" s="93"/>
      <c r="BC1302" s="93"/>
      <c r="BD1302" s="93"/>
      <c r="BE1302" s="93"/>
      <c r="BG1302" s="88" t="s">
        <v>68</v>
      </c>
      <c r="BH1302" s="88" t="s">
        <v>3523</v>
      </c>
    </row>
    <row r="1303" spans="1:60" s="87" customFormat="1" ht="30.75" customHeight="1" x14ac:dyDescent="0.2">
      <c r="A1303" s="87" t="s">
        <v>3247</v>
      </c>
      <c r="B1303" s="87" t="s">
        <v>3338</v>
      </c>
      <c r="C1303" s="87" t="s">
        <v>3247</v>
      </c>
      <c r="D1303" s="88" t="s">
        <v>31</v>
      </c>
      <c r="E1303" s="88" t="s">
        <v>32</v>
      </c>
      <c r="F1303" s="88" t="s">
        <v>32</v>
      </c>
      <c r="G1303" s="88" t="s">
        <v>61</v>
      </c>
      <c r="H1303" s="88" t="s">
        <v>66</v>
      </c>
      <c r="I1303" s="88" t="s">
        <v>2918</v>
      </c>
      <c r="J1303" s="88" t="s">
        <v>3080</v>
      </c>
      <c r="K1303" s="88" t="s">
        <v>3276</v>
      </c>
      <c r="L1303" s="88" t="s">
        <v>3523</v>
      </c>
      <c r="M1303" s="88" t="s">
        <v>3203</v>
      </c>
      <c r="N1303" s="88" t="s">
        <v>3640</v>
      </c>
      <c r="O1303" s="88" t="s">
        <v>587</v>
      </c>
      <c r="P1303" s="87" t="s">
        <v>100</v>
      </c>
      <c r="Q1303" s="88" t="s">
        <v>2374</v>
      </c>
      <c r="R1303" s="89" t="s">
        <v>3641</v>
      </c>
      <c r="T1303" s="87" t="s">
        <v>3271</v>
      </c>
      <c r="X1303" s="93"/>
      <c r="Y1303" s="93"/>
      <c r="AD1303" s="88">
        <v>12</v>
      </c>
      <c r="AE1303" s="108">
        <v>23.75</v>
      </c>
      <c r="AI1303" s="114"/>
      <c r="AJ1303" s="114"/>
      <c r="AK1303" s="114"/>
      <c r="AP1303" s="88" t="s">
        <v>61</v>
      </c>
      <c r="AQ1303" s="88" t="s">
        <v>44</v>
      </c>
      <c r="AR1303" s="88" t="s">
        <v>45</v>
      </c>
      <c r="AS1303" s="88" t="s">
        <v>44</v>
      </c>
      <c r="AT1303" s="88" t="s">
        <v>61</v>
      </c>
      <c r="AU1303" s="88"/>
      <c r="AV1303" s="88"/>
      <c r="AW1303" s="88"/>
      <c r="AX1303" s="88"/>
      <c r="AZ1303" s="93"/>
      <c r="BA1303" s="93"/>
      <c r="BB1303" s="93"/>
      <c r="BC1303" s="93"/>
      <c r="BD1303" s="93"/>
      <c r="BE1303" s="93"/>
      <c r="BG1303" s="88" t="s">
        <v>68</v>
      </c>
      <c r="BH1303" s="88" t="s">
        <v>3523</v>
      </c>
    </row>
    <row r="1304" spans="1:60" s="87" customFormat="1" ht="30.75" customHeight="1" x14ac:dyDescent="0.2">
      <c r="A1304" s="87" t="s">
        <v>3248</v>
      </c>
      <c r="B1304" s="87" t="s">
        <v>3338</v>
      </c>
      <c r="C1304" s="87" t="s">
        <v>3248</v>
      </c>
      <c r="D1304" s="88" t="s">
        <v>31</v>
      </c>
      <c r="E1304" s="88" t="s">
        <v>32</v>
      </c>
      <c r="F1304" s="88" t="s">
        <v>32</v>
      </c>
      <c r="G1304" s="88" t="s">
        <v>61</v>
      </c>
      <c r="H1304" s="88" t="s">
        <v>66</v>
      </c>
      <c r="I1304" s="88" t="s">
        <v>2918</v>
      </c>
      <c r="J1304" s="88" t="s">
        <v>3080</v>
      </c>
      <c r="K1304" s="88" t="s">
        <v>3276</v>
      </c>
      <c r="L1304" s="88" t="s">
        <v>3523</v>
      </c>
      <c r="M1304" s="88" t="s">
        <v>3203</v>
      </c>
      <c r="N1304" s="88" t="s">
        <v>3640</v>
      </c>
      <c r="O1304" s="88" t="s">
        <v>587</v>
      </c>
      <c r="P1304" s="87" t="s">
        <v>98</v>
      </c>
      <c r="Q1304" s="88" t="s">
        <v>2374</v>
      </c>
      <c r="R1304" s="89" t="s">
        <v>3641</v>
      </c>
      <c r="T1304" s="87" t="s">
        <v>3272</v>
      </c>
      <c r="X1304" s="93"/>
      <c r="Y1304" s="93"/>
      <c r="AD1304" s="88">
        <v>12</v>
      </c>
      <c r="AE1304" s="108">
        <v>23.75</v>
      </c>
      <c r="AI1304" s="114"/>
      <c r="AJ1304" s="114"/>
      <c r="AK1304" s="114"/>
      <c r="AP1304" s="88" t="s">
        <v>61</v>
      </c>
      <c r="AQ1304" s="88" t="s">
        <v>44</v>
      </c>
      <c r="AR1304" s="88" t="s">
        <v>45</v>
      </c>
      <c r="AS1304" s="88" t="s">
        <v>44</v>
      </c>
      <c r="AT1304" s="88" t="s">
        <v>61</v>
      </c>
      <c r="AU1304" s="88"/>
      <c r="AV1304" s="88"/>
      <c r="AW1304" s="88"/>
      <c r="AX1304" s="88"/>
      <c r="AZ1304" s="93"/>
      <c r="BA1304" s="93"/>
      <c r="BB1304" s="93"/>
      <c r="BC1304" s="93"/>
      <c r="BD1304" s="93"/>
      <c r="BE1304" s="93"/>
      <c r="BG1304" s="88" t="s">
        <v>68</v>
      </c>
      <c r="BH1304" s="88" t="s">
        <v>3523</v>
      </c>
    </row>
    <row r="1305" spans="1:60" s="87" customFormat="1" ht="30.75" customHeight="1" x14ac:dyDescent="0.2">
      <c r="A1305" s="87" t="s">
        <v>3249</v>
      </c>
      <c r="B1305" s="87" t="s">
        <v>3338</v>
      </c>
      <c r="C1305" s="87" t="s">
        <v>3249</v>
      </c>
      <c r="D1305" s="88" t="s">
        <v>31</v>
      </c>
      <c r="E1305" s="88" t="s">
        <v>32</v>
      </c>
      <c r="F1305" s="88" t="s">
        <v>32</v>
      </c>
      <c r="G1305" s="88" t="s">
        <v>61</v>
      </c>
      <c r="H1305" s="88" t="s">
        <v>66</v>
      </c>
      <c r="I1305" s="88" t="s">
        <v>2918</v>
      </c>
      <c r="J1305" s="88" t="s">
        <v>3080</v>
      </c>
      <c r="K1305" s="88" t="s">
        <v>3276</v>
      </c>
      <c r="L1305" s="88" t="s">
        <v>3523</v>
      </c>
      <c r="M1305" s="88" t="s">
        <v>3203</v>
      </c>
      <c r="N1305" s="88" t="s">
        <v>3640</v>
      </c>
      <c r="O1305" s="88" t="s">
        <v>587</v>
      </c>
      <c r="P1305" s="87" t="s">
        <v>2748</v>
      </c>
      <c r="Q1305" s="88" t="s">
        <v>2374</v>
      </c>
      <c r="R1305" s="89" t="s">
        <v>3641</v>
      </c>
      <c r="T1305" s="87" t="s">
        <v>3273</v>
      </c>
      <c r="X1305" s="93"/>
      <c r="Y1305" s="93"/>
      <c r="AD1305" s="88">
        <v>12</v>
      </c>
      <c r="AE1305" s="108">
        <v>23.75</v>
      </c>
      <c r="AI1305" s="114"/>
      <c r="AJ1305" s="114"/>
      <c r="AK1305" s="114"/>
      <c r="AP1305" s="88" t="s">
        <v>61</v>
      </c>
      <c r="AQ1305" s="88" t="s">
        <v>44</v>
      </c>
      <c r="AR1305" s="88" t="s">
        <v>45</v>
      </c>
      <c r="AS1305" s="88" t="s">
        <v>44</v>
      </c>
      <c r="AT1305" s="88" t="s">
        <v>61</v>
      </c>
      <c r="AU1305" s="88"/>
      <c r="AV1305" s="88"/>
      <c r="AW1305" s="88"/>
      <c r="AX1305" s="88"/>
      <c r="AZ1305" s="93"/>
      <c r="BA1305" s="93"/>
      <c r="BB1305" s="93"/>
      <c r="BC1305" s="93"/>
      <c r="BD1305" s="93"/>
      <c r="BE1305" s="93"/>
      <c r="BG1305" s="88" t="s">
        <v>68</v>
      </c>
      <c r="BH1305" s="88" t="s">
        <v>3523</v>
      </c>
    </row>
    <row r="1306" spans="1:60" s="87" customFormat="1" ht="30.75" customHeight="1" x14ac:dyDescent="0.2">
      <c r="A1306" s="87" t="s">
        <v>3250</v>
      </c>
      <c r="B1306" s="87" t="s">
        <v>3338</v>
      </c>
      <c r="C1306" s="87" t="s">
        <v>3250</v>
      </c>
      <c r="D1306" s="88" t="s">
        <v>31</v>
      </c>
      <c r="E1306" s="88" t="s">
        <v>32</v>
      </c>
      <c r="F1306" s="88" t="s">
        <v>32</v>
      </c>
      <c r="G1306" s="88" t="s">
        <v>61</v>
      </c>
      <c r="H1306" s="88" t="s">
        <v>66</v>
      </c>
      <c r="I1306" s="88" t="s">
        <v>2918</v>
      </c>
      <c r="J1306" s="88" t="s">
        <v>3080</v>
      </c>
      <c r="K1306" s="88" t="s">
        <v>3276</v>
      </c>
      <c r="L1306" s="88" t="s">
        <v>3523</v>
      </c>
      <c r="M1306" s="88" t="s">
        <v>3203</v>
      </c>
      <c r="N1306" s="88" t="s">
        <v>3640</v>
      </c>
      <c r="O1306" s="88" t="s">
        <v>587</v>
      </c>
      <c r="P1306" s="87" t="s">
        <v>2747</v>
      </c>
      <c r="Q1306" s="88" t="s">
        <v>2374</v>
      </c>
      <c r="R1306" s="89" t="s">
        <v>3641</v>
      </c>
      <c r="T1306" s="87" t="s">
        <v>3274</v>
      </c>
      <c r="X1306" s="93"/>
      <c r="Y1306" s="93"/>
      <c r="AD1306" s="88">
        <v>12</v>
      </c>
      <c r="AE1306" s="108">
        <v>23.75</v>
      </c>
      <c r="AI1306" s="114"/>
      <c r="AJ1306" s="114"/>
      <c r="AK1306" s="114"/>
      <c r="AP1306" s="88" t="s">
        <v>61</v>
      </c>
      <c r="AQ1306" s="88" t="s">
        <v>44</v>
      </c>
      <c r="AR1306" s="88" t="s">
        <v>45</v>
      </c>
      <c r="AS1306" s="88" t="s">
        <v>44</v>
      </c>
      <c r="AT1306" s="88" t="s">
        <v>61</v>
      </c>
      <c r="AU1306" s="88"/>
      <c r="AV1306" s="88"/>
      <c r="AW1306" s="88"/>
      <c r="AX1306" s="88"/>
      <c r="AZ1306" s="93"/>
      <c r="BA1306" s="93"/>
      <c r="BB1306" s="93"/>
      <c r="BC1306" s="93"/>
      <c r="BD1306" s="93"/>
      <c r="BE1306" s="93"/>
      <c r="BG1306" s="88" t="s">
        <v>68</v>
      </c>
      <c r="BH1306" s="88" t="s">
        <v>3523</v>
      </c>
    </row>
    <row r="1307" spans="1:60" s="87" customFormat="1" ht="30.75" customHeight="1" x14ac:dyDescent="0.2">
      <c r="A1307" s="87" t="s">
        <v>3251</v>
      </c>
      <c r="B1307" s="87" t="s">
        <v>3338</v>
      </c>
      <c r="C1307" s="87" t="s">
        <v>3251</v>
      </c>
      <c r="D1307" s="88" t="s">
        <v>31</v>
      </c>
      <c r="E1307" s="88" t="s">
        <v>32</v>
      </c>
      <c r="F1307" s="88" t="s">
        <v>32</v>
      </c>
      <c r="G1307" s="88" t="s">
        <v>61</v>
      </c>
      <c r="H1307" s="88" t="s">
        <v>66</v>
      </c>
      <c r="I1307" s="88" t="s">
        <v>2918</v>
      </c>
      <c r="J1307" s="88" t="s">
        <v>3080</v>
      </c>
      <c r="K1307" s="88" t="s">
        <v>3276</v>
      </c>
      <c r="L1307" s="88" t="s">
        <v>3523</v>
      </c>
      <c r="M1307" s="88" t="s">
        <v>3203</v>
      </c>
      <c r="N1307" s="88" t="s">
        <v>3640</v>
      </c>
      <c r="O1307" s="88" t="s">
        <v>587</v>
      </c>
      <c r="P1307" s="87" t="s">
        <v>104</v>
      </c>
      <c r="Q1307" s="88" t="s">
        <v>2374</v>
      </c>
      <c r="R1307" s="89" t="s">
        <v>3641</v>
      </c>
      <c r="T1307" s="87" t="s">
        <v>3275</v>
      </c>
      <c r="X1307" s="93"/>
      <c r="Y1307" s="93"/>
      <c r="AD1307" s="88">
        <v>12</v>
      </c>
      <c r="AE1307" s="108">
        <v>23.75</v>
      </c>
      <c r="AI1307" s="114"/>
      <c r="AJ1307" s="114"/>
      <c r="AK1307" s="114"/>
      <c r="AP1307" s="88" t="s">
        <v>61</v>
      </c>
      <c r="AQ1307" s="88" t="s">
        <v>44</v>
      </c>
      <c r="AR1307" s="88" t="s">
        <v>45</v>
      </c>
      <c r="AS1307" s="88" t="s">
        <v>44</v>
      </c>
      <c r="AT1307" s="88" t="s">
        <v>61</v>
      </c>
      <c r="AU1307" s="88"/>
      <c r="AV1307" s="88"/>
      <c r="AW1307" s="88"/>
      <c r="AX1307" s="88"/>
      <c r="AZ1307" s="93"/>
      <c r="BA1307" s="93"/>
      <c r="BB1307" s="93"/>
      <c r="BC1307" s="93"/>
      <c r="BD1307" s="93"/>
      <c r="BE1307" s="93"/>
      <c r="BG1307" s="88" t="s">
        <v>68</v>
      </c>
      <c r="BH1307" s="88" t="s">
        <v>3523</v>
      </c>
    </row>
    <row r="1308" spans="1:60" s="87" customFormat="1" ht="30.75" customHeight="1" x14ac:dyDescent="0.2">
      <c r="A1308" s="87" t="s">
        <v>3277</v>
      </c>
      <c r="B1308" s="87" t="s">
        <v>3330</v>
      </c>
      <c r="C1308" s="87" t="s">
        <v>3277</v>
      </c>
      <c r="D1308" s="88" t="s">
        <v>31</v>
      </c>
      <c r="E1308" s="88" t="s">
        <v>32</v>
      </c>
      <c r="F1308" s="88" t="s">
        <v>32</v>
      </c>
      <c r="G1308" s="88" t="s">
        <v>61</v>
      </c>
      <c r="H1308" s="88" t="s">
        <v>66</v>
      </c>
      <c r="I1308" s="88" t="s">
        <v>2918</v>
      </c>
      <c r="J1308" s="88" t="s">
        <v>3080</v>
      </c>
      <c r="K1308" s="88" t="s">
        <v>3301</v>
      </c>
      <c r="L1308" s="88" t="s">
        <v>3523</v>
      </c>
      <c r="M1308" s="88" t="s">
        <v>3203</v>
      </c>
      <c r="N1308" s="88" t="s">
        <v>3634</v>
      </c>
      <c r="O1308" s="88" t="s">
        <v>587</v>
      </c>
      <c r="P1308" s="88" t="s">
        <v>1636</v>
      </c>
      <c r="Q1308" s="88" t="s">
        <v>2374</v>
      </c>
      <c r="R1308" s="89" t="s">
        <v>3635</v>
      </c>
      <c r="T1308" s="87" t="s">
        <v>3302</v>
      </c>
      <c r="X1308" s="93"/>
      <c r="Y1308" s="93"/>
      <c r="AD1308" s="88">
        <v>12</v>
      </c>
      <c r="AE1308" s="108">
        <v>23.75</v>
      </c>
      <c r="AI1308" s="114"/>
      <c r="AJ1308" s="114"/>
      <c r="AK1308" s="114"/>
      <c r="AP1308" s="88" t="s">
        <v>61</v>
      </c>
      <c r="AQ1308" s="88" t="s">
        <v>44</v>
      </c>
      <c r="AR1308" s="88" t="s">
        <v>45</v>
      </c>
      <c r="AS1308" s="88" t="s">
        <v>44</v>
      </c>
      <c r="AT1308" s="88" t="s">
        <v>61</v>
      </c>
      <c r="AU1308" s="88"/>
      <c r="AV1308" s="88"/>
      <c r="AW1308" s="88"/>
      <c r="AX1308" s="88"/>
      <c r="AZ1308" s="93"/>
      <c r="BA1308" s="93"/>
      <c r="BB1308" s="93"/>
      <c r="BC1308" s="93"/>
      <c r="BD1308" s="93"/>
      <c r="BE1308" s="93"/>
      <c r="BG1308" s="88" t="s">
        <v>68</v>
      </c>
      <c r="BH1308" s="88" t="s">
        <v>3523</v>
      </c>
    </row>
    <row r="1309" spans="1:60" s="87" customFormat="1" ht="30.75" customHeight="1" x14ac:dyDescent="0.2">
      <c r="A1309" s="87" t="s">
        <v>3278</v>
      </c>
      <c r="B1309" s="87" t="s">
        <v>3330</v>
      </c>
      <c r="C1309" s="87" t="s">
        <v>3278</v>
      </c>
      <c r="D1309" s="88" t="s">
        <v>31</v>
      </c>
      <c r="E1309" s="88" t="s">
        <v>32</v>
      </c>
      <c r="F1309" s="88" t="s">
        <v>32</v>
      </c>
      <c r="G1309" s="88" t="s">
        <v>61</v>
      </c>
      <c r="H1309" s="88" t="s">
        <v>66</v>
      </c>
      <c r="I1309" s="88" t="s">
        <v>2918</v>
      </c>
      <c r="J1309" s="88" t="s">
        <v>3080</v>
      </c>
      <c r="K1309" s="88" t="s">
        <v>3301</v>
      </c>
      <c r="L1309" s="88" t="s">
        <v>3523</v>
      </c>
      <c r="M1309" s="88" t="s">
        <v>3203</v>
      </c>
      <c r="N1309" s="88" t="s">
        <v>3634</v>
      </c>
      <c r="O1309" s="88" t="s">
        <v>587</v>
      </c>
      <c r="P1309" s="87" t="s">
        <v>100</v>
      </c>
      <c r="Q1309" s="88" t="s">
        <v>2374</v>
      </c>
      <c r="R1309" s="89" t="s">
        <v>3635</v>
      </c>
      <c r="T1309" s="87" t="s">
        <v>3303</v>
      </c>
      <c r="X1309" s="93"/>
      <c r="Y1309" s="93"/>
      <c r="AD1309" s="88">
        <v>12</v>
      </c>
      <c r="AE1309" s="108">
        <v>23.75</v>
      </c>
      <c r="AI1309" s="114"/>
      <c r="AJ1309" s="114"/>
      <c r="AK1309" s="114"/>
      <c r="AP1309" s="88" t="s">
        <v>61</v>
      </c>
      <c r="AQ1309" s="88" t="s">
        <v>44</v>
      </c>
      <c r="AR1309" s="88" t="s">
        <v>45</v>
      </c>
      <c r="AS1309" s="88" t="s">
        <v>44</v>
      </c>
      <c r="AT1309" s="88" t="s">
        <v>61</v>
      </c>
      <c r="AU1309" s="88"/>
      <c r="AV1309" s="88"/>
      <c r="AW1309" s="88"/>
      <c r="AX1309" s="88"/>
      <c r="AZ1309" s="93"/>
      <c r="BA1309" s="93"/>
      <c r="BB1309" s="93"/>
      <c r="BC1309" s="93"/>
      <c r="BD1309" s="93"/>
      <c r="BE1309" s="93"/>
      <c r="BG1309" s="88" t="s">
        <v>68</v>
      </c>
      <c r="BH1309" s="88" t="s">
        <v>3523</v>
      </c>
    </row>
    <row r="1310" spans="1:60" s="87" customFormat="1" ht="30.75" customHeight="1" x14ac:dyDescent="0.2">
      <c r="A1310" s="87" t="s">
        <v>3279</v>
      </c>
      <c r="B1310" s="87" t="s">
        <v>3330</v>
      </c>
      <c r="C1310" s="87" t="s">
        <v>3279</v>
      </c>
      <c r="D1310" s="88" t="s">
        <v>31</v>
      </c>
      <c r="E1310" s="88" t="s">
        <v>32</v>
      </c>
      <c r="F1310" s="88" t="s">
        <v>32</v>
      </c>
      <c r="G1310" s="88" t="s">
        <v>61</v>
      </c>
      <c r="H1310" s="88" t="s">
        <v>66</v>
      </c>
      <c r="I1310" s="88" t="s">
        <v>2918</v>
      </c>
      <c r="J1310" s="88" t="s">
        <v>3080</v>
      </c>
      <c r="K1310" s="88" t="s">
        <v>3301</v>
      </c>
      <c r="L1310" s="88" t="s">
        <v>3523</v>
      </c>
      <c r="M1310" s="88" t="s">
        <v>3203</v>
      </c>
      <c r="N1310" s="88" t="s">
        <v>3634</v>
      </c>
      <c r="O1310" s="88" t="s">
        <v>587</v>
      </c>
      <c r="P1310" s="87" t="s">
        <v>98</v>
      </c>
      <c r="Q1310" s="88" t="s">
        <v>2374</v>
      </c>
      <c r="R1310" s="89" t="s">
        <v>3635</v>
      </c>
      <c r="T1310" s="87" t="s">
        <v>3304</v>
      </c>
      <c r="X1310" s="93"/>
      <c r="Y1310" s="93"/>
      <c r="AD1310" s="88">
        <v>12</v>
      </c>
      <c r="AE1310" s="108">
        <v>23.75</v>
      </c>
      <c r="AI1310" s="114"/>
      <c r="AJ1310" s="114"/>
      <c r="AK1310" s="114"/>
      <c r="AP1310" s="88" t="s">
        <v>61</v>
      </c>
      <c r="AQ1310" s="88" t="s">
        <v>44</v>
      </c>
      <c r="AR1310" s="88" t="s">
        <v>45</v>
      </c>
      <c r="AS1310" s="88" t="s">
        <v>44</v>
      </c>
      <c r="AT1310" s="88" t="s">
        <v>61</v>
      </c>
      <c r="AU1310" s="88"/>
      <c r="AV1310" s="88"/>
      <c r="AW1310" s="88"/>
      <c r="AX1310" s="88"/>
      <c r="AZ1310" s="93"/>
      <c r="BA1310" s="93"/>
      <c r="BB1310" s="93"/>
      <c r="BC1310" s="93"/>
      <c r="BD1310" s="93"/>
      <c r="BE1310" s="93"/>
      <c r="BG1310" s="88" t="s">
        <v>68</v>
      </c>
      <c r="BH1310" s="88" t="s">
        <v>3523</v>
      </c>
    </row>
    <row r="1311" spans="1:60" s="87" customFormat="1" ht="30.75" customHeight="1" x14ac:dyDescent="0.2">
      <c r="A1311" s="87" t="s">
        <v>3280</v>
      </c>
      <c r="B1311" s="87" t="s">
        <v>3330</v>
      </c>
      <c r="C1311" s="87" t="s">
        <v>3280</v>
      </c>
      <c r="D1311" s="88" t="s">
        <v>31</v>
      </c>
      <c r="E1311" s="88" t="s">
        <v>32</v>
      </c>
      <c r="F1311" s="88" t="s">
        <v>32</v>
      </c>
      <c r="G1311" s="88" t="s">
        <v>61</v>
      </c>
      <c r="H1311" s="88" t="s">
        <v>66</v>
      </c>
      <c r="I1311" s="88" t="s">
        <v>2918</v>
      </c>
      <c r="J1311" s="88" t="s">
        <v>3080</v>
      </c>
      <c r="K1311" s="88" t="s">
        <v>3301</v>
      </c>
      <c r="L1311" s="88" t="s">
        <v>3523</v>
      </c>
      <c r="M1311" s="88" t="s">
        <v>3203</v>
      </c>
      <c r="N1311" s="88" t="s">
        <v>3634</v>
      </c>
      <c r="O1311" s="88" t="s">
        <v>587</v>
      </c>
      <c r="P1311" s="87" t="s">
        <v>2748</v>
      </c>
      <c r="Q1311" s="88" t="s">
        <v>2374</v>
      </c>
      <c r="R1311" s="89" t="s">
        <v>3635</v>
      </c>
      <c r="T1311" s="87" t="s">
        <v>3305</v>
      </c>
      <c r="X1311" s="93"/>
      <c r="Y1311" s="93"/>
      <c r="AD1311" s="88">
        <v>12</v>
      </c>
      <c r="AE1311" s="108">
        <v>23.75</v>
      </c>
      <c r="AI1311" s="114"/>
      <c r="AJ1311" s="114"/>
      <c r="AK1311" s="114"/>
      <c r="AP1311" s="88" t="s">
        <v>61</v>
      </c>
      <c r="AQ1311" s="88" t="s">
        <v>44</v>
      </c>
      <c r="AR1311" s="88" t="s">
        <v>45</v>
      </c>
      <c r="AS1311" s="88" t="s">
        <v>44</v>
      </c>
      <c r="AT1311" s="88" t="s">
        <v>61</v>
      </c>
      <c r="AU1311" s="88"/>
      <c r="AV1311" s="88"/>
      <c r="AW1311" s="88"/>
      <c r="AX1311" s="88"/>
      <c r="AZ1311" s="93"/>
      <c r="BA1311" s="93"/>
      <c r="BB1311" s="93"/>
      <c r="BC1311" s="93"/>
      <c r="BD1311" s="93"/>
      <c r="BE1311" s="93"/>
      <c r="BG1311" s="88" t="s">
        <v>68</v>
      </c>
      <c r="BH1311" s="88" t="s">
        <v>3523</v>
      </c>
    </row>
    <row r="1312" spans="1:60" s="87" customFormat="1" ht="30.75" customHeight="1" x14ac:dyDescent="0.2">
      <c r="A1312" s="87" t="s">
        <v>3281</v>
      </c>
      <c r="B1312" s="87" t="s">
        <v>3330</v>
      </c>
      <c r="C1312" s="87" t="s">
        <v>3281</v>
      </c>
      <c r="D1312" s="88" t="s">
        <v>31</v>
      </c>
      <c r="E1312" s="88" t="s">
        <v>32</v>
      </c>
      <c r="F1312" s="88" t="s">
        <v>32</v>
      </c>
      <c r="G1312" s="88" t="s">
        <v>61</v>
      </c>
      <c r="H1312" s="88" t="s">
        <v>66</v>
      </c>
      <c r="I1312" s="88" t="s">
        <v>2918</v>
      </c>
      <c r="J1312" s="88" t="s">
        <v>3080</v>
      </c>
      <c r="K1312" s="88" t="s">
        <v>3301</v>
      </c>
      <c r="L1312" s="88" t="s">
        <v>3523</v>
      </c>
      <c r="M1312" s="88" t="s">
        <v>3203</v>
      </c>
      <c r="N1312" s="88" t="s">
        <v>3634</v>
      </c>
      <c r="O1312" s="88" t="s">
        <v>587</v>
      </c>
      <c r="P1312" s="87" t="s">
        <v>2747</v>
      </c>
      <c r="Q1312" s="88" t="s">
        <v>2374</v>
      </c>
      <c r="R1312" s="89" t="s">
        <v>3635</v>
      </c>
      <c r="T1312" s="87" t="s">
        <v>3306</v>
      </c>
      <c r="X1312" s="93"/>
      <c r="Y1312" s="93"/>
      <c r="AD1312" s="88">
        <v>12</v>
      </c>
      <c r="AE1312" s="108">
        <v>23.75</v>
      </c>
      <c r="AI1312" s="114"/>
      <c r="AJ1312" s="114"/>
      <c r="AK1312" s="114"/>
      <c r="AP1312" s="88" t="s">
        <v>61</v>
      </c>
      <c r="AQ1312" s="88" t="s">
        <v>44</v>
      </c>
      <c r="AR1312" s="88" t="s">
        <v>45</v>
      </c>
      <c r="AS1312" s="88" t="s">
        <v>44</v>
      </c>
      <c r="AT1312" s="88" t="s">
        <v>61</v>
      </c>
      <c r="AU1312" s="88"/>
      <c r="AV1312" s="88"/>
      <c r="AW1312" s="88"/>
      <c r="AX1312" s="88"/>
      <c r="AZ1312" s="93"/>
      <c r="BA1312" s="93"/>
      <c r="BB1312" s="93"/>
      <c r="BC1312" s="93"/>
      <c r="BD1312" s="93"/>
      <c r="BE1312" s="93"/>
      <c r="BG1312" s="88" t="s">
        <v>68</v>
      </c>
      <c r="BH1312" s="88" t="s">
        <v>3523</v>
      </c>
    </row>
    <row r="1313" spans="1:60" s="87" customFormat="1" ht="30.75" customHeight="1" x14ac:dyDescent="0.2">
      <c r="A1313" s="87" t="s">
        <v>3282</v>
      </c>
      <c r="B1313" s="87" t="s">
        <v>3330</v>
      </c>
      <c r="C1313" s="87" t="s">
        <v>3282</v>
      </c>
      <c r="D1313" s="88" t="s">
        <v>31</v>
      </c>
      <c r="E1313" s="88" t="s">
        <v>32</v>
      </c>
      <c r="F1313" s="88" t="s">
        <v>32</v>
      </c>
      <c r="G1313" s="88" t="s">
        <v>61</v>
      </c>
      <c r="H1313" s="88" t="s">
        <v>66</v>
      </c>
      <c r="I1313" s="88" t="s">
        <v>2918</v>
      </c>
      <c r="J1313" s="88" t="s">
        <v>3080</v>
      </c>
      <c r="K1313" s="88" t="s">
        <v>3301</v>
      </c>
      <c r="L1313" s="88" t="s">
        <v>3523</v>
      </c>
      <c r="M1313" s="88" t="s">
        <v>3203</v>
      </c>
      <c r="N1313" s="88" t="s">
        <v>3634</v>
      </c>
      <c r="O1313" s="88" t="s">
        <v>587</v>
      </c>
      <c r="P1313" s="87" t="s">
        <v>104</v>
      </c>
      <c r="Q1313" s="88" t="s">
        <v>2374</v>
      </c>
      <c r="R1313" s="89" t="s">
        <v>3635</v>
      </c>
      <c r="T1313" s="87" t="s">
        <v>3307</v>
      </c>
      <c r="X1313" s="93"/>
      <c r="Y1313" s="93"/>
      <c r="AD1313" s="88">
        <v>12</v>
      </c>
      <c r="AE1313" s="108">
        <v>23.75</v>
      </c>
      <c r="AI1313" s="114"/>
      <c r="AJ1313" s="114"/>
      <c r="AK1313" s="114"/>
      <c r="AP1313" s="88" t="s">
        <v>61</v>
      </c>
      <c r="AQ1313" s="88" t="s">
        <v>44</v>
      </c>
      <c r="AR1313" s="88" t="s">
        <v>45</v>
      </c>
      <c r="AS1313" s="88" t="s">
        <v>44</v>
      </c>
      <c r="AT1313" s="88" t="s">
        <v>61</v>
      </c>
      <c r="AU1313" s="88"/>
      <c r="AV1313" s="88"/>
      <c r="AW1313" s="88"/>
      <c r="AX1313" s="88"/>
      <c r="AZ1313" s="93"/>
      <c r="BA1313" s="93"/>
      <c r="BB1313" s="93"/>
      <c r="BC1313" s="93"/>
      <c r="BD1313" s="93"/>
      <c r="BE1313" s="93"/>
      <c r="BG1313" s="88" t="s">
        <v>68</v>
      </c>
      <c r="BH1313" s="88" t="s">
        <v>3523</v>
      </c>
    </row>
    <row r="1314" spans="1:60" s="87" customFormat="1" ht="30.75" customHeight="1" x14ac:dyDescent="0.2">
      <c r="A1314" s="87" t="s">
        <v>3283</v>
      </c>
      <c r="B1314" s="87" t="s">
        <v>3329</v>
      </c>
      <c r="C1314" s="87" t="s">
        <v>3283</v>
      </c>
      <c r="D1314" s="88" t="s">
        <v>31</v>
      </c>
      <c r="E1314" s="88" t="s">
        <v>32</v>
      </c>
      <c r="F1314" s="88" t="s">
        <v>32</v>
      </c>
      <c r="G1314" s="88" t="s">
        <v>61</v>
      </c>
      <c r="H1314" s="88" t="s">
        <v>66</v>
      </c>
      <c r="I1314" s="88" t="s">
        <v>2918</v>
      </c>
      <c r="J1314" s="88" t="s">
        <v>3080</v>
      </c>
      <c r="K1314" s="88" t="s">
        <v>3301</v>
      </c>
      <c r="L1314" s="88" t="s">
        <v>3523</v>
      </c>
      <c r="M1314" s="88" t="s">
        <v>3203</v>
      </c>
      <c r="N1314" s="88" t="s">
        <v>3637</v>
      </c>
      <c r="O1314" s="88" t="s">
        <v>587</v>
      </c>
      <c r="P1314" s="88" t="s">
        <v>1636</v>
      </c>
      <c r="Q1314" s="88" t="s">
        <v>2374</v>
      </c>
      <c r="R1314" s="89" t="s">
        <v>3636</v>
      </c>
      <c r="T1314" s="87" t="s">
        <v>3308</v>
      </c>
      <c r="X1314" s="93"/>
      <c r="Y1314" s="93"/>
      <c r="AD1314" s="88">
        <v>12</v>
      </c>
      <c r="AE1314" s="108">
        <v>23.75</v>
      </c>
      <c r="AI1314" s="114"/>
      <c r="AJ1314" s="114"/>
      <c r="AK1314" s="114"/>
      <c r="AP1314" s="88" t="s">
        <v>61</v>
      </c>
      <c r="AQ1314" s="88" t="s">
        <v>44</v>
      </c>
      <c r="AR1314" s="88" t="s">
        <v>45</v>
      </c>
      <c r="AS1314" s="88" t="s">
        <v>44</v>
      </c>
      <c r="AT1314" s="88" t="s">
        <v>61</v>
      </c>
      <c r="AU1314" s="88"/>
      <c r="AV1314" s="88"/>
      <c r="AW1314" s="88"/>
      <c r="AX1314" s="88"/>
      <c r="AZ1314" s="93"/>
      <c r="BA1314" s="93"/>
      <c r="BB1314" s="93"/>
      <c r="BC1314" s="93"/>
      <c r="BD1314" s="93"/>
      <c r="BE1314" s="93"/>
      <c r="BG1314" s="88" t="s">
        <v>68</v>
      </c>
      <c r="BH1314" s="88" t="s">
        <v>3523</v>
      </c>
    </row>
    <row r="1315" spans="1:60" s="87" customFormat="1" ht="30.75" customHeight="1" x14ac:dyDescent="0.2">
      <c r="A1315" s="87" t="s">
        <v>3284</v>
      </c>
      <c r="B1315" s="87" t="s">
        <v>3329</v>
      </c>
      <c r="C1315" s="87" t="s">
        <v>3284</v>
      </c>
      <c r="D1315" s="88" t="s">
        <v>31</v>
      </c>
      <c r="E1315" s="88" t="s">
        <v>32</v>
      </c>
      <c r="F1315" s="88" t="s">
        <v>32</v>
      </c>
      <c r="G1315" s="88" t="s">
        <v>61</v>
      </c>
      <c r="H1315" s="88" t="s">
        <v>66</v>
      </c>
      <c r="I1315" s="88" t="s">
        <v>2918</v>
      </c>
      <c r="J1315" s="88" t="s">
        <v>3080</v>
      </c>
      <c r="K1315" s="88" t="s">
        <v>3301</v>
      </c>
      <c r="L1315" s="88" t="s">
        <v>3523</v>
      </c>
      <c r="M1315" s="88" t="s">
        <v>3203</v>
      </c>
      <c r="N1315" s="88" t="s">
        <v>3637</v>
      </c>
      <c r="O1315" s="88" t="s">
        <v>587</v>
      </c>
      <c r="P1315" s="87" t="s">
        <v>100</v>
      </c>
      <c r="Q1315" s="88" t="s">
        <v>2374</v>
      </c>
      <c r="R1315" s="89" t="s">
        <v>3636</v>
      </c>
      <c r="T1315" s="87" t="s">
        <v>3309</v>
      </c>
      <c r="X1315" s="93"/>
      <c r="Y1315" s="93"/>
      <c r="AD1315" s="88">
        <v>12</v>
      </c>
      <c r="AE1315" s="108">
        <v>23.75</v>
      </c>
      <c r="AI1315" s="114"/>
      <c r="AJ1315" s="114"/>
      <c r="AK1315" s="114"/>
      <c r="AP1315" s="88" t="s">
        <v>61</v>
      </c>
      <c r="AQ1315" s="88" t="s">
        <v>44</v>
      </c>
      <c r="AR1315" s="88" t="s">
        <v>45</v>
      </c>
      <c r="AS1315" s="88" t="s">
        <v>44</v>
      </c>
      <c r="AT1315" s="88" t="s">
        <v>61</v>
      </c>
      <c r="AU1315" s="88"/>
      <c r="AV1315" s="88"/>
      <c r="AW1315" s="88"/>
      <c r="AX1315" s="88"/>
      <c r="AZ1315" s="93"/>
      <c r="BA1315" s="93"/>
      <c r="BB1315" s="93"/>
      <c r="BC1315" s="93"/>
      <c r="BD1315" s="93"/>
      <c r="BE1315" s="93"/>
      <c r="BG1315" s="88" t="s">
        <v>68</v>
      </c>
      <c r="BH1315" s="88" t="s">
        <v>3523</v>
      </c>
    </row>
    <row r="1316" spans="1:60" s="87" customFormat="1" ht="30.75" customHeight="1" x14ac:dyDescent="0.2">
      <c r="A1316" s="87" t="s">
        <v>3285</v>
      </c>
      <c r="B1316" s="87" t="s">
        <v>3329</v>
      </c>
      <c r="C1316" s="87" t="s">
        <v>3285</v>
      </c>
      <c r="D1316" s="88" t="s">
        <v>31</v>
      </c>
      <c r="E1316" s="88" t="s">
        <v>32</v>
      </c>
      <c r="F1316" s="88" t="s">
        <v>32</v>
      </c>
      <c r="G1316" s="88" t="s">
        <v>61</v>
      </c>
      <c r="H1316" s="88" t="s">
        <v>66</v>
      </c>
      <c r="I1316" s="88" t="s">
        <v>2918</v>
      </c>
      <c r="J1316" s="88" t="s">
        <v>3080</v>
      </c>
      <c r="K1316" s="88" t="s">
        <v>3301</v>
      </c>
      <c r="L1316" s="88" t="s">
        <v>3523</v>
      </c>
      <c r="M1316" s="88" t="s">
        <v>3203</v>
      </c>
      <c r="N1316" s="88" t="s">
        <v>3637</v>
      </c>
      <c r="O1316" s="88" t="s">
        <v>587</v>
      </c>
      <c r="P1316" s="87" t="s">
        <v>98</v>
      </c>
      <c r="Q1316" s="88" t="s">
        <v>2374</v>
      </c>
      <c r="R1316" s="89" t="s">
        <v>3636</v>
      </c>
      <c r="T1316" s="87" t="s">
        <v>3310</v>
      </c>
      <c r="X1316" s="93"/>
      <c r="Y1316" s="93"/>
      <c r="AD1316" s="88">
        <v>12</v>
      </c>
      <c r="AE1316" s="108">
        <v>23.75</v>
      </c>
      <c r="AI1316" s="114"/>
      <c r="AJ1316" s="114"/>
      <c r="AK1316" s="114"/>
      <c r="AP1316" s="88" t="s">
        <v>61</v>
      </c>
      <c r="AQ1316" s="88" t="s">
        <v>44</v>
      </c>
      <c r="AR1316" s="88" t="s">
        <v>45</v>
      </c>
      <c r="AS1316" s="88" t="s">
        <v>44</v>
      </c>
      <c r="AT1316" s="88" t="s">
        <v>61</v>
      </c>
      <c r="AU1316" s="88"/>
      <c r="AV1316" s="88"/>
      <c r="AW1316" s="88"/>
      <c r="AX1316" s="88"/>
      <c r="AZ1316" s="93"/>
      <c r="BA1316" s="93"/>
      <c r="BB1316" s="93"/>
      <c r="BC1316" s="93"/>
      <c r="BD1316" s="93"/>
      <c r="BE1316" s="93"/>
      <c r="BG1316" s="88" t="s">
        <v>68</v>
      </c>
      <c r="BH1316" s="88" t="s">
        <v>3523</v>
      </c>
    </row>
    <row r="1317" spans="1:60" s="87" customFormat="1" ht="30.75" customHeight="1" x14ac:dyDescent="0.2">
      <c r="A1317" s="87" t="s">
        <v>3286</v>
      </c>
      <c r="B1317" s="87" t="s">
        <v>3329</v>
      </c>
      <c r="C1317" s="87" t="s">
        <v>3286</v>
      </c>
      <c r="D1317" s="88" t="s">
        <v>31</v>
      </c>
      <c r="E1317" s="88" t="s">
        <v>32</v>
      </c>
      <c r="F1317" s="88" t="s">
        <v>32</v>
      </c>
      <c r="G1317" s="88" t="s">
        <v>61</v>
      </c>
      <c r="H1317" s="88" t="s">
        <v>66</v>
      </c>
      <c r="I1317" s="88" t="s">
        <v>2918</v>
      </c>
      <c r="J1317" s="88" t="s">
        <v>3080</v>
      </c>
      <c r="K1317" s="88" t="s">
        <v>3301</v>
      </c>
      <c r="L1317" s="88" t="s">
        <v>3523</v>
      </c>
      <c r="M1317" s="88" t="s">
        <v>3203</v>
      </c>
      <c r="N1317" s="88" t="s">
        <v>3637</v>
      </c>
      <c r="O1317" s="88" t="s">
        <v>587</v>
      </c>
      <c r="P1317" s="87" t="s">
        <v>2748</v>
      </c>
      <c r="Q1317" s="88" t="s">
        <v>2374</v>
      </c>
      <c r="R1317" s="89" t="s">
        <v>3636</v>
      </c>
      <c r="T1317" s="87" t="s">
        <v>3311</v>
      </c>
      <c r="X1317" s="93"/>
      <c r="Y1317" s="93"/>
      <c r="AD1317" s="88">
        <v>12</v>
      </c>
      <c r="AE1317" s="108">
        <v>23.75</v>
      </c>
      <c r="AI1317" s="114"/>
      <c r="AJ1317" s="114"/>
      <c r="AK1317" s="114"/>
      <c r="AP1317" s="88" t="s">
        <v>61</v>
      </c>
      <c r="AQ1317" s="88" t="s">
        <v>44</v>
      </c>
      <c r="AR1317" s="88" t="s">
        <v>45</v>
      </c>
      <c r="AS1317" s="88" t="s">
        <v>44</v>
      </c>
      <c r="AT1317" s="88" t="s">
        <v>61</v>
      </c>
      <c r="AU1317" s="88"/>
      <c r="AV1317" s="88"/>
      <c r="AW1317" s="88"/>
      <c r="AX1317" s="88"/>
      <c r="AZ1317" s="93"/>
      <c r="BA1317" s="93"/>
      <c r="BB1317" s="93"/>
      <c r="BC1317" s="93"/>
      <c r="BD1317" s="93"/>
      <c r="BE1317" s="93"/>
      <c r="BG1317" s="88" t="s">
        <v>68</v>
      </c>
      <c r="BH1317" s="88" t="s">
        <v>3523</v>
      </c>
    </row>
    <row r="1318" spans="1:60" s="87" customFormat="1" ht="30.75" customHeight="1" x14ac:dyDescent="0.2">
      <c r="A1318" s="87" t="s">
        <v>3287</v>
      </c>
      <c r="B1318" s="87" t="s">
        <v>3329</v>
      </c>
      <c r="C1318" s="87" t="s">
        <v>3287</v>
      </c>
      <c r="D1318" s="88" t="s">
        <v>31</v>
      </c>
      <c r="E1318" s="88" t="s">
        <v>32</v>
      </c>
      <c r="F1318" s="88" t="s">
        <v>32</v>
      </c>
      <c r="G1318" s="88" t="s">
        <v>61</v>
      </c>
      <c r="H1318" s="88" t="s">
        <v>66</v>
      </c>
      <c r="I1318" s="88" t="s">
        <v>2918</v>
      </c>
      <c r="J1318" s="88" t="s">
        <v>3080</v>
      </c>
      <c r="K1318" s="88" t="s">
        <v>3301</v>
      </c>
      <c r="L1318" s="88" t="s">
        <v>3523</v>
      </c>
      <c r="M1318" s="88" t="s">
        <v>3203</v>
      </c>
      <c r="N1318" s="88" t="s">
        <v>3637</v>
      </c>
      <c r="O1318" s="88" t="s">
        <v>587</v>
      </c>
      <c r="P1318" s="87" t="s">
        <v>2747</v>
      </c>
      <c r="Q1318" s="88" t="s">
        <v>2374</v>
      </c>
      <c r="R1318" s="89" t="s">
        <v>3636</v>
      </c>
      <c r="T1318" s="87" t="s">
        <v>3312</v>
      </c>
      <c r="X1318" s="93"/>
      <c r="Y1318" s="93"/>
      <c r="AD1318" s="88">
        <v>12</v>
      </c>
      <c r="AE1318" s="108">
        <v>23.75</v>
      </c>
      <c r="AI1318" s="114"/>
      <c r="AJ1318" s="114"/>
      <c r="AK1318" s="114"/>
      <c r="AP1318" s="88" t="s">
        <v>61</v>
      </c>
      <c r="AQ1318" s="88" t="s">
        <v>44</v>
      </c>
      <c r="AR1318" s="88" t="s">
        <v>45</v>
      </c>
      <c r="AS1318" s="88" t="s">
        <v>44</v>
      </c>
      <c r="AT1318" s="88" t="s">
        <v>61</v>
      </c>
      <c r="AU1318" s="88"/>
      <c r="AV1318" s="88"/>
      <c r="AW1318" s="88"/>
      <c r="AX1318" s="88"/>
      <c r="AZ1318" s="93"/>
      <c r="BA1318" s="93"/>
      <c r="BB1318" s="93"/>
      <c r="BC1318" s="93"/>
      <c r="BD1318" s="93"/>
      <c r="BE1318" s="93"/>
      <c r="BG1318" s="88" t="s">
        <v>68</v>
      </c>
      <c r="BH1318" s="88" t="s">
        <v>3523</v>
      </c>
    </row>
    <row r="1319" spans="1:60" s="87" customFormat="1" ht="30.75" customHeight="1" x14ac:dyDescent="0.2">
      <c r="A1319" s="87" t="s">
        <v>3288</v>
      </c>
      <c r="B1319" s="87" t="s">
        <v>3329</v>
      </c>
      <c r="C1319" s="87" t="s">
        <v>3288</v>
      </c>
      <c r="D1319" s="88" t="s">
        <v>31</v>
      </c>
      <c r="E1319" s="88" t="s">
        <v>32</v>
      </c>
      <c r="F1319" s="88" t="s">
        <v>32</v>
      </c>
      <c r="G1319" s="88" t="s">
        <v>61</v>
      </c>
      <c r="H1319" s="88" t="s">
        <v>66</v>
      </c>
      <c r="I1319" s="88" t="s">
        <v>2918</v>
      </c>
      <c r="J1319" s="88" t="s">
        <v>3080</v>
      </c>
      <c r="K1319" s="88" t="s">
        <v>3301</v>
      </c>
      <c r="L1319" s="88" t="s">
        <v>3523</v>
      </c>
      <c r="M1319" s="88" t="s">
        <v>3203</v>
      </c>
      <c r="N1319" s="88" t="s">
        <v>3637</v>
      </c>
      <c r="O1319" s="88" t="s">
        <v>587</v>
      </c>
      <c r="P1319" s="87" t="s">
        <v>104</v>
      </c>
      <c r="Q1319" s="88" t="s">
        <v>2374</v>
      </c>
      <c r="R1319" s="89" t="s">
        <v>3636</v>
      </c>
      <c r="T1319" s="87" t="s">
        <v>3313</v>
      </c>
      <c r="X1319" s="93"/>
      <c r="Y1319" s="93"/>
      <c r="AD1319" s="88">
        <v>12</v>
      </c>
      <c r="AE1319" s="108">
        <v>23.75</v>
      </c>
      <c r="AI1319" s="114"/>
      <c r="AJ1319" s="114"/>
      <c r="AK1319" s="114"/>
      <c r="AP1319" s="88" t="s">
        <v>61</v>
      </c>
      <c r="AQ1319" s="88" t="s">
        <v>44</v>
      </c>
      <c r="AR1319" s="88" t="s">
        <v>45</v>
      </c>
      <c r="AS1319" s="88" t="s">
        <v>44</v>
      </c>
      <c r="AT1319" s="88" t="s">
        <v>61</v>
      </c>
      <c r="AU1319" s="88"/>
      <c r="AV1319" s="88"/>
      <c r="AW1319" s="88"/>
      <c r="AX1319" s="88"/>
      <c r="AZ1319" s="93"/>
      <c r="BA1319" s="93"/>
      <c r="BB1319" s="93"/>
      <c r="BC1319" s="93"/>
      <c r="BD1319" s="93"/>
      <c r="BE1319" s="93"/>
      <c r="BG1319" s="88" t="s">
        <v>68</v>
      </c>
      <c r="BH1319" s="88" t="s">
        <v>3523</v>
      </c>
    </row>
    <row r="1320" spans="1:60" s="87" customFormat="1" ht="30.75" customHeight="1" x14ac:dyDescent="0.2">
      <c r="A1320" s="87" t="s">
        <v>3289</v>
      </c>
      <c r="B1320" s="87" t="s">
        <v>3328</v>
      </c>
      <c r="C1320" s="87" t="s">
        <v>3289</v>
      </c>
      <c r="D1320" s="88" t="s">
        <v>31</v>
      </c>
      <c r="E1320" s="88" t="s">
        <v>32</v>
      </c>
      <c r="F1320" s="88" t="s">
        <v>32</v>
      </c>
      <c r="G1320" s="88" t="s">
        <v>61</v>
      </c>
      <c r="H1320" s="88" t="s">
        <v>66</v>
      </c>
      <c r="I1320" s="88" t="s">
        <v>2918</v>
      </c>
      <c r="J1320" s="88" t="s">
        <v>3080</v>
      </c>
      <c r="K1320" s="88" t="s">
        <v>3301</v>
      </c>
      <c r="L1320" s="88" t="s">
        <v>3523</v>
      </c>
      <c r="M1320" s="88" t="s">
        <v>3203</v>
      </c>
      <c r="N1320" s="88" t="s">
        <v>3630</v>
      </c>
      <c r="O1320" s="88" t="s">
        <v>587</v>
      </c>
      <c r="P1320" s="88" t="s">
        <v>1636</v>
      </c>
      <c r="Q1320" s="88" t="s">
        <v>2374</v>
      </c>
      <c r="R1320" s="89" t="s">
        <v>3631</v>
      </c>
      <c r="T1320" s="87" t="s">
        <v>3314</v>
      </c>
      <c r="X1320" s="93"/>
      <c r="Y1320" s="93"/>
      <c r="AD1320" s="88">
        <v>12</v>
      </c>
      <c r="AE1320" s="108">
        <v>23.75</v>
      </c>
      <c r="AI1320" s="114"/>
      <c r="AJ1320" s="114"/>
      <c r="AK1320" s="114"/>
      <c r="AP1320" s="88" t="s">
        <v>61</v>
      </c>
      <c r="AQ1320" s="88" t="s">
        <v>44</v>
      </c>
      <c r="AR1320" s="88" t="s">
        <v>45</v>
      </c>
      <c r="AS1320" s="88" t="s">
        <v>44</v>
      </c>
      <c r="AT1320" s="88" t="s">
        <v>61</v>
      </c>
      <c r="AU1320" s="88"/>
      <c r="AV1320" s="88"/>
      <c r="AW1320" s="88"/>
      <c r="AX1320" s="88"/>
      <c r="AZ1320" s="93"/>
      <c r="BA1320" s="93"/>
      <c r="BB1320" s="93"/>
      <c r="BC1320" s="93"/>
      <c r="BD1320" s="93"/>
      <c r="BE1320" s="93"/>
      <c r="BG1320" s="88" t="s">
        <v>68</v>
      </c>
      <c r="BH1320" s="88" t="s">
        <v>3523</v>
      </c>
    </row>
    <row r="1321" spans="1:60" s="87" customFormat="1" ht="30.75" customHeight="1" x14ac:dyDescent="0.2">
      <c r="A1321" s="87" t="s">
        <v>3290</v>
      </c>
      <c r="B1321" s="87" t="s">
        <v>3328</v>
      </c>
      <c r="C1321" s="87" t="s">
        <v>3290</v>
      </c>
      <c r="D1321" s="88" t="s">
        <v>31</v>
      </c>
      <c r="E1321" s="88" t="s">
        <v>32</v>
      </c>
      <c r="F1321" s="88" t="s">
        <v>32</v>
      </c>
      <c r="G1321" s="88" t="s">
        <v>61</v>
      </c>
      <c r="H1321" s="88" t="s">
        <v>66</v>
      </c>
      <c r="I1321" s="88" t="s">
        <v>2918</v>
      </c>
      <c r="J1321" s="88" t="s">
        <v>3080</v>
      </c>
      <c r="K1321" s="88" t="s">
        <v>3301</v>
      </c>
      <c r="L1321" s="88" t="s">
        <v>3523</v>
      </c>
      <c r="M1321" s="88" t="s">
        <v>3203</v>
      </c>
      <c r="N1321" s="88" t="s">
        <v>3630</v>
      </c>
      <c r="O1321" s="88" t="s">
        <v>587</v>
      </c>
      <c r="P1321" s="87" t="s">
        <v>100</v>
      </c>
      <c r="Q1321" s="88" t="s">
        <v>2374</v>
      </c>
      <c r="R1321" s="89" t="s">
        <v>3631</v>
      </c>
      <c r="T1321" s="87" t="s">
        <v>3315</v>
      </c>
      <c r="X1321" s="93"/>
      <c r="Y1321" s="93"/>
      <c r="AD1321" s="88">
        <v>12</v>
      </c>
      <c r="AE1321" s="108">
        <v>23.75</v>
      </c>
      <c r="AI1321" s="114"/>
      <c r="AJ1321" s="114"/>
      <c r="AK1321" s="114"/>
      <c r="AP1321" s="88" t="s">
        <v>61</v>
      </c>
      <c r="AQ1321" s="88" t="s">
        <v>44</v>
      </c>
      <c r="AR1321" s="88" t="s">
        <v>45</v>
      </c>
      <c r="AS1321" s="88" t="s">
        <v>44</v>
      </c>
      <c r="AT1321" s="88" t="s">
        <v>61</v>
      </c>
      <c r="AU1321" s="88"/>
      <c r="AV1321" s="88"/>
      <c r="AW1321" s="88"/>
      <c r="AX1321" s="88"/>
      <c r="AZ1321" s="93"/>
      <c r="BA1321" s="93"/>
      <c r="BB1321" s="93"/>
      <c r="BC1321" s="93"/>
      <c r="BD1321" s="93"/>
      <c r="BE1321" s="93"/>
      <c r="BG1321" s="88" t="s">
        <v>68</v>
      </c>
      <c r="BH1321" s="88" t="s">
        <v>3523</v>
      </c>
    </row>
    <row r="1322" spans="1:60" s="87" customFormat="1" ht="30.75" customHeight="1" x14ac:dyDescent="0.2">
      <c r="A1322" s="87" t="s">
        <v>3291</v>
      </c>
      <c r="B1322" s="87" t="s">
        <v>3328</v>
      </c>
      <c r="C1322" s="87" t="s">
        <v>3291</v>
      </c>
      <c r="D1322" s="88" t="s">
        <v>31</v>
      </c>
      <c r="E1322" s="88" t="s">
        <v>32</v>
      </c>
      <c r="F1322" s="88" t="s">
        <v>32</v>
      </c>
      <c r="G1322" s="88" t="s">
        <v>61</v>
      </c>
      <c r="H1322" s="88" t="s">
        <v>66</v>
      </c>
      <c r="I1322" s="88" t="s">
        <v>2918</v>
      </c>
      <c r="J1322" s="88" t="s">
        <v>3080</v>
      </c>
      <c r="K1322" s="88" t="s">
        <v>3301</v>
      </c>
      <c r="L1322" s="88" t="s">
        <v>3523</v>
      </c>
      <c r="M1322" s="88" t="s">
        <v>3203</v>
      </c>
      <c r="N1322" s="88" t="s">
        <v>3630</v>
      </c>
      <c r="O1322" s="88" t="s">
        <v>587</v>
      </c>
      <c r="P1322" s="87" t="s">
        <v>98</v>
      </c>
      <c r="Q1322" s="88" t="s">
        <v>2374</v>
      </c>
      <c r="R1322" s="89" t="s">
        <v>3631</v>
      </c>
      <c r="T1322" s="87" t="s">
        <v>3316</v>
      </c>
      <c r="X1322" s="93"/>
      <c r="Y1322" s="93"/>
      <c r="AD1322" s="88">
        <v>12</v>
      </c>
      <c r="AE1322" s="108">
        <v>23.75</v>
      </c>
      <c r="AI1322" s="114"/>
      <c r="AJ1322" s="114"/>
      <c r="AK1322" s="114"/>
      <c r="AP1322" s="88" t="s">
        <v>61</v>
      </c>
      <c r="AQ1322" s="88" t="s">
        <v>44</v>
      </c>
      <c r="AR1322" s="88" t="s">
        <v>45</v>
      </c>
      <c r="AS1322" s="88" t="s">
        <v>44</v>
      </c>
      <c r="AT1322" s="88" t="s">
        <v>61</v>
      </c>
      <c r="AU1322" s="88"/>
      <c r="AV1322" s="88"/>
      <c r="AW1322" s="88"/>
      <c r="AX1322" s="88"/>
      <c r="AZ1322" s="93"/>
      <c r="BA1322" s="93"/>
      <c r="BB1322" s="93"/>
      <c r="BC1322" s="93"/>
      <c r="BD1322" s="93"/>
      <c r="BE1322" s="93"/>
      <c r="BG1322" s="88" t="s">
        <v>68</v>
      </c>
      <c r="BH1322" s="88" t="s">
        <v>3523</v>
      </c>
    </row>
    <row r="1323" spans="1:60" s="87" customFormat="1" ht="30.75" customHeight="1" x14ac:dyDescent="0.2">
      <c r="A1323" s="87" t="s">
        <v>3292</v>
      </c>
      <c r="B1323" s="87" t="s">
        <v>3328</v>
      </c>
      <c r="C1323" s="87" t="s">
        <v>3292</v>
      </c>
      <c r="D1323" s="88" t="s">
        <v>31</v>
      </c>
      <c r="E1323" s="88" t="s">
        <v>32</v>
      </c>
      <c r="F1323" s="88" t="s">
        <v>32</v>
      </c>
      <c r="G1323" s="88" t="s">
        <v>61</v>
      </c>
      <c r="H1323" s="88" t="s">
        <v>66</v>
      </c>
      <c r="I1323" s="88" t="s">
        <v>2918</v>
      </c>
      <c r="J1323" s="88" t="s">
        <v>3080</v>
      </c>
      <c r="K1323" s="88" t="s">
        <v>3301</v>
      </c>
      <c r="L1323" s="88" t="s">
        <v>3523</v>
      </c>
      <c r="M1323" s="88" t="s">
        <v>3203</v>
      </c>
      <c r="N1323" s="88" t="s">
        <v>3630</v>
      </c>
      <c r="O1323" s="88" t="s">
        <v>587</v>
      </c>
      <c r="P1323" s="87" t="s">
        <v>2748</v>
      </c>
      <c r="Q1323" s="88" t="s">
        <v>2374</v>
      </c>
      <c r="R1323" s="89" t="s">
        <v>3631</v>
      </c>
      <c r="T1323" s="87" t="s">
        <v>3317</v>
      </c>
      <c r="X1323" s="93"/>
      <c r="Y1323" s="93"/>
      <c r="AD1323" s="88">
        <v>12</v>
      </c>
      <c r="AE1323" s="108">
        <v>23.75</v>
      </c>
      <c r="AI1323" s="114"/>
      <c r="AJ1323" s="114"/>
      <c r="AK1323" s="114"/>
      <c r="AP1323" s="88" t="s">
        <v>61</v>
      </c>
      <c r="AQ1323" s="88" t="s">
        <v>44</v>
      </c>
      <c r="AR1323" s="88" t="s">
        <v>45</v>
      </c>
      <c r="AS1323" s="88" t="s">
        <v>44</v>
      </c>
      <c r="AT1323" s="88" t="s">
        <v>61</v>
      </c>
      <c r="AU1323" s="88"/>
      <c r="AV1323" s="88"/>
      <c r="AW1323" s="88"/>
      <c r="AX1323" s="88"/>
      <c r="AZ1323" s="93"/>
      <c r="BA1323" s="93"/>
      <c r="BB1323" s="93"/>
      <c r="BC1323" s="93"/>
      <c r="BD1323" s="93"/>
      <c r="BE1323" s="93"/>
      <c r="BG1323" s="88" t="s">
        <v>68</v>
      </c>
      <c r="BH1323" s="88" t="s">
        <v>3523</v>
      </c>
    </row>
    <row r="1324" spans="1:60" s="87" customFormat="1" ht="30.75" customHeight="1" x14ac:dyDescent="0.2">
      <c r="A1324" s="87" t="s">
        <v>3293</v>
      </c>
      <c r="B1324" s="87" t="s">
        <v>3328</v>
      </c>
      <c r="C1324" s="87" t="s">
        <v>3293</v>
      </c>
      <c r="D1324" s="88" t="s">
        <v>31</v>
      </c>
      <c r="E1324" s="88" t="s">
        <v>32</v>
      </c>
      <c r="F1324" s="88" t="s">
        <v>32</v>
      </c>
      <c r="G1324" s="88" t="s">
        <v>61</v>
      </c>
      <c r="H1324" s="88" t="s">
        <v>66</v>
      </c>
      <c r="I1324" s="88" t="s">
        <v>2918</v>
      </c>
      <c r="J1324" s="88" t="s">
        <v>3080</v>
      </c>
      <c r="K1324" s="88" t="s">
        <v>3301</v>
      </c>
      <c r="L1324" s="88" t="s">
        <v>3523</v>
      </c>
      <c r="M1324" s="88" t="s">
        <v>3203</v>
      </c>
      <c r="N1324" s="88" t="s">
        <v>3630</v>
      </c>
      <c r="O1324" s="88" t="s">
        <v>587</v>
      </c>
      <c r="P1324" s="87" t="s">
        <v>2747</v>
      </c>
      <c r="Q1324" s="88" t="s">
        <v>2374</v>
      </c>
      <c r="R1324" s="89" t="s">
        <v>3631</v>
      </c>
      <c r="T1324" s="87" t="s">
        <v>3318</v>
      </c>
      <c r="X1324" s="93"/>
      <c r="Y1324" s="93"/>
      <c r="AD1324" s="88">
        <v>12</v>
      </c>
      <c r="AE1324" s="108">
        <v>23.75</v>
      </c>
      <c r="AI1324" s="114"/>
      <c r="AJ1324" s="114"/>
      <c r="AK1324" s="114"/>
      <c r="AP1324" s="88" t="s">
        <v>61</v>
      </c>
      <c r="AQ1324" s="88" t="s">
        <v>44</v>
      </c>
      <c r="AR1324" s="88" t="s">
        <v>45</v>
      </c>
      <c r="AS1324" s="88" t="s">
        <v>44</v>
      </c>
      <c r="AT1324" s="88" t="s">
        <v>61</v>
      </c>
      <c r="AU1324" s="88"/>
      <c r="AV1324" s="88"/>
      <c r="AW1324" s="88"/>
      <c r="AX1324" s="88"/>
      <c r="AZ1324" s="93"/>
      <c r="BA1324" s="93"/>
      <c r="BB1324" s="93"/>
      <c r="BC1324" s="93"/>
      <c r="BD1324" s="93"/>
      <c r="BE1324" s="93"/>
      <c r="BG1324" s="88" t="s">
        <v>68</v>
      </c>
      <c r="BH1324" s="88" t="s">
        <v>3523</v>
      </c>
    </row>
    <row r="1325" spans="1:60" s="87" customFormat="1" ht="30.75" customHeight="1" x14ac:dyDescent="0.2">
      <c r="A1325" s="87" t="s">
        <v>3294</v>
      </c>
      <c r="B1325" s="87" t="s">
        <v>3328</v>
      </c>
      <c r="C1325" s="87" t="s">
        <v>3294</v>
      </c>
      <c r="D1325" s="88" t="s">
        <v>31</v>
      </c>
      <c r="E1325" s="88" t="s">
        <v>32</v>
      </c>
      <c r="F1325" s="88" t="s">
        <v>32</v>
      </c>
      <c r="G1325" s="88" t="s">
        <v>61</v>
      </c>
      <c r="H1325" s="88" t="s">
        <v>66</v>
      </c>
      <c r="I1325" s="88" t="s">
        <v>2918</v>
      </c>
      <c r="J1325" s="88" t="s">
        <v>3080</v>
      </c>
      <c r="K1325" s="88" t="s">
        <v>3301</v>
      </c>
      <c r="L1325" s="88" t="s">
        <v>3523</v>
      </c>
      <c r="M1325" s="88" t="s">
        <v>3203</v>
      </c>
      <c r="N1325" s="88" t="s">
        <v>3630</v>
      </c>
      <c r="O1325" s="88" t="s">
        <v>587</v>
      </c>
      <c r="P1325" s="87" t="s">
        <v>104</v>
      </c>
      <c r="Q1325" s="88" t="s">
        <v>2374</v>
      </c>
      <c r="R1325" s="89" t="s">
        <v>3631</v>
      </c>
      <c r="T1325" s="87" t="s">
        <v>3319</v>
      </c>
      <c r="X1325" s="93"/>
      <c r="Y1325" s="93"/>
      <c r="AD1325" s="88">
        <v>12</v>
      </c>
      <c r="AE1325" s="108">
        <v>23.75</v>
      </c>
      <c r="AI1325" s="114"/>
      <c r="AJ1325" s="114"/>
      <c r="AK1325" s="114"/>
      <c r="AP1325" s="88" t="s">
        <v>61</v>
      </c>
      <c r="AQ1325" s="88" t="s">
        <v>44</v>
      </c>
      <c r="AR1325" s="88" t="s">
        <v>45</v>
      </c>
      <c r="AS1325" s="88" t="s">
        <v>44</v>
      </c>
      <c r="AT1325" s="88" t="s">
        <v>61</v>
      </c>
      <c r="AU1325" s="88"/>
      <c r="AV1325" s="88"/>
      <c r="AW1325" s="88"/>
      <c r="AX1325" s="88"/>
      <c r="AZ1325" s="93"/>
      <c r="BA1325" s="93"/>
      <c r="BB1325" s="93"/>
      <c r="BC1325" s="93"/>
      <c r="BD1325" s="93"/>
      <c r="BE1325" s="93"/>
      <c r="BG1325" s="88" t="s">
        <v>68</v>
      </c>
      <c r="BH1325" s="88" t="s">
        <v>3523</v>
      </c>
    </row>
    <row r="1326" spans="1:60" s="87" customFormat="1" ht="30.75" customHeight="1" x14ac:dyDescent="0.2">
      <c r="A1326" s="87" t="s">
        <v>3295</v>
      </c>
      <c r="B1326" s="87" t="s">
        <v>3327</v>
      </c>
      <c r="C1326" s="87" t="s">
        <v>3295</v>
      </c>
      <c r="D1326" s="88" t="s">
        <v>31</v>
      </c>
      <c r="E1326" s="88" t="s">
        <v>32</v>
      </c>
      <c r="F1326" s="88" t="s">
        <v>32</v>
      </c>
      <c r="G1326" s="88" t="s">
        <v>61</v>
      </c>
      <c r="H1326" s="88" t="s">
        <v>66</v>
      </c>
      <c r="I1326" s="88" t="s">
        <v>2918</v>
      </c>
      <c r="J1326" s="88" t="s">
        <v>3080</v>
      </c>
      <c r="K1326" s="88" t="s">
        <v>3301</v>
      </c>
      <c r="L1326" s="88" t="s">
        <v>3523</v>
      </c>
      <c r="M1326" s="88" t="s">
        <v>3203</v>
      </c>
      <c r="N1326" s="88" t="s">
        <v>3640</v>
      </c>
      <c r="O1326" s="88" t="s">
        <v>587</v>
      </c>
      <c r="P1326" s="88" t="s">
        <v>1636</v>
      </c>
      <c r="Q1326" s="88" t="s">
        <v>2374</v>
      </c>
      <c r="R1326" s="89" t="s">
        <v>3641</v>
      </c>
      <c r="T1326" s="87" t="s">
        <v>3320</v>
      </c>
      <c r="X1326" s="93"/>
      <c r="Y1326" s="93"/>
      <c r="AD1326" s="88">
        <v>12</v>
      </c>
      <c r="AE1326" s="108">
        <v>23.75</v>
      </c>
      <c r="AI1326" s="114"/>
      <c r="AJ1326" s="114"/>
      <c r="AK1326" s="114"/>
      <c r="AP1326" s="88" t="s">
        <v>61</v>
      </c>
      <c r="AQ1326" s="88" t="s">
        <v>44</v>
      </c>
      <c r="AR1326" s="88" t="s">
        <v>45</v>
      </c>
      <c r="AS1326" s="88" t="s">
        <v>44</v>
      </c>
      <c r="AT1326" s="88" t="s">
        <v>61</v>
      </c>
      <c r="AU1326" s="88"/>
      <c r="AV1326" s="88"/>
      <c r="AW1326" s="88"/>
      <c r="AX1326" s="88"/>
      <c r="AZ1326" s="93"/>
      <c r="BA1326" s="93"/>
      <c r="BB1326" s="93"/>
      <c r="BC1326" s="93"/>
      <c r="BD1326" s="93"/>
      <c r="BE1326" s="93"/>
      <c r="BG1326" s="88" t="s">
        <v>68</v>
      </c>
      <c r="BH1326" s="88" t="s">
        <v>3523</v>
      </c>
    </row>
    <row r="1327" spans="1:60" s="87" customFormat="1" ht="30.75" customHeight="1" x14ac:dyDescent="0.2">
      <c r="A1327" s="87" t="s">
        <v>3296</v>
      </c>
      <c r="B1327" s="87" t="s">
        <v>3327</v>
      </c>
      <c r="C1327" s="87" t="s">
        <v>3296</v>
      </c>
      <c r="D1327" s="88" t="s">
        <v>31</v>
      </c>
      <c r="E1327" s="88" t="s">
        <v>32</v>
      </c>
      <c r="F1327" s="88" t="s">
        <v>32</v>
      </c>
      <c r="G1327" s="88" t="s">
        <v>61</v>
      </c>
      <c r="H1327" s="88" t="s">
        <v>66</v>
      </c>
      <c r="I1327" s="88" t="s">
        <v>2918</v>
      </c>
      <c r="J1327" s="88" t="s">
        <v>3080</v>
      </c>
      <c r="K1327" s="88" t="s">
        <v>3301</v>
      </c>
      <c r="L1327" s="88" t="s">
        <v>3523</v>
      </c>
      <c r="M1327" s="88" t="s">
        <v>3203</v>
      </c>
      <c r="N1327" s="88" t="s">
        <v>3640</v>
      </c>
      <c r="O1327" s="88" t="s">
        <v>587</v>
      </c>
      <c r="P1327" s="87" t="s">
        <v>100</v>
      </c>
      <c r="Q1327" s="88" t="s">
        <v>2374</v>
      </c>
      <c r="R1327" s="89" t="s">
        <v>3641</v>
      </c>
      <c r="T1327" s="87" t="s">
        <v>3321</v>
      </c>
      <c r="X1327" s="93"/>
      <c r="Y1327" s="93"/>
      <c r="AD1327" s="88">
        <v>12</v>
      </c>
      <c r="AE1327" s="108">
        <v>23.75</v>
      </c>
      <c r="AI1327" s="114"/>
      <c r="AJ1327" s="114"/>
      <c r="AK1327" s="114"/>
      <c r="AP1327" s="88" t="s">
        <v>61</v>
      </c>
      <c r="AQ1327" s="88" t="s">
        <v>44</v>
      </c>
      <c r="AR1327" s="88" t="s">
        <v>45</v>
      </c>
      <c r="AS1327" s="88" t="s">
        <v>44</v>
      </c>
      <c r="AT1327" s="88" t="s">
        <v>61</v>
      </c>
      <c r="AU1327" s="88"/>
      <c r="AV1327" s="88"/>
      <c r="AW1327" s="88"/>
      <c r="AX1327" s="88"/>
      <c r="AZ1327" s="93"/>
      <c r="BA1327" s="93"/>
      <c r="BB1327" s="93"/>
      <c r="BC1327" s="93"/>
      <c r="BD1327" s="93"/>
      <c r="BE1327" s="93"/>
      <c r="BG1327" s="88" t="s">
        <v>68</v>
      </c>
      <c r="BH1327" s="88" t="s">
        <v>3523</v>
      </c>
    </row>
    <row r="1328" spans="1:60" s="87" customFormat="1" ht="30.75" customHeight="1" x14ac:dyDescent="0.2">
      <c r="A1328" s="87" t="s">
        <v>3297</v>
      </c>
      <c r="B1328" s="87" t="s">
        <v>3327</v>
      </c>
      <c r="C1328" s="87" t="s">
        <v>3297</v>
      </c>
      <c r="D1328" s="88" t="s">
        <v>31</v>
      </c>
      <c r="E1328" s="88" t="s">
        <v>32</v>
      </c>
      <c r="F1328" s="88" t="s">
        <v>32</v>
      </c>
      <c r="G1328" s="88" t="s">
        <v>61</v>
      </c>
      <c r="H1328" s="88" t="s">
        <v>66</v>
      </c>
      <c r="I1328" s="88" t="s">
        <v>2918</v>
      </c>
      <c r="J1328" s="88" t="s">
        <v>3080</v>
      </c>
      <c r="K1328" s="88" t="s">
        <v>3301</v>
      </c>
      <c r="L1328" s="88" t="s">
        <v>3523</v>
      </c>
      <c r="M1328" s="88" t="s">
        <v>3203</v>
      </c>
      <c r="N1328" s="88" t="s">
        <v>3640</v>
      </c>
      <c r="O1328" s="88" t="s">
        <v>587</v>
      </c>
      <c r="P1328" s="87" t="s">
        <v>98</v>
      </c>
      <c r="Q1328" s="88" t="s">
        <v>2374</v>
      </c>
      <c r="R1328" s="89" t="s">
        <v>3641</v>
      </c>
      <c r="T1328" s="87" t="s">
        <v>3322</v>
      </c>
      <c r="X1328" s="93"/>
      <c r="Y1328" s="93"/>
      <c r="AD1328" s="88">
        <v>12</v>
      </c>
      <c r="AE1328" s="108">
        <v>23.75</v>
      </c>
      <c r="AI1328" s="114"/>
      <c r="AJ1328" s="114"/>
      <c r="AK1328" s="114"/>
      <c r="AP1328" s="88" t="s">
        <v>61</v>
      </c>
      <c r="AQ1328" s="88" t="s">
        <v>44</v>
      </c>
      <c r="AR1328" s="88" t="s">
        <v>45</v>
      </c>
      <c r="AS1328" s="88" t="s">
        <v>44</v>
      </c>
      <c r="AT1328" s="88" t="s">
        <v>61</v>
      </c>
      <c r="AU1328" s="88"/>
      <c r="AV1328" s="88"/>
      <c r="AW1328" s="88"/>
      <c r="AX1328" s="88"/>
      <c r="AZ1328" s="93"/>
      <c r="BA1328" s="93"/>
      <c r="BB1328" s="93"/>
      <c r="BC1328" s="93"/>
      <c r="BD1328" s="93"/>
      <c r="BE1328" s="93"/>
      <c r="BG1328" s="88" t="s">
        <v>68</v>
      </c>
      <c r="BH1328" s="88" t="s">
        <v>3523</v>
      </c>
    </row>
    <row r="1329" spans="1:60" s="87" customFormat="1" ht="30.75" customHeight="1" x14ac:dyDescent="0.2">
      <c r="A1329" s="87" t="s">
        <v>3298</v>
      </c>
      <c r="B1329" s="87" t="s">
        <v>3327</v>
      </c>
      <c r="C1329" s="87" t="s">
        <v>3298</v>
      </c>
      <c r="D1329" s="88" t="s">
        <v>31</v>
      </c>
      <c r="E1329" s="88" t="s">
        <v>32</v>
      </c>
      <c r="F1329" s="88" t="s">
        <v>32</v>
      </c>
      <c r="G1329" s="88" t="s">
        <v>61</v>
      </c>
      <c r="H1329" s="88" t="s">
        <v>66</v>
      </c>
      <c r="I1329" s="88" t="s">
        <v>2918</v>
      </c>
      <c r="J1329" s="88" t="s">
        <v>3080</v>
      </c>
      <c r="K1329" s="88" t="s">
        <v>3301</v>
      </c>
      <c r="L1329" s="88" t="s">
        <v>3523</v>
      </c>
      <c r="M1329" s="88" t="s">
        <v>3203</v>
      </c>
      <c r="N1329" s="88" t="s">
        <v>3640</v>
      </c>
      <c r="O1329" s="88" t="s">
        <v>587</v>
      </c>
      <c r="P1329" s="87" t="s">
        <v>2748</v>
      </c>
      <c r="Q1329" s="88" t="s">
        <v>2374</v>
      </c>
      <c r="R1329" s="89" t="s">
        <v>3641</v>
      </c>
      <c r="T1329" s="87" t="s">
        <v>3323</v>
      </c>
      <c r="X1329" s="93"/>
      <c r="Y1329" s="93"/>
      <c r="AD1329" s="88">
        <v>12</v>
      </c>
      <c r="AE1329" s="108">
        <v>23.75</v>
      </c>
      <c r="AI1329" s="114"/>
      <c r="AJ1329" s="114"/>
      <c r="AK1329" s="114"/>
      <c r="AP1329" s="88" t="s">
        <v>61</v>
      </c>
      <c r="AQ1329" s="88" t="s">
        <v>44</v>
      </c>
      <c r="AR1329" s="88" t="s">
        <v>45</v>
      </c>
      <c r="AS1329" s="88" t="s">
        <v>44</v>
      </c>
      <c r="AT1329" s="88" t="s">
        <v>61</v>
      </c>
      <c r="AU1329" s="88"/>
      <c r="AV1329" s="88"/>
      <c r="AW1329" s="88"/>
      <c r="AX1329" s="88"/>
      <c r="AZ1329" s="93"/>
      <c r="BA1329" s="93"/>
      <c r="BB1329" s="93"/>
      <c r="BC1329" s="93"/>
      <c r="BD1329" s="93"/>
      <c r="BE1329" s="93"/>
      <c r="BG1329" s="88" t="s">
        <v>68</v>
      </c>
      <c r="BH1329" s="88" t="s">
        <v>3523</v>
      </c>
    </row>
    <row r="1330" spans="1:60" s="87" customFormat="1" ht="30.75" customHeight="1" x14ac:dyDescent="0.2">
      <c r="A1330" s="87" t="s">
        <v>3299</v>
      </c>
      <c r="B1330" s="87" t="s">
        <v>3327</v>
      </c>
      <c r="C1330" s="87" t="s">
        <v>3299</v>
      </c>
      <c r="D1330" s="88" t="s">
        <v>31</v>
      </c>
      <c r="E1330" s="88" t="s">
        <v>32</v>
      </c>
      <c r="F1330" s="88" t="s">
        <v>32</v>
      </c>
      <c r="G1330" s="88" t="s">
        <v>61</v>
      </c>
      <c r="H1330" s="88" t="s">
        <v>66</v>
      </c>
      <c r="I1330" s="88" t="s">
        <v>2918</v>
      </c>
      <c r="J1330" s="88" t="s">
        <v>3080</v>
      </c>
      <c r="K1330" s="88" t="s">
        <v>3301</v>
      </c>
      <c r="L1330" s="88" t="s">
        <v>3523</v>
      </c>
      <c r="M1330" s="88" t="s">
        <v>3203</v>
      </c>
      <c r="N1330" s="88" t="s">
        <v>3640</v>
      </c>
      <c r="O1330" s="88" t="s">
        <v>587</v>
      </c>
      <c r="P1330" s="87" t="s">
        <v>2747</v>
      </c>
      <c r="Q1330" s="88" t="s">
        <v>2374</v>
      </c>
      <c r="R1330" s="89" t="s">
        <v>3641</v>
      </c>
      <c r="T1330" s="87" t="s">
        <v>3324</v>
      </c>
      <c r="X1330" s="93"/>
      <c r="Y1330" s="93"/>
      <c r="AD1330" s="88">
        <v>12</v>
      </c>
      <c r="AE1330" s="108">
        <v>23.75</v>
      </c>
      <c r="AI1330" s="114"/>
      <c r="AJ1330" s="114"/>
      <c r="AK1330" s="114"/>
      <c r="AP1330" s="88" t="s">
        <v>61</v>
      </c>
      <c r="AQ1330" s="88" t="s">
        <v>44</v>
      </c>
      <c r="AR1330" s="88" t="s">
        <v>45</v>
      </c>
      <c r="AS1330" s="88" t="s">
        <v>44</v>
      </c>
      <c r="AT1330" s="88" t="s">
        <v>61</v>
      </c>
      <c r="AU1330" s="88"/>
      <c r="AV1330" s="88"/>
      <c r="AW1330" s="88"/>
      <c r="AX1330" s="88"/>
      <c r="AZ1330" s="93"/>
      <c r="BA1330" s="93"/>
      <c r="BB1330" s="93"/>
      <c r="BC1330" s="93"/>
      <c r="BD1330" s="93"/>
      <c r="BE1330" s="93"/>
      <c r="BG1330" s="88" t="s">
        <v>68</v>
      </c>
      <c r="BH1330" s="88" t="s">
        <v>3523</v>
      </c>
    </row>
    <row r="1331" spans="1:60" s="87" customFormat="1" ht="30.75" customHeight="1" x14ac:dyDescent="0.2">
      <c r="A1331" s="87" t="s">
        <v>3300</v>
      </c>
      <c r="B1331" s="87" t="s">
        <v>3327</v>
      </c>
      <c r="C1331" s="87" t="s">
        <v>3300</v>
      </c>
      <c r="D1331" s="88" t="s">
        <v>31</v>
      </c>
      <c r="E1331" s="88" t="s">
        <v>32</v>
      </c>
      <c r="F1331" s="88" t="s">
        <v>32</v>
      </c>
      <c r="G1331" s="88" t="s">
        <v>61</v>
      </c>
      <c r="H1331" s="88" t="s">
        <v>66</v>
      </c>
      <c r="I1331" s="88" t="s">
        <v>2918</v>
      </c>
      <c r="J1331" s="88" t="s">
        <v>3080</v>
      </c>
      <c r="K1331" s="88" t="s">
        <v>3301</v>
      </c>
      <c r="L1331" s="88" t="s">
        <v>3523</v>
      </c>
      <c r="M1331" s="88" t="s">
        <v>3203</v>
      </c>
      <c r="N1331" s="88" t="s">
        <v>3640</v>
      </c>
      <c r="O1331" s="88" t="s">
        <v>587</v>
      </c>
      <c r="P1331" s="87" t="s">
        <v>104</v>
      </c>
      <c r="Q1331" s="88" t="s">
        <v>2374</v>
      </c>
      <c r="R1331" s="89" t="s">
        <v>3641</v>
      </c>
      <c r="T1331" s="87" t="s">
        <v>3325</v>
      </c>
      <c r="X1331" s="93"/>
      <c r="Y1331" s="93"/>
      <c r="AD1331" s="88">
        <v>12</v>
      </c>
      <c r="AE1331" s="108">
        <v>23.75</v>
      </c>
      <c r="AI1331" s="114"/>
      <c r="AJ1331" s="114"/>
      <c r="AK1331" s="114"/>
      <c r="AP1331" s="88" t="s">
        <v>61</v>
      </c>
      <c r="AQ1331" s="88" t="s">
        <v>44</v>
      </c>
      <c r="AR1331" s="88" t="s">
        <v>45</v>
      </c>
      <c r="AS1331" s="88" t="s">
        <v>44</v>
      </c>
      <c r="AT1331" s="88" t="s">
        <v>61</v>
      </c>
      <c r="AU1331" s="88"/>
      <c r="AV1331" s="88"/>
      <c r="AW1331" s="88"/>
      <c r="AX1331" s="88"/>
      <c r="AZ1331" s="93"/>
      <c r="BA1331" s="93"/>
      <c r="BB1331" s="93"/>
      <c r="BC1331" s="93"/>
      <c r="BD1331" s="93"/>
      <c r="BE1331" s="93"/>
      <c r="BG1331" s="88" t="s">
        <v>68</v>
      </c>
      <c r="BH1331" s="88" t="s">
        <v>3523</v>
      </c>
    </row>
    <row r="1332" spans="1:60" s="87" customFormat="1" ht="30.75" customHeight="1" x14ac:dyDescent="0.2">
      <c r="A1332" s="87" t="s">
        <v>3340</v>
      </c>
      <c r="B1332" s="87" t="s">
        <v>3339</v>
      </c>
      <c r="C1332" s="87" t="s">
        <v>3340</v>
      </c>
      <c r="D1332" s="88" t="s">
        <v>31</v>
      </c>
      <c r="E1332" s="88" t="s">
        <v>32</v>
      </c>
      <c r="F1332" s="88" t="s">
        <v>32</v>
      </c>
      <c r="G1332" s="88" t="s">
        <v>61</v>
      </c>
      <c r="H1332" s="88" t="s">
        <v>66</v>
      </c>
      <c r="I1332" s="88" t="s">
        <v>2918</v>
      </c>
      <c r="J1332" s="88" t="s">
        <v>3080</v>
      </c>
      <c r="K1332" s="88" t="s">
        <v>3326</v>
      </c>
      <c r="L1332" s="88" t="s">
        <v>97</v>
      </c>
      <c r="M1332" s="88" t="s">
        <v>3082</v>
      </c>
      <c r="N1332" s="88" t="s">
        <v>3640</v>
      </c>
      <c r="O1332" s="88" t="s">
        <v>444</v>
      </c>
      <c r="P1332" s="88" t="s">
        <v>1636</v>
      </c>
      <c r="Q1332" s="88" t="s">
        <v>2374</v>
      </c>
      <c r="R1332" s="89" t="s">
        <v>3641</v>
      </c>
      <c r="T1332" s="87" t="s">
        <v>3346</v>
      </c>
      <c r="X1332" s="93"/>
      <c r="Y1332" s="93"/>
      <c r="AD1332" s="88">
        <v>12</v>
      </c>
      <c r="AE1332" s="108">
        <v>18.25</v>
      </c>
      <c r="AI1332" s="114"/>
      <c r="AJ1332" s="114"/>
      <c r="AK1332" s="114"/>
      <c r="AP1332" s="88" t="s">
        <v>61</v>
      </c>
      <c r="AQ1332" s="88" t="s">
        <v>44</v>
      </c>
      <c r="AR1332" s="88" t="s">
        <v>45</v>
      </c>
      <c r="AS1332" s="88" t="s">
        <v>44</v>
      </c>
      <c r="AT1332" s="88" t="s">
        <v>61</v>
      </c>
      <c r="AU1332" s="88"/>
      <c r="AV1332" s="88"/>
      <c r="AW1332" s="88"/>
      <c r="AX1332" s="88"/>
      <c r="AZ1332" s="93"/>
      <c r="BA1332" s="93"/>
      <c r="BB1332" s="93"/>
      <c r="BC1332" s="93"/>
      <c r="BD1332" s="93"/>
      <c r="BE1332" s="93"/>
      <c r="BG1332" s="88" t="s">
        <v>68</v>
      </c>
      <c r="BH1332" s="88" t="s">
        <v>97</v>
      </c>
    </row>
    <row r="1333" spans="1:60" s="87" customFormat="1" ht="30.75" customHeight="1" x14ac:dyDescent="0.2">
      <c r="A1333" s="87" t="s">
        <v>3341</v>
      </c>
      <c r="B1333" s="87" t="s">
        <v>3339</v>
      </c>
      <c r="C1333" s="87" t="s">
        <v>3341</v>
      </c>
      <c r="D1333" s="88" t="s">
        <v>31</v>
      </c>
      <c r="E1333" s="88" t="s">
        <v>32</v>
      </c>
      <c r="F1333" s="88" t="s">
        <v>32</v>
      </c>
      <c r="G1333" s="88" t="s">
        <v>61</v>
      </c>
      <c r="H1333" s="88" t="s">
        <v>66</v>
      </c>
      <c r="I1333" s="88" t="s">
        <v>2918</v>
      </c>
      <c r="J1333" s="88" t="s">
        <v>3080</v>
      </c>
      <c r="K1333" s="88" t="s">
        <v>3326</v>
      </c>
      <c r="L1333" s="88" t="s">
        <v>97</v>
      </c>
      <c r="M1333" s="88" t="s">
        <v>3082</v>
      </c>
      <c r="N1333" s="88" t="s">
        <v>3640</v>
      </c>
      <c r="O1333" s="88" t="s">
        <v>444</v>
      </c>
      <c r="P1333" s="87" t="s">
        <v>100</v>
      </c>
      <c r="Q1333" s="88" t="s">
        <v>2374</v>
      </c>
      <c r="R1333" s="89" t="s">
        <v>3641</v>
      </c>
      <c r="T1333" s="87" t="s">
        <v>3347</v>
      </c>
      <c r="X1333" s="93"/>
      <c r="Y1333" s="93"/>
      <c r="AD1333" s="88">
        <v>12</v>
      </c>
      <c r="AE1333" s="108">
        <v>18.25</v>
      </c>
      <c r="AI1333" s="114"/>
      <c r="AJ1333" s="114"/>
      <c r="AK1333" s="114"/>
      <c r="AP1333" s="88" t="s">
        <v>61</v>
      </c>
      <c r="AQ1333" s="88" t="s">
        <v>44</v>
      </c>
      <c r="AR1333" s="88" t="s">
        <v>45</v>
      </c>
      <c r="AS1333" s="88" t="s">
        <v>44</v>
      </c>
      <c r="AT1333" s="88" t="s">
        <v>61</v>
      </c>
      <c r="AU1333" s="88"/>
      <c r="AV1333" s="88"/>
      <c r="AW1333" s="88"/>
      <c r="AX1333" s="88"/>
      <c r="AZ1333" s="93"/>
      <c r="BA1333" s="93"/>
      <c r="BB1333" s="93"/>
      <c r="BC1333" s="93"/>
      <c r="BD1333" s="93"/>
      <c r="BE1333" s="93"/>
      <c r="BG1333" s="88" t="s">
        <v>68</v>
      </c>
      <c r="BH1333" s="88" t="s">
        <v>97</v>
      </c>
    </row>
    <row r="1334" spans="1:60" s="87" customFormat="1" ht="30.75" customHeight="1" x14ac:dyDescent="0.2">
      <c r="A1334" s="87" t="s">
        <v>3342</v>
      </c>
      <c r="B1334" s="87" t="s">
        <v>3339</v>
      </c>
      <c r="C1334" s="87" t="s">
        <v>3342</v>
      </c>
      <c r="D1334" s="88" t="s">
        <v>31</v>
      </c>
      <c r="E1334" s="88" t="s">
        <v>32</v>
      </c>
      <c r="F1334" s="88" t="s">
        <v>32</v>
      </c>
      <c r="G1334" s="88" t="s">
        <v>61</v>
      </c>
      <c r="H1334" s="88" t="s">
        <v>66</v>
      </c>
      <c r="I1334" s="88" t="s">
        <v>2918</v>
      </c>
      <c r="J1334" s="88" t="s">
        <v>3080</v>
      </c>
      <c r="K1334" s="88" t="s">
        <v>3326</v>
      </c>
      <c r="L1334" s="88" t="s">
        <v>97</v>
      </c>
      <c r="M1334" s="88" t="s">
        <v>3082</v>
      </c>
      <c r="N1334" s="88" t="s">
        <v>3640</v>
      </c>
      <c r="O1334" s="88" t="s">
        <v>444</v>
      </c>
      <c r="P1334" s="87" t="s">
        <v>98</v>
      </c>
      <c r="Q1334" s="88" t="s">
        <v>2374</v>
      </c>
      <c r="R1334" s="89" t="s">
        <v>3641</v>
      </c>
      <c r="T1334" s="87" t="s">
        <v>3348</v>
      </c>
      <c r="X1334" s="93"/>
      <c r="Y1334" s="93"/>
      <c r="AD1334" s="88">
        <v>12</v>
      </c>
      <c r="AE1334" s="108">
        <v>18.25</v>
      </c>
      <c r="AI1334" s="114"/>
      <c r="AJ1334" s="114"/>
      <c r="AK1334" s="114"/>
      <c r="AP1334" s="88" t="s">
        <v>61</v>
      </c>
      <c r="AQ1334" s="88" t="s">
        <v>44</v>
      </c>
      <c r="AR1334" s="88" t="s">
        <v>45</v>
      </c>
      <c r="AS1334" s="88" t="s">
        <v>44</v>
      </c>
      <c r="AT1334" s="88" t="s">
        <v>61</v>
      </c>
      <c r="AU1334" s="88"/>
      <c r="AV1334" s="88"/>
      <c r="AW1334" s="88"/>
      <c r="AX1334" s="88"/>
      <c r="AZ1334" s="93"/>
      <c r="BA1334" s="93"/>
      <c r="BB1334" s="93"/>
      <c r="BC1334" s="93"/>
      <c r="BD1334" s="93"/>
      <c r="BE1334" s="93"/>
      <c r="BG1334" s="88" t="s">
        <v>68</v>
      </c>
      <c r="BH1334" s="88" t="s">
        <v>97</v>
      </c>
    </row>
    <row r="1335" spans="1:60" s="87" customFormat="1" ht="30.75" customHeight="1" x14ac:dyDescent="0.2">
      <c r="A1335" s="87" t="s">
        <v>3343</v>
      </c>
      <c r="B1335" s="87" t="s">
        <v>3339</v>
      </c>
      <c r="C1335" s="87" t="s">
        <v>3343</v>
      </c>
      <c r="D1335" s="88" t="s">
        <v>31</v>
      </c>
      <c r="E1335" s="88" t="s">
        <v>32</v>
      </c>
      <c r="F1335" s="88" t="s">
        <v>32</v>
      </c>
      <c r="G1335" s="88" t="s">
        <v>61</v>
      </c>
      <c r="H1335" s="88" t="s">
        <v>66</v>
      </c>
      <c r="I1335" s="88" t="s">
        <v>2918</v>
      </c>
      <c r="J1335" s="88" t="s">
        <v>3080</v>
      </c>
      <c r="K1335" s="88" t="s">
        <v>3326</v>
      </c>
      <c r="L1335" s="88" t="s">
        <v>97</v>
      </c>
      <c r="M1335" s="88" t="s">
        <v>3082</v>
      </c>
      <c r="N1335" s="88" t="s">
        <v>3640</v>
      </c>
      <c r="O1335" s="88" t="s">
        <v>444</v>
      </c>
      <c r="P1335" s="87" t="s">
        <v>2748</v>
      </c>
      <c r="Q1335" s="88" t="s">
        <v>2374</v>
      </c>
      <c r="R1335" s="89" t="s">
        <v>3641</v>
      </c>
      <c r="T1335" s="87" t="s">
        <v>3349</v>
      </c>
      <c r="X1335" s="93"/>
      <c r="Y1335" s="93"/>
      <c r="AD1335" s="88">
        <v>12</v>
      </c>
      <c r="AE1335" s="108">
        <v>18.25</v>
      </c>
      <c r="AI1335" s="114"/>
      <c r="AJ1335" s="114"/>
      <c r="AK1335" s="114"/>
      <c r="AP1335" s="88" t="s">
        <v>61</v>
      </c>
      <c r="AQ1335" s="88" t="s">
        <v>44</v>
      </c>
      <c r="AR1335" s="88" t="s">
        <v>45</v>
      </c>
      <c r="AS1335" s="88" t="s">
        <v>44</v>
      </c>
      <c r="AT1335" s="88" t="s">
        <v>61</v>
      </c>
      <c r="AU1335" s="88"/>
      <c r="AV1335" s="88"/>
      <c r="AW1335" s="88"/>
      <c r="AX1335" s="88"/>
      <c r="AZ1335" s="93"/>
      <c r="BA1335" s="93"/>
      <c r="BB1335" s="93"/>
      <c r="BC1335" s="93"/>
      <c r="BD1335" s="93"/>
      <c r="BE1335" s="93"/>
      <c r="BG1335" s="88" t="s">
        <v>68</v>
      </c>
      <c r="BH1335" s="88" t="s">
        <v>97</v>
      </c>
    </row>
    <row r="1336" spans="1:60" s="87" customFormat="1" ht="30.75" customHeight="1" x14ac:dyDescent="0.2">
      <c r="A1336" s="87" t="s">
        <v>3344</v>
      </c>
      <c r="B1336" s="87" t="s">
        <v>3339</v>
      </c>
      <c r="C1336" s="87" t="s">
        <v>3344</v>
      </c>
      <c r="D1336" s="88" t="s">
        <v>31</v>
      </c>
      <c r="E1336" s="88" t="s">
        <v>32</v>
      </c>
      <c r="F1336" s="88" t="s">
        <v>32</v>
      </c>
      <c r="G1336" s="88" t="s">
        <v>61</v>
      </c>
      <c r="H1336" s="88" t="s">
        <v>66</v>
      </c>
      <c r="I1336" s="88" t="s">
        <v>2918</v>
      </c>
      <c r="J1336" s="88" t="s">
        <v>3080</v>
      </c>
      <c r="K1336" s="88" t="s">
        <v>3326</v>
      </c>
      <c r="L1336" s="88" t="s">
        <v>97</v>
      </c>
      <c r="M1336" s="88" t="s">
        <v>3082</v>
      </c>
      <c r="N1336" s="88" t="s">
        <v>3640</v>
      </c>
      <c r="O1336" s="88" t="s">
        <v>444</v>
      </c>
      <c r="P1336" s="87" t="s">
        <v>2747</v>
      </c>
      <c r="Q1336" s="88" t="s">
        <v>2374</v>
      </c>
      <c r="R1336" s="89" t="s">
        <v>3641</v>
      </c>
      <c r="T1336" s="87" t="s">
        <v>3350</v>
      </c>
      <c r="X1336" s="93"/>
      <c r="Y1336" s="93"/>
      <c r="AD1336" s="88">
        <v>12</v>
      </c>
      <c r="AE1336" s="108">
        <v>18.25</v>
      </c>
      <c r="AI1336" s="114"/>
      <c r="AJ1336" s="114"/>
      <c r="AK1336" s="114"/>
      <c r="AP1336" s="88" t="s">
        <v>61</v>
      </c>
      <c r="AQ1336" s="88" t="s">
        <v>44</v>
      </c>
      <c r="AR1336" s="88" t="s">
        <v>45</v>
      </c>
      <c r="AS1336" s="88" t="s">
        <v>44</v>
      </c>
      <c r="AT1336" s="88" t="s">
        <v>61</v>
      </c>
      <c r="AU1336" s="88"/>
      <c r="AV1336" s="88"/>
      <c r="AW1336" s="88"/>
      <c r="AX1336" s="88"/>
      <c r="AZ1336" s="93"/>
      <c r="BA1336" s="93"/>
      <c r="BB1336" s="93"/>
      <c r="BC1336" s="93"/>
      <c r="BD1336" s="93"/>
      <c r="BE1336" s="93"/>
      <c r="BG1336" s="88" t="s">
        <v>68</v>
      </c>
      <c r="BH1336" s="88" t="s">
        <v>97</v>
      </c>
    </row>
    <row r="1337" spans="1:60" s="87" customFormat="1" ht="30.75" customHeight="1" x14ac:dyDescent="0.2">
      <c r="A1337" s="87" t="s">
        <v>3345</v>
      </c>
      <c r="B1337" s="87" t="s">
        <v>3339</v>
      </c>
      <c r="C1337" s="87" t="s">
        <v>3345</v>
      </c>
      <c r="D1337" s="88" t="s">
        <v>31</v>
      </c>
      <c r="E1337" s="88" t="s">
        <v>32</v>
      </c>
      <c r="F1337" s="88" t="s">
        <v>32</v>
      </c>
      <c r="G1337" s="88" t="s">
        <v>61</v>
      </c>
      <c r="H1337" s="88" t="s">
        <v>66</v>
      </c>
      <c r="I1337" s="88" t="s">
        <v>2918</v>
      </c>
      <c r="J1337" s="88" t="s">
        <v>3080</v>
      </c>
      <c r="K1337" s="88" t="s">
        <v>3326</v>
      </c>
      <c r="L1337" s="88" t="s">
        <v>97</v>
      </c>
      <c r="M1337" s="88" t="s">
        <v>3082</v>
      </c>
      <c r="N1337" s="88" t="s">
        <v>3640</v>
      </c>
      <c r="O1337" s="88" t="s">
        <v>444</v>
      </c>
      <c r="P1337" s="87" t="s">
        <v>104</v>
      </c>
      <c r="Q1337" s="88" t="s">
        <v>2374</v>
      </c>
      <c r="R1337" s="89" t="s">
        <v>3641</v>
      </c>
      <c r="T1337" s="87" t="s">
        <v>3351</v>
      </c>
      <c r="X1337" s="93"/>
      <c r="Y1337" s="93"/>
      <c r="AD1337" s="88">
        <v>12</v>
      </c>
      <c r="AE1337" s="108">
        <v>18.25</v>
      </c>
      <c r="AI1337" s="114"/>
      <c r="AJ1337" s="114"/>
      <c r="AK1337" s="114"/>
      <c r="AP1337" s="88" t="s">
        <v>61</v>
      </c>
      <c r="AQ1337" s="88" t="s">
        <v>44</v>
      </c>
      <c r="AR1337" s="88" t="s">
        <v>45</v>
      </c>
      <c r="AS1337" s="88" t="s">
        <v>44</v>
      </c>
      <c r="AT1337" s="88" t="s">
        <v>61</v>
      </c>
      <c r="AU1337" s="88"/>
      <c r="AV1337" s="88"/>
      <c r="AW1337" s="88"/>
      <c r="AX1337" s="88"/>
      <c r="AZ1337" s="93"/>
      <c r="BA1337" s="93"/>
      <c r="BB1337" s="93"/>
      <c r="BC1337" s="93"/>
      <c r="BD1337" s="93"/>
      <c r="BE1337" s="93"/>
      <c r="BG1337" s="88" t="s">
        <v>68</v>
      </c>
      <c r="BH1337" s="88" t="s">
        <v>97</v>
      </c>
    </row>
    <row r="1338" spans="1:60" s="87" customFormat="1" ht="30.75" customHeight="1" x14ac:dyDescent="0.2">
      <c r="A1338" s="87" t="s">
        <v>3710</v>
      </c>
      <c r="B1338" s="87" t="s">
        <v>3339</v>
      </c>
      <c r="C1338" s="87" t="s">
        <v>3710</v>
      </c>
      <c r="D1338" s="88" t="s">
        <v>31</v>
      </c>
      <c r="E1338" s="88" t="s">
        <v>32</v>
      </c>
      <c r="F1338" s="88" t="s">
        <v>32</v>
      </c>
      <c r="G1338" s="88" t="s">
        <v>61</v>
      </c>
      <c r="H1338" s="88" t="s">
        <v>66</v>
      </c>
      <c r="I1338" s="88" t="s">
        <v>2918</v>
      </c>
      <c r="J1338" s="88" t="s">
        <v>3080</v>
      </c>
      <c r="K1338" s="88" t="s">
        <v>3326</v>
      </c>
      <c r="L1338" s="88" t="s">
        <v>97</v>
      </c>
      <c r="M1338" s="88" t="s">
        <v>3082</v>
      </c>
      <c r="N1338" s="88" t="s">
        <v>3640</v>
      </c>
      <c r="O1338" s="88" t="s">
        <v>444</v>
      </c>
      <c r="P1338" s="87" t="s">
        <v>107</v>
      </c>
      <c r="Q1338" s="88" t="s">
        <v>2374</v>
      </c>
      <c r="R1338" s="89" t="s">
        <v>3641</v>
      </c>
      <c r="T1338" s="87" t="s">
        <v>3711</v>
      </c>
      <c r="X1338" s="93"/>
      <c r="Y1338" s="93"/>
      <c r="AD1338" s="88">
        <v>12</v>
      </c>
      <c r="AE1338" s="108">
        <v>18.25</v>
      </c>
      <c r="AI1338" s="114"/>
      <c r="AJ1338" s="114"/>
      <c r="AK1338" s="114"/>
      <c r="AP1338" s="88" t="s">
        <v>61</v>
      </c>
      <c r="AQ1338" s="88" t="s">
        <v>44</v>
      </c>
      <c r="AR1338" s="88" t="s">
        <v>45</v>
      </c>
      <c r="AS1338" s="88" t="s">
        <v>44</v>
      </c>
      <c r="AT1338" s="88" t="s">
        <v>61</v>
      </c>
      <c r="AU1338" s="88"/>
      <c r="AV1338" s="88"/>
      <c r="AW1338" s="88"/>
      <c r="AX1338" s="88"/>
      <c r="AZ1338" s="93"/>
      <c r="BA1338" s="93"/>
      <c r="BB1338" s="93"/>
      <c r="BC1338" s="93"/>
      <c r="BD1338" s="93"/>
      <c r="BE1338" s="93"/>
      <c r="BG1338" s="88" t="s">
        <v>68</v>
      </c>
      <c r="BH1338" s="88" t="s">
        <v>97</v>
      </c>
    </row>
    <row r="1339" spans="1:60" s="87" customFormat="1" ht="30.75" customHeight="1" x14ac:dyDescent="0.2">
      <c r="A1339" s="87" t="s">
        <v>3353</v>
      </c>
      <c r="B1339" s="87" t="s">
        <v>3352</v>
      </c>
      <c r="C1339" s="87" t="s">
        <v>3353</v>
      </c>
      <c r="D1339" s="88" t="s">
        <v>31</v>
      </c>
      <c r="E1339" s="88" t="s">
        <v>32</v>
      </c>
      <c r="F1339" s="88" t="s">
        <v>32</v>
      </c>
      <c r="G1339" s="88" t="s">
        <v>61</v>
      </c>
      <c r="H1339" s="88" t="s">
        <v>66</v>
      </c>
      <c r="I1339" s="88" t="s">
        <v>2918</v>
      </c>
      <c r="J1339" s="88" t="s">
        <v>3080</v>
      </c>
      <c r="K1339" s="88" t="s">
        <v>3326</v>
      </c>
      <c r="L1339" s="88" t="s">
        <v>97</v>
      </c>
      <c r="M1339" s="88" t="s">
        <v>3082</v>
      </c>
      <c r="N1339" s="88" t="s">
        <v>3630</v>
      </c>
      <c r="O1339" s="88" t="s">
        <v>444</v>
      </c>
      <c r="P1339" s="88" t="s">
        <v>1636</v>
      </c>
      <c r="Q1339" s="88" t="s">
        <v>2374</v>
      </c>
      <c r="R1339" s="89" t="s">
        <v>3631</v>
      </c>
      <c r="T1339" s="87" t="s">
        <v>3359</v>
      </c>
      <c r="X1339" s="93"/>
      <c r="Y1339" s="93"/>
      <c r="AD1339" s="88">
        <v>12</v>
      </c>
      <c r="AE1339" s="108">
        <v>18.25</v>
      </c>
      <c r="AI1339" s="114"/>
      <c r="AJ1339" s="114"/>
      <c r="AK1339" s="114"/>
      <c r="AP1339" s="88" t="s">
        <v>61</v>
      </c>
      <c r="AQ1339" s="88" t="s">
        <v>44</v>
      </c>
      <c r="AR1339" s="88" t="s">
        <v>45</v>
      </c>
      <c r="AS1339" s="88" t="s">
        <v>44</v>
      </c>
      <c r="AT1339" s="88" t="s">
        <v>61</v>
      </c>
      <c r="AU1339" s="88"/>
      <c r="AV1339" s="88"/>
      <c r="AW1339" s="88"/>
      <c r="AX1339" s="88"/>
      <c r="AZ1339" s="93"/>
      <c r="BA1339" s="93"/>
      <c r="BB1339" s="93"/>
      <c r="BC1339" s="93"/>
      <c r="BD1339" s="93"/>
      <c r="BE1339" s="93"/>
      <c r="BG1339" s="88" t="s">
        <v>68</v>
      </c>
      <c r="BH1339" s="88" t="s">
        <v>97</v>
      </c>
    </row>
    <row r="1340" spans="1:60" s="87" customFormat="1" ht="30.75" customHeight="1" x14ac:dyDescent="0.2">
      <c r="A1340" s="87" t="s">
        <v>3354</v>
      </c>
      <c r="B1340" s="87" t="s">
        <v>3352</v>
      </c>
      <c r="C1340" s="87" t="s">
        <v>3354</v>
      </c>
      <c r="D1340" s="88" t="s">
        <v>31</v>
      </c>
      <c r="E1340" s="88" t="s">
        <v>32</v>
      </c>
      <c r="F1340" s="88" t="s">
        <v>32</v>
      </c>
      <c r="G1340" s="88" t="s">
        <v>61</v>
      </c>
      <c r="H1340" s="88" t="s">
        <v>66</v>
      </c>
      <c r="I1340" s="88" t="s">
        <v>2918</v>
      </c>
      <c r="J1340" s="88" t="s">
        <v>3080</v>
      </c>
      <c r="K1340" s="88" t="s">
        <v>3326</v>
      </c>
      <c r="L1340" s="88" t="s">
        <v>97</v>
      </c>
      <c r="M1340" s="88" t="s">
        <v>3082</v>
      </c>
      <c r="N1340" s="88" t="s">
        <v>3630</v>
      </c>
      <c r="O1340" s="88" t="s">
        <v>444</v>
      </c>
      <c r="P1340" s="87" t="s">
        <v>100</v>
      </c>
      <c r="Q1340" s="88" t="s">
        <v>2374</v>
      </c>
      <c r="R1340" s="89" t="s">
        <v>3631</v>
      </c>
      <c r="T1340" s="87" t="s">
        <v>3360</v>
      </c>
      <c r="X1340" s="93"/>
      <c r="Y1340" s="93"/>
      <c r="AD1340" s="88">
        <v>12</v>
      </c>
      <c r="AE1340" s="108">
        <v>18.25</v>
      </c>
      <c r="AI1340" s="114"/>
      <c r="AJ1340" s="114"/>
      <c r="AK1340" s="114"/>
      <c r="AP1340" s="88" t="s">
        <v>61</v>
      </c>
      <c r="AQ1340" s="88" t="s">
        <v>44</v>
      </c>
      <c r="AR1340" s="88" t="s">
        <v>45</v>
      </c>
      <c r="AS1340" s="88" t="s">
        <v>44</v>
      </c>
      <c r="AT1340" s="88" t="s">
        <v>61</v>
      </c>
      <c r="AU1340" s="88"/>
      <c r="AV1340" s="88"/>
      <c r="AW1340" s="88"/>
      <c r="AX1340" s="88"/>
      <c r="AZ1340" s="93"/>
      <c r="BA1340" s="93"/>
      <c r="BB1340" s="93"/>
      <c r="BC1340" s="93"/>
      <c r="BD1340" s="93"/>
      <c r="BE1340" s="93"/>
      <c r="BG1340" s="88" t="s">
        <v>68</v>
      </c>
      <c r="BH1340" s="88" t="s">
        <v>97</v>
      </c>
    </row>
    <row r="1341" spans="1:60" s="87" customFormat="1" ht="30.75" customHeight="1" x14ac:dyDescent="0.2">
      <c r="A1341" s="87" t="s">
        <v>3355</v>
      </c>
      <c r="B1341" s="87" t="s">
        <v>3352</v>
      </c>
      <c r="C1341" s="87" t="s">
        <v>3355</v>
      </c>
      <c r="D1341" s="88" t="s">
        <v>31</v>
      </c>
      <c r="E1341" s="88" t="s">
        <v>32</v>
      </c>
      <c r="F1341" s="88" t="s">
        <v>32</v>
      </c>
      <c r="G1341" s="88" t="s">
        <v>61</v>
      </c>
      <c r="H1341" s="88" t="s">
        <v>66</v>
      </c>
      <c r="I1341" s="88" t="s">
        <v>2918</v>
      </c>
      <c r="J1341" s="88" t="s">
        <v>3080</v>
      </c>
      <c r="K1341" s="88" t="s">
        <v>3326</v>
      </c>
      <c r="L1341" s="88" t="s">
        <v>97</v>
      </c>
      <c r="M1341" s="88" t="s">
        <v>3082</v>
      </c>
      <c r="N1341" s="88" t="s">
        <v>3630</v>
      </c>
      <c r="O1341" s="88" t="s">
        <v>444</v>
      </c>
      <c r="P1341" s="87" t="s">
        <v>98</v>
      </c>
      <c r="Q1341" s="88" t="s">
        <v>2374</v>
      </c>
      <c r="R1341" s="89" t="s">
        <v>3631</v>
      </c>
      <c r="T1341" s="87" t="s">
        <v>3361</v>
      </c>
      <c r="X1341" s="93"/>
      <c r="Y1341" s="93"/>
      <c r="AD1341" s="88">
        <v>12</v>
      </c>
      <c r="AE1341" s="108">
        <v>18.25</v>
      </c>
      <c r="AI1341" s="114"/>
      <c r="AJ1341" s="114"/>
      <c r="AK1341" s="114"/>
      <c r="AP1341" s="88" t="s">
        <v>61</v>
      </c>
      <c r="AQ1341" s="88" t="s">
        <v>44</v>
      </c>
      <c r="AR1341" s="88" t="s">
        <v>45</v>
      </c>
      <c r="AS1341" s="88" t="s">
        <v>44</v>
      </c>
      <c r="AT1341" s="88" t="s">
        <v>61</v>
      </c>
      <c r="AU1341" s="88"/>
      <c r="AV1341" s="88"/>
      <c r="AW1341" s="88"/>
      <c r="AX1341" s="88"/>
      <c r="AZ1341" s="93"/>
      <c r="BA1341" s="93"/>
      <c r="BB1341" s="93"/>
      <c r="BC1341" s="93"/>
      <c r="BD1341" s="93"/>
      <c r="BE1341" s="93"/>
      <c r="BG1341" s="88" t="s">
        <v>68</v>
      </c>
      <c r="BH1341" s="88" t="s">
        <v>97</v>
      </c>
    </row>
    <row r="1342" spans="1:60" s="87" customFormat="1" ht="30.75" customHeight="1" x14ac:dyDescent="0.2">
      <c r="A1342" s="87" t="s">
        <v>3356</v>
      </c>
      <c r="B1342" s="87" t="s">
        <v>3352</v>
      </c>
      <c r="C1342" s="87" t="s">
        <v>3356</v>
      </c>
      <c r="D1342" s="88" t="s">
        <v>31</v>
      </c>
      <c r="E1342" s="88" t="s">
        <v>32</v>
      </c>
      <c r="F1342" s="88" t="s">
        <v>32</v>
      </c>
      <c r="G1342" s="88" t="s">
        <v>61</v>
      </c>
      <c r="H1342" s="88" t="s">
        <v>66</v>
      </c>
      <c r="I1342" s="88" t="s">
        <v>2918</v>
      </c>
      <c r="J1342" s="88" t="s">
        <v>3080</v>
      </c>
      <c r="K1342" s="88" t="s">
        <v>3326</v>
      </c>
      <c r="L1342" s="88" t="s">
        <v>97</v>
      </c>
      <c r="M1342" s="88" t="s">
        <v>3082</v>
      </c>
      <c r="N1342" s="88" t="s">
        <v>3630</v>
      </c>
      <c r="O1342" s="88" t="s">
        <v>444</v>
      </c>
      <c r="P1342" s="87" t="s">
        <v>2748</v>
      </c>
      <c r="Q1342" s="88" t="s">
        <v>2374</v>
      </c>
      <c r="R1342" s="89" t="s">
        <v>3631</v>
      </c>
      <c r="T1342" s="87" t="s">
        <v>3362</v>
      </c>
      <c r="X1342" s="93"/>
      <c r="Y1342" s="93"/>
      <c r="AD1342" s="88">
        <v>12</v>
      </c>
      <c r="AE1342" s="108">
        <v>18.25</v>
      </c>
      <c r="AI1342" s="114"/>
      <c r="AJ1342" s="114"/>
      <c r="AK1342" s="114"/>
      <c r="AP1342" s="88" t="s">
        <v>61</v>
      </c>
      <c r="AQ1342" s="88" t="s">
        <v>44</v>
      </c>
      <c r="AR1342" s="88" t="s">
        <v>45</v>
      </c>
      <c r="AS1342" s="88" t="s">
        <v>44</v>
      </c>
      <c r="AT1342" s="88" t="s">
        <v>61</v>
      </c>
      <c r="AU1342" s="88"/>
      <c r="AV1342" s="88"/>
      <c r="AW1342" s="88"/>
      <c r="AX1342" s="88"/>
      <c r="AZ1342" s="93"/>
      <c r="BA1342" s="93"/>
      <c r="BB1342" s="93"/>
      <c r="BC1342" s="93"/>
      <c r="BD1342" s="93"/>
      <c r="BE1342" s="93"/>
      <c r="BG1342" s="88" t="s">
        <v>68</v>
      </c>
      <c r="BH1342" s="88" t="s">
        <v>97</v>
      </c>
    </row>
    <row r="1343" spans="1:60" s="87" customFormat="1" ht="30.75" customHeight="1" x14ac:dyDescent="0.2">
      <c r="A1343" s="87" t="s">
        <v>3357</v>
      </c>
      <c r="B1343" s="87" t="s">
        <v>3352</v>
      </c>
      <c r="C1343" s="87" t="s">
        <v>3357</v>
      </c>
      <c r="D1343" s="88" t="s">
        <v>31</v>
      </c>
      <c r="E1343" s="88" t="s">
        <v>32</v>
      </c>
      <c r="F1343" s="88" t="s">
        <v>32</v>
      </c>
      <c r="G1343" s="88" t="s">
        <v>61</v>
      </c>
      <c r="H1343" s="88" t="s">
        <v>66</v>
      </c>
      <c r="I1343" s="88" t="s">
        <v>2918</v>
      </c>
      <c r="J1343" s="88" t="s">
        <v>3080</v>
      </c>
      <c r="K1343" s="88" t="s">
        <v>3326</v>
      </c>
      <c r="L1343" s="88" t="s">
        <v>97</v>
      </c>
      <c r="M1343" s="88" t="s">
        <v>3082</v>
      </c>
      <c r="N1343" s="88" t="s">
        <v>3630</v>
      </c>
      <c r="O1343" s="88" t="s">
        <v>444</v>
      </c>
      <c r="P1343" s="87" t="s">
        <v>2747</v>
      </c>
      <c r="Q1343" s="88" t="s">
        <v>2374</v>
      </c>
      <c r="R1343" s="89" t="s">
        <v>3631</v>
      </c>
      <c r="T1343" s="87" t="s">
        <v>3363</v>
      </c>
      <c r="X1343" s="93"/>
      <c r="Y1343" s="93"/>
      <c r="AD1343" s="88">
        <v>12</v>
      </c>
      <c r="AE1343" s="108">
        <v>18.25</v>
      </c>
      <c r="AI1343" s="114"/>
      <c r="AJ1343" s="114"/>
      <c r="AK1343" s="114"/>
      <c r="AP1343" s="88" t="s">
        <v>61</v>
      </c>
      <c r="AQ1343" s="88" t="s">
        <v>44</v>
      </c>
      <c r="AR1343" s="88" t="s">
        <v>45</v>
      </c>
      <c r="AS1343" s="88" t="s">
        <v>44</v>
      </c>
      <c r="AT1343" s="88" t="s">
        <v>61</v>
      </c>
      <c r="AU1343" s="88"/>
      <c r="AV1343" s="88"/>
      <c r="AW1343" s="88"/>
      <c r="AX1343" s="88"/>
      <c r="AZ1343" s="93"/>
      <c r="BA1343" s="93"/>
      <c r="BB1343" s="93"/>
      <c r="BC1343" s="93"/>
      <c r="BD1343" s="93"/>
      <c r="BE1343" s="93"/>
      <c r="BG1343" s="88" t="s">
        <v>68</v>
      </c>
      <c r="BH1343" s="88" t="s">
        <v>97</v>
      </c>
    </row>
    <row r="1344" spans="1:60" s="87" customFormat="1" ht="30.75" customHeight="1" x14ac:dyDescent="0.2">
      <c r="A1344" s="87" t="s">
        <v>3358</v>
      </c>
      <c r="B1344" s="87" t="s">
        <v>3352</v>
      </c>
      <c r="C1344" s="87" t="s">
        <v>3358</v>
      </c>
      <c r="D1344" s="88" t="s">
        <v>31</v>
      </c>
      <c r="E1344" s="88" t="s">
        <v>32</v>
      </c>
      <c r="F1344" s="88" t="s">
        <v>32</v>
      </c>
      <c r="G1344" s="88" t="s">
        <v>61</v>
      </c>
      <c r="H1344" s="88" t="s">
        <v>66</v>
      </c>
      <c r="I1344" s="88" t="s">
        <v>2918</v>
      </c>
      <c r="J1344" s="88" t="s">
        <v>3080</v>
      </c>
      <c r="K1344" s="88" t="s">
        <v>3326</v>
      </c>
      <c r="L1344" s="88" t="s">
        <v>97</v>
      </c>
      <c r="M1344" s="88" t="s">
        <v>3082</v>
      </c>
      <c r="N1344" s="88" t="s">
        <v>3630</v>
      </c>
      <c r="O1344" s="88" t="s">
        <v>444</v>
      </c>
      <c r="P1344" s="87" t="s">
        <v>104</v>
      </c>
      <c r="Q1344" s="88" t="s">
        <v>2374</v>
      </c>
      <c r="R1344" s="89" t="s">
        <v>3631</v>
      </c>
      <c r="T1344" s="87" t="s">
        <v>3364</v>
      </c>
      <c r="X1344" s="93"/>
      <c r="Y1344" s="93"/>
      <c r="AD1344" s="88">
        <v>12</v>
      </c>
      <c r="AE1344" s="108">
        <v>18.25</v>
      </c>
      <c r="AI1344" s="114"/>
      <c r="AJ1344" s="114"/>
      <c r="AK1344" s="114"/>
      <c r="AP1344" s="88" t="s">
        <v>61</v>
      </c>
      <c r="AQ1344" s="88" t="s">
        <v>44</v>
      </c>
      <c r="AR1344" s="88" t="s">
        <v>45</v>
      </c>
      <c r="AS1344" s="88" t="s">
        <v>44</v>
      </c>
      <c r="AT1344" s="88" t="s">
        <v>61</v>
      </c>
      <c r="AU1344" s="88"/>
      <c r="AV1344" s="88"/>
      <c r="AW1344" s="88"/>
      <c r="AX1344" s="88"/>
      <c r="AZ1344" s="93"/>
      <c r="BA1344" s="93"/>
      <c r="BB1344" s="93"/>
      <c r="BC1344" s="93"/>
      <c r="BD1344" s="93"/>
      <c r="BE1344" s="93"/>
      <c r="BG1344" s="88" t="s">
        <v>68</v>
      </c>
      <c r="BH1344" s="88" t="s">
        <v>97</v>
      </c>
    </row>
    <row r="1345" spans="1:60" s="87" customFormat="1" ht="30.75" customHeight="1" x14ac:dyDescent="0.2">
      <c r="A1345" s="87" t="s">
        <v>3712</v>
      </c>
      <c r="B1345" s="87" t="s">
        <v>3352</v>
      </c>
      <c r="C1345" s="87" t="s">
        <v>3712</v>
      </c>
      <c r="D1345" s="88" t="s">
        <v>31</v>
      </c>
      <c r="E1345" s="88" t="s">
        <v>32</v>
      </c>
      <c r="F1345" s="88" t="s">
        <v>32</v>
      </c>
      <c r="G1345" s="88" t="s">
        <v>61</v>
      </c>
      <c r="H1345" s="88" t="s">
        <v>66</v>
      </c>
      <c r="I1345" s="88" t="s">
        <v>2918</v>
      </c>
      <c r="J1345" s="88" t="s">
        <v>3080</v>
      </c>
      <c r="K1345" s="88" t="s">
        <v>3326</v>
      </c>
      <c r="L1345" s="88" t="s">
        <v>97</v>
      </c>
      <c r="M1345" s="88" t="s">
        <v>3082</v>
      </c>
      <c r="N1345" s="88" t="s">
        <v>3630</v>
      </c>
      <c r="O1345" s="88" t="s">
        <v>444</v>
      </c>
      <c r="P1345" s="87" t="s">
        <v>107</v>
      </c>
      <c r="Q1345" s="88" t="s">
        <v>2374</v>
      </c>
      <c r="R1345" s="89" t="s">
        <v>3631</v>
      </c>
      <c r="T1345" s="87" t="s">
        <v>3713</v>
      </c>
      <c r="X1345" s="93"/>
      <c r="Y1345" s="93"/>
      <c r="AD1345" s="88">
        <v>12</v>
      </c>
      <c r="AE1345" s="108">
        <v>18.25</v>
      </c>
      <c r="AI1345" s="114"/>
      <c r="AJ1345" s="114"/>
      <c r="AK1345" s="114"/>
      <c r="AP1345" s="88" t="s">
        <v>61</v>
      </c>
      <c r="AQ1345" s="88" t="s">
        <v>44</v>
      </c>
      <c r="AR1345" s="88" t="s">
        <v>45</v>
      </c>
      <c r="AS1345" s="88" t="s">
        <v>44</v>
      </c>
      <c r="AT1345" s="88" t="s">
        <v>61</v>
      </c>
      <c r="AU1345" s="88"/>
      <c r="AV1345" s="88"/>
      <c r="AW1345" s="88"/>
      <c r="AX1345" s="88"/>
      <c r="AZ1345" s="93"/>
      <c r="BA1345" s="93"/>
      <c r="BB1345" s="93"/>
      <c r="BC1345" s="93"/>
      <c r="BD1345" s="93"/>
      <c r="BE1345" s="93"/>
      <c r="BG1345" s="88" t="s">
        <v>68</v>
      </c>
      <c r="BH1345" s="88" t="s">
        <v>97</v>
      </c>
    </row>
    <row r="1346" spans="1:60" s="87" customFormat="1" ht="30.75" customHeight="1" x14ac:dyDescent="0.2">
      <c r="A1346" s="87" t="s">
        <v>3366</v>
      </c>
      <c r="B1346" s="87" t="s">
        <v>3365</v>
      </c>
      <c r="C1346" s="87" t="s">
        <v>3366</v>
      </c>
      <c r="D1346" s="88" t="s">
        <v>31</v>
      </c>
      <c r="E1346" s="88" t="s">
        <v>32</v>
      </c>
      <c r="F1346" s="88" t="s">
        <v>32</v>
      </c>
      <c r="G1346" s="88" t="s">
        <v>61</v>
      </c>
      <c r="H1346" s="88" t="s">
        <v>66</v>
      </c>
      <c r="I1346" s="88" t="s">
        <v>2918</v>
      </c>
      <c r="J1346" s="88" t="s">
        <v>3080</v>
      </c>
      <c r="K1346" s="88" t="s">
        <v>3372</v>
      </c>
      <c r="L1346" s="88" t="s">
        <v>3523</v>
      </c>
      <c r="M1346" s="88" t="s">
        <v>3082</v>
      </c>
      <c r="N1346" s="88" t="s">
        <v>3640</v>
      </c>
      <c r="O1346" s="88" t="s">
        <v>444</v>
      </c>
      <c r="P1346" s="88" t="s">
        <v>1636</v>
      </c>
      <c r="Q1346" s="88" t="s">
        <v>2374</v>
      </c>
      <c r="R1346" s="89" t="s">
        <v>3641</v>
      </c>
      <c r="T1346" s="87" t="s">
        <v>3373</v>
      </c>
      <c r="X1346" s="93"/>
      <c r="Y1346" s="93"/>
      <c r="AD1346" s="88">
        <v>12</v>
      </c>
      <c r="AE1346" s="108">
        <v>20.9</v>
      </c>
      <c r="AI1346" s="114"/>
      <c r="AJ1346" s="114"/>
      <c r="AK1346" s="114"/>
      <c r="AP1346" s="88" t="s">
        <v>61</v>
      </c>
      <c r="AQ1346" s="88" t="s">
        <v>44</v>
      </c>
      <c r="AR1346" s="88" t="s">
        <v>45</v>
      </c>
      <c r="AS1346" s="88" t="s">
        <v>44</v>
      </c>
      <c r="AT1346" s="88" t="s">
        <v>61</v>
      </c>
      <c r="AU1346" s="88"/>
      <c r="AV1346" s="88"/>
      <c r="AW1346" s="88"/>
      <c r="AX1346" s="88"/>
      <c r="AZ1346" s="93"/>
      <c r="BA1346" s="93"/>
      <c r="BB1346" s="93"/>
      <c r="BC1346" s="93"/>
      <c r="BD1346" s="93"/>
      <c r="BE1346" s="93"/>
      <c r="BG1346" s="88" t="s">
        <v>68</v>
      </c>
      <c r="BH1346" s="88" t="s">
        <v>3523</v>
      </c>
    </row>
    <row r="1347" spans="1:60" s="87" customFormat="1" ht="30.75" customHeight="1" x14ac:dyDescent="0.2">
      <c r="A1347" s="87" t="s">
        <v>3367</v>
      </c>
      <c r="B1347" s="87" t="s">
        <v>3365</v>
      </c>
      <c r="C1347" s="87" t="s">
        <v>3367</v>
      </c>
      <c r="D1347" s="88" t="s">
        <v>31</v>
      </c>
      <c r="E1347" s="88" t="s">
        <v>32</v>
      </c>
      <c r="F1347" s="88" t="s">
        <v>32</v>
      </c>
      <c r="G1347" s="88" t="s">
        <v>61</v>
      </c>
      <c r="H1347" s="88" t="s">
        <v>66</v>
      </c>
      <c r="I1347" s="88" t="s">
        <v>2918</v>
      </c>
      <c r="J1347" s="88" t="s">
        <v>3080</v>
      </c>
      <c r="K1347" s="88" t="s">
        <v>3372</v>
      </c>
      <c r="L1347" s="88" t="s">
        <v>3523</v>
      </c>
      <c r="M1347" s="88" t="s">
        <v>3082</v>
      </c>
      <c r="N1347" s="88" t="s">
        <v>3640</v>
      </c>
      <c r="O1347" s="88" t="s">
        <v>444</v>
      </c>
      <c r="P1347" s="87" t="s">
        <v>100</v>
      </c>
      <c r="Q1347" s="88" t="s">
        <v>2374</v>
      </c>
      <c r="R1347" s="89" t="s">
        <v>3641</v>
      </c>
      <c r="T1347" s="87" t="s">
        <v>3374</v>
      </c>
      <c r="X1347" s="93"/>
      <c r="Y1347" s="93"/>
      <c r="AD1347" s="88">
        <v>12</v>
      </c>
      <c r="AE1347" s="108">
        <v>20.9</v>
      </c>
      <c r="AI1347" s="114"/>
      <c r="AJ1347" s="114"/>
      <c r="AK1347" s="114"/>
      <c r="AP1347" s="88" t="s">
        <v>61</v>
      </c>
      <c r="AQ1347" s="88" t="s">
        <v>44</v>
      </c>
      <c r="AR1347" s="88" t="s">
        <v>45</v>
      </c>
      <c r="AS1347" s="88" t="s">
        <v>44</v>
      </c>
      <c r="AT1347" s="88" t="s">
        <v>61</v>
      </c>
      <c r="AU1347" s="88"/>
      <c r="AV1347" s="88"/>
      <c r="AW1347" s="88"/>
      <c r="AX1347" s="88"/>
      <c r="AZ1347" s="93"/>
      <c r="BA1347" s="93"/>
      <c r="BB1347" s="93"/>
      <c r="BC1347" s="93"/>
      <c r="BD1347" s="93"/>
      <c r="BE1347" s="93"/>
      <c r="BG1347" s="88" t="s">
        <v>68</v>
      </c>
      <c r="BH1347" s="88" t="s">
        <v>3523</v>
      </c>
    </row>
    <row r="1348" spans="1:60" s="87" customFormat="1" ht="30.75" customHeight="1" x14ac:dyDescent="0.2">
      <c r="A1348" s="87" t="s">
        <v>3368</v>
      </c>
      <c r="B1348" s="87" t="s">
        <v>3365</v>
      </c>
      <c r="C1348" s="87" t="s">
        <v>3368</v>
      </c>
      <c r="D1348" s="88" t="s">
        <v>31</v>
      </c>
      <c r="E1348" s="88" t="s">
        <v>32</v>
      </c>
      <c r="F1348" s="88" t="s">
        <v>32</v>
      </c>
      <c r="G1348" s="88" t="s">
        <v>61</v>
      </c>
      <c r="H1348" s="88" t="s">
        <v>66</v>
      </c>
      <c r="I1348" s="88" t="s">
        <v>2918</v>
      </c>
      <c r="J1348" s="88" t="s">
        <v>3080</v>
      </c>
      <c r="K1348" s="88" t="s">
        <v>3372</v>
      </c>
      <c r="L1348" s="88" t="s">
        <v>3523</v>
      </c>
      <c r="M1348" s="88" t="s">
        <v>3082</v>
      </c>
      <c r="N1348" s="88" t="s">
        <v>3640</v>
      </c>
      <c r="O1348" s="88" t="s">
        <v>444</v>
      </c>
      <c r="P1348" s="87" t="s">
        <v>98</v>
      </c>
      <c r="Q1348" s="88" t="s">
        <v>2374</v>
      </c>
      <c r="R1348" s="89" t="s">
        <v>3641</v>
      </c>
      <c r="T1348" s="87" t="s">
        <v>3375</v>
      </c>
      <c r="X1348" s="93"/>
      <c r="Y1348" s="93"/>
      <c r="AD1348" s="88">
        <v>12</v>
      </c>
      <c r="AE1348" s="108">
        <v>20.9</v>
      </c>
      <c r="AI1348" s="114"/>
      <c r="AJ1348" s="114"/>
      <c r="AK1348" s="114"/>
      <c r="AP1348" s="88" t="s">
        <v>61</v>
      </c>
      <c r="AQ1348" s="88" t="s">
        <v>44</v>
      </c>
      <c r="AR1348" s="88" t="s">
        <v>45</v>
      </c>
      <c r="AS1348" s="88" t="s">
        <v>44</v>
      </c>
      <c r="AT1348" s="88" t="s">
        <v>61</v>
      </c>
      <c r="AU1348" s="88"/>
      <c r="AV1348" s="88"/>
      <c r="AW1348" s="88"/>
      <c r="AX1348" s="88"/>
      <c r="AZ1348" s="93"/>
      <c r="BA1348" s="93"/>
      <c r="BB1348" s="93"/>
      <c r="BC1348" s="93"/>
      <c r="BD1348" s="93"/>
      <c r="BE1348" s="93"/>
      <c r="BG1348" s="88" t="s">
        <v>68</v>
      </c>
      <c r="BH1348" s="88" t="s">
        <v>3523</v>
      </c>
    </row>
    <row r="1349" spans="1:60" s="87" customFormat="1" ht="30.75" customHeight="1" x14ac:dyDescent="0.2">
      <c r="A1349" s="87" t="s">
        <v>3369</v>
      </c>
      <c r="B1349" s="87" t="s">
        <v>3365</v>
      </c>
      <c r="C1349" s="87" t="s">
        <v>3369</v>
      </c>
      <c r="D1349" s="88" t="s">
        <v>31</v>
      </c>
      <c r="E1349" s="88" t="s">
        <v>32</v>
      </c>
      <c r="F1349" s="88" t="s">
        <v>32</v>
      </c>
      <c r="G1349" s="88" t="s">
        <v>61</v>
      </c>
      <c r="H1349" s="88" t="s">
        <v>66</v>
      </c>
      <c r="I1349" s="88" t="s">
        <v>2918</v>
      </c>
      <c r="J1349" s="88" t="s">
        <v>3080</v>
      </c>
      <c r="K1349" s="88" t="s">
        <v>3372</v>
      </c>
      <c r="L1349" s="88" t="s">
        <v>3523</v>
      </c>
      <c r="M1349" s="88" t="s">
        <v>3082</v>
      </c>
      <c r="N1349" s="88" t="s">
        <v>3640</v>
      </c>
      <c r="O1349" s="88" t="s">
        <v>444</v>
      </c>
      <c r="P1349" s="87" t="s">
        <v>2748</v>
      </c>
      <c r="Q1349" s="88" t="s">
        <v>2374</v>
      </c>
      <c r="R1349" s="89" t="s">
        <v>3641</v>
      </c>
      <c r="T1349" s="87" t="s">
        <v>3376</v>
      </c>
      <c r="X1349" s="93"/>
      <c r="Y1349" s="93"/>
      <c r="AD1349" s="88">
        <v>12</v>
      </c>
      <c r="AE1349" s="108">
        <v>20.9</v>
      </c>
      <c r="AI1349" s="114"/>
      <c r="AJ1349" s="114"/>
      <c r="AK1349" s="114"/>
      <c r="AP1349" s="88" t="s">
        <v>61</v>
      </c>
      <c r="AQ1349" s="88" t="s">
        <v>44</v>
      </c>
      <c r="AR1349" s="88" t="s">
        <v>45</v>
      </c>
      <c r="AS1349" s="88" t="s">
        <v>44</v>
      </c>
      <c r="AT1349" s="88" t="s">
        <v>61</v>
      </c>
      <c r="AU1349" s="88"/>
      <c r="AV1349" s="88"/>
      <c r="AW1349" s="88"/>
      <c r="AX1349" s="88"/>
      <c r="AZ1349" s="93"/>
      <c r="BA1349" s="93"/>
      <c r="BB1349" s="93"/>
      <c r="BC1349" s="93"/>
      <c r="BD1349" s="93"/>
      <c r="BE1349" s="93"/>
      <c r="BG1349" s="88" t="s">
        <v>68</v>
      </c>
      <c r="BH1349" s="88" t="s">
        <v>3523</v>
      </c>
    </row>
    <row r="1350" spans="1:60" s="87" customFormat="1" ht="30.75" customHeight="1" x14ac:dyDescent="0.2">
      <c r="A1350" s="87" t="s">
        <v>3370</v>
      </c>
      <c r="B1350" s="87" t="s">
        <v>3365</v>
      </c>
      <c r="C1350" s="87" t="s">
        <v>3370</v>
      </c>
      <c r="D1350" s="88" t="s">
        <v>31</v>
      </c>
      <c r="E1350" s="88" t="s">
        <v>32</v>
      </c>
      <c r="F1350" s="88" t="s">
        <v>32</v>
      </c>
      <c r="G1350" s="88" t="s">
        <v>61</v>
      </c>
      <c r="H1350" s="88" t="s">
        <v>66</v>
      </c>
      <c r="I1350" s="88" t="s">
        <v>2918</v>
      </c>
      <c r="J1350" s="88" t="s">
        <v>3080</v>
      </c>
      <c r="K1350" s="88" t="s">
        <v>3372</v>
      </c>
      <c r="L1350" s="88" t="s">
        <v>3523</v>
      </c>
      <c r="M1350" s="88" t="s">
        <v>3082</v>
      </c>
      <c r="N1350" s="88" t="s">
        <v>3640</v>
      </c>
      <c r="O1350" s="88" t="s">
        <v>444</v>
      </c>
      <c r="P1350" s="87" t="s">
        <v>2747</v>
      </c>
      <c r="Q1350" s="88" t="s">
        <v>2374</v>
      </c>
      <c r="R1350" s="89" t="s">
        <v>3641</v>
      </c>
      <c r="T1350" s="87" t="s">
        <v>3377</v>
      </c>
      <c r="X1350" s="93"/>
      <c r="Y1350" s="93"/>
      <c r="AD1350" s="88">
        <v>12</v>
      </c>
      <c r="AE1350" s="108">
        <v>20.9</v>
      </c>
      <c r="AI1350" s="114"/>
      <c r="AJ1350" s="114"/>
      <c r="AK1350" s="114"/>
      <c r="AP1350" s="88" t="s">
        <v>61</v>
      </c>
      <c r="AQ1350" s="88" t="s">
        <v>44</v>
      </c>
      <c r="AR1350" s="88" t="s">
        <v>45</v>
      </c>
      <c r="AS1350" s="88" t="s">
        <v>44</v>
      </c>
      <c r="AT1350" s="88" t="s">
        <v>61</v>
      </c>
      <c r="AU1350" s="88"/>
      <c r="AV1350" s="88"/>
      <c r="AW1350" s="88"/>
      <c r="AX1350" s="88"/>
      <c r="AZ1350" s="93"/>
      <c r="BA1350" s="93"/>
      <c r="BB1350" s="93"/>
      <c r="BC1350" s="93"/>
      <c r="BD1350" s="93"/>
      <c r="BE1350" s="93"/>
      <c r="BG1350" s="88" t="s">
        <v>68</v>
      </c>
      <c r="BH1350" s="88" t="s">
        <v>3523</v>
      </c>
    </row>
    <row r="1351" spans="1:60" s="87" customFormat="1" ht="30.75" customHeight="1" x14ac:dyDescent="0.2">
      <c r="A1351" s="87" t="s">
        <v>3371</v>
      </c>
      <c r="B1351" s="87" t="s">
        <v>3365</v>
      </c>
      <c r="C1351" s="87" t="s">
        <v>3371</v>
      </c>
      <c r="D1351" s="88" t="s">
        <v>31</v>
      </c>
      <c r="E1351" s="88" t="s">
        <v>32</v>
      </c>
      <c r="F1351" s="88" t="s">
        <v>32</v>
      </c>
      <c r="G1351" s="88" t="s">
        <v>61</v>
      </c>
      <c r="H1351" s="88" t="s">
        <v>66</v>
      </c>
      <c r="I1351" s="88" t="s">
        <v>2918</v>
      </c>
      <c r="J1351" s="88" t="s">
        <v>3080</v>
      </c>
      <c r="K1351" s="88" t="s">
        <v>3372</v>
      </c>
      <c r="L1351" s="88" t="s">
        <v>3523</v>
      </c>
      <c r="M1351" s="88" t="s">
        <v>3082</v>
      </c>
      <c r="N1351" s="88" t="s">
        <v>3640</v>
      </c>
      <c r="O1351" s="88" t="s">
        <v>444</v>
      </c>
      <c r="P1351" s="87" t="s">
        <v>104</v>
      </c>
      <c r="Q1351" s="88" t="s">
        <v>2374</v>
      </c>
      <c r="R1351" s="89" t="s">
        <v>3641</v>
      </c>
      <c r="T1351" s="87" t="s">
        <v>3378</v>
      </c>
      <c r="X1351" s="93"/>
      <c r="Y1351" s="93"/>
      <c r="AD1351" s="88">
        <v>12</v>
      </c>
      <c r="AE1351" s="108">
        <v>20.9</v>
      </c>
      <c r="AI1351" s="114"/>
      <c r="AJ1351" s="114"/>
      <c r="AK1351" s="114"/>
      <c r="AP1351" s="88" t="s">
        <v>61</v>
      </c>
      <c r="AQ1351" s="88" t="s">
        <v>44</v>
      </c>
      <c r="AR1351" s="88" t="s">
        <v>45</v>
      </c>
      <c r="AS1351" s="88" t="s">
        <v>44</v>
      </c>
      <c r="AT1351" s="88" t="s">
        <v>61</v>
      </c>
      <c r="AU1351" s="88"/>
      <c r="AV1351" s="88"/>
      <c r="AW1351" s="88"/>
      <c r="AX1351" s="88"/>
      <c r="AZ1351" s="93"/>
      <c r="BA1351" s="93"/>
      <c r="BB1351" s="93"/>
      <c r="BC1351" s="93"/>
      <c r="BD1351" s="93"/>
      <c r="BE1351" s="93"/>
      <c r="BG1351" s="88" t="s">
        <v>68</v>
      </c>
      <c r="BH1351" s="88" t="s">
        <v>3523</v>
      </c>
    </row>
    <row r="1352" spans="1:60" s="87" customFormat="1" ht="30.75" customHeight="1" x14ac:dyDescent="0.2">
      <c r="A1352" s="87" t="s">
        <v>3714</v>
      </c>
      <c r="B1352" s="87" t="s">
        <v>3365</v>
      </c>
      <c r="C1352" s="87" t="s">
        <v>3714</v>
      </c>
      <c r="D1352" s="88" t="s">
        <v>31</v>
      </c>
      <c r="E1352" s="88" t="s">
        <v>32</v>
      </c>
      <c r="F1352" s="88" t="s">
        <v>32</v>
      </c>
      <c r="G1352" s="88" t="s">
        <v>61</v>
      </c>
      <c r="H1352" s="88" t="s">
        <v>66</v>
      </c>
      <c r="I1352" s="88" t="s">
        <v>2918</v>
      </c>
      <c r="J1352" s="88" t="s">
        <v>3080</v>
      </c>
      <c r="K1352" s="88" t="s">
        <v>3372</v>
      </c>
      <c r="L1352" s="88" t="s">
        <v>3523</v>
      </c>
      <c r="M1352" s="88" t="s">
        <v>3082</v>
      </c>
      <c r="N1352" s="88" t="s">
        <v>3640</v>
      </c>
      <c r="O1352" s="88" t="s">
        <v>444</v>
      </c>
      <c r="P1352" s="87" t="s">
        <v>107</v>
      </c>
      <c r="Q1352" s="88" t="s">
        <v>2374</v>
      </c>
      <c r="R1352" s="89" t="s">
        <v>3641</v>
      </c>
      <c r="T1352" s="87" t="s">
        <v>3715</v>
      </c>
      <c r="X1352" s="93"/>
      <c r="Y1352" s="93"/>
      <c r="AD1352" s="88">
        <v>12</v>
      </c>
      <c r="AE1352" s="108">
        <v>20.9</v>
      </c>
      <c r="AI1352" s="114"/>
      <c r="AJ1352" s="114"/>
      <c r="AK1352" s="114"/>
      <c r="AP1352" s="88" t="s">
        <v>61</v>
      </c>
      <c r="AQ1352" s="88" t="s">
        <v>44</v>
      </c>
      <c r="AR1352" s="88" t="s">
        <v>45</v>
      </c>
      <c r="AS1352" s="88" t="s">
        <v>44</v>
      </c>
      <c r="AT1352" s="88" t="s">
        <v>61</v>
      </c>
      <c r="AU1352" s="88"/>
      <c r="AV1352" s="88"/>
      <c r="AW1352" s="88"/>
      <c r="AX1352" s="88"/>
      <c r="AZ1352" s="93"/>
      <c r="BA1352" s="93"/>
      <c r="BB1352" s="93"/>
      <c r="BC1352" s="93"/>
      <c r="BD1352" s="93"/>
      <c r="BE1352" s="93"/>
      <c r="BG1352" s="88" t="s">
        <v>68</v>
      </c>
      <c r="BH1352" s="88" t="s">
        <v>3523</v>
      </c>
    </row>
    <row r="1353" spans="1:60" s="87" customFormat="1" ht="30.75" customHeight="1" x14ac:dyDescent="0.2">
      <c r="A1353" s="87" t="s">
        <v>3380</v>
      </c>
      <c r="B1353" s="87" t="s">
        <v>3379</v>
      </c>
      <c r="C1353" s="87" t="s">
        <v>3380</v>
      </c>
      <c r="D1353" s="88" t="s">
        <v>31</v>
      </c>
      <c r="E1353" s="88" t="s">
        <v>32</v>
      </c>
      <c r="F1353" s="88" t="s">
        <v>32</v>
      </c>
      <c r="G1353" s="88" t="s">
        <v>61</v>
      </c>
      <c r="H1353" s="88" t="s">
        <v>66</v>
      </c>
      <c r="I1353" s="88" t="s">
        <v>2918</v>
      </c>
      <c r="J1353" s="88" t="s">
        <v>3080</v>
      </c>
      <c r="K1353" s="88" t="s">
        <v>3372</v>
      </c>
      <c r="L1353" s="88" t="s">
        <v>3523</v>
      </c>
      <c r="M1353" s="88" t="s">
        <v>3082</v>
      </c>
      <c r="N1353" s="88" t="s">
        <v>3630</v>
      </c>
      <c r="O1353" s="88" t="s">
        <v>444</v>
      </c>
      <c r="P1353" s="88" t="s">
        <v>1636</v>
      </c>
      <c r="Q1353" s="88" t="s">
        <v>2374</v>
      </c>
      <c r="R1353" s="89" t="s">
        <v>3631</v>
      </c>
      <c r="T1353" s="87" t="s">
        <v>3386</v>
      </c>
      <c r="X1353" s="93"/>
      <c r="Y1353" s="93"/>
      <c r="AD1353" s="88">
        <v>12</v>
      </c>
      <c r="AE1353" s="108">
        <v>20.9</v>
      </c>
      <c r="AI1353" s="114"/>
      <c r="AJ1353" s="114"/>
      <c r="AK1353" s="114"/>
      <c r="AP1353" s="88" t="s">
        <v>61</v>
      </c>
      <c r="AQ1353" s="88" t="s">
        <v>44</v>
      </c>
      <c r="AR1353" s="88" t="s">
        <v>45</v>
      </c>
      <c r="AS1353" s="88" t="s">
        <v>44</v>
      </c>
      <c r="AT1353" s="88" t="s">
        <v>61</v>
      </c>
      <c r="AU1353" s="88"/>
      <c r="AV1353" s="88"/>
      <c r="AW1353" s="88"/>
      <c r="AX1353" s="88"/>
      <c r="AZ1353" s="93"/>
      <c r="BA1353" s="93"/>
      <c r="BB1353" s="93"/>
      <c r="BC1353" s="93"/>
      <c r="BD1353" s="93"/>
      <c r="BE1353" s="93"/>
      <c r="BG1353" s="88" t="s">
        <v>68</v>
      </c>
      <c r="BH1353" s="88" t="s">
        <v>3523</v>
      </c>
    </row>
    <row r="1354" spans="1:60" s="87" customFormat="1" ht="30.75" customHeight="1" x14ac:dyDescent="0.2">
      <c r="A1354" s="87" t="s">
        <v>3381</v>
      </c>
      <c r="B1354" s="87" t="s">
        <v>3379</v>
      </c>
      <c r="C1354" s="87" t="s">
        <v>3381</v>
      </c>
      <c r="D1354" s="88" t="s">
        <v>31</v>
      </c>
      <c r="E1354" s="88" t="s">
        <v>32</v>
      </c>
      <c r="F1354" s="88" t="s">
        <v>32</v>
      </c>
      <c r="G1354" s="88" t="s">
        <v>61</v>
      </c>
      <c r="H1354" s="88" t="s">
        <v>66</v>
      </c>
      <c r="I1354" s="88" t="s">
        <v>2918</v>
      </c>
      <c r="J1354" s="88" t="s">
        <v>3080</v>
      </c>
      <c r="K1354" s="88" t="s">
        <v>3372</v>
      </c>
      <c r="L1354" s="88" t="s">
        <v>3523</v>
      </c>
      <c r="M1354" s="88" t="s">
        <v>3082</v>
      </c>
      <c r="N1354" s="88" t="s">
        <v>3630</v>
      </c>
      <c r="O1354" s="88" t="s">
        <v>444</v>
      </c>
      <c r="P1354" s="87" t="s">
        <v>100</v>
      </c>
      <c r="Q1354" s="88" t="s">
        <v>2374</v>
      </c>
      <c r="R1354" s="89" t="s">
        <v>3631</v>
      </c>
      <c r="T1354" s="87" t="s">
        <v>3387</v>
      </c>
      <c r="X1354" s="93"/>
      <c r="Y1354" s="93"/>
      <c r="AD1354" s="88">
        <v>12</v>
      </c>
      <c r="AE1354" s="108">
        <v>20.9</v>
      </c>
      <c r="AI1354" s="114"/>
      <c r="AJ1354" s="114"/>
      <c r="AK1354" s="114"/>
      <c r="AP1354" s="88" t="s">
        <v>61</v>
      </c>
      <c r="AQ1354" s="88" t="s">
        <v>44</v>
      </c>
      <c r="AR1354" s="88" t="s">
        <v>45</v>
      </c>
      <c r="AS1354" s="88" t="s">
        <v>44</v>
      </c>
      <c r="AT1354" s="88" t="s">
        <v>61</v>
      </c>
      <c r="AU1354" s="88"/>
      <c r="AV1354" s="88"/>
      <c r="AW1354" s="88"/>
      <c r="AX1354" s="88"/>
      <c r="AZ1354" s="93"/>
      <c r="BA1354" s="93"/>
      <c r="BB1354" s="93"/>
      <c r="BC1354" s="93"/>
      <c r="BD1354" s="93"/>
      <c r="BE1354" s="93"/>
      <c r="BG1354" s="88" t="s">
        <v>68</v>
      </c>
      <c r="BH1354" s="88" t="s">
        <v>3523</v>
      </c>
    </row>
    <row r="1355" spans="1:60" s="87" customFormat="1" ht="30.75" customHeight="1" x14ac:dyDescent="0.2">
      <c r="A1355" s="87" t="s">
        <v>3382</v>
      </c>
      <c r="B1355" s="87" t="s">
        <v>3379</v>
      </c>
      <c r="C1355" s="87" t="s">
        <v>3382</v>
      </c>
      <c r="D1355" s="88" t="s">
        <v>31</v>
      </c>
      <c r="E1355" s="88" t="s">
        <v>32</v>
      </c>
      <c r="F1355" s="88" t="s">
        <v>32</v>
      </c>
      <c r="G1355" s="88" t="s">
        <v>61</v>
      </c>
      <c r="H1355" s="88" t="s">
        <v>66</v>
      </c>
      <c r="I1355" s="88" t="s">
        <v>2918</v>
      </c>
      <c r="J1355" s="88" t="s">
        <v>3080</v>
      </c>
      <c r="K1355" s="88" t="s">
        <v>3372</v>
      </c>
      <c r="L1355" s="88" t="s">
        <v>3523</v>
      </c>
      <c r="M1355" s="88" t="s">
        <v>3082</v>
      </c>
      <c r="N1355" s="88" t="s">
        <v>3630</v>
      </c>
      <c r="O1355" s="88" t="s">
        <v>444</v>
      </c>
      <c r="P1355" s="87" t="s">
        <v>98</v>
      </c>
      <c r="Q1355" s="88" t="s">
        <v>2374</v>
      </c>
      <c r="R1355" s="89" t="s">
        <v>3631</v>
      </c>
      <c r="T1355" s="87" t="s">
        <v>3388</v>
      </c>
      <c r="X1355" s="93"/>
      <c r="Y1355" s="93"/>
      <c r="AD1355" s="88">
        <v>12</v>
      </c>
      <c r="AE1355" s="108">
        <v>20.9</v>
      </c>
      <c r="AI1355" s="114"/>
      <c r="AJ1355" s="114"/>
      <c r="AK1355" s="114"/>
      <c r="AP1355" s="88" t="s">
        <v>61</v>
      </c>
      <c r="AQ1355" s="88" t="s">
        <v>44</v>
      </c>
      <c r="AR1355" s="88" t="s">
        <v>45</v>
      </c>
      <c r="AS1355" s="88" t="s">
        <v>44</v>
      </c>
      <c r="AT1355" s="88" t="s">
        <v>61</v>
      </c>
      <c r="AU1355" s="88"/>
      <c r="AV1355" s="88"/>
      <c r="AW1355" s="88"/>
      <c r="AX1355" s="88"/>
      <c r="AZ1355" s="93"/>
      <c r="BA1355" s="93"/>
      <c r="BB1355" s="93"/>
      <c r="BC1355" s="93"/>
      <c r="BD1355" s="93"/>
      <c r="BE1355" s="93"/>
      <c r="BG1355" s="88" t="s">
        <v>68</v>
      </c>
      <c r="BH1355" s="88" t="s">
        <v>3523</v>
      </c>
    </row>
    <row r="1356" spans="1:60" s="87" customFormat="1" ht="30.75" customHeight="1" x14ac:dyDescent="0.2">
      <c r="A1356" s="87" t="s">
        <v>3383</v>
      </c>
      <c r="B1356" s="87" t="s">
        <v>3379</v>
      </c>
      <c r="C1356" s="87" t="s">
        <v>3383</v>
      </c>
      <c r="D1356" s="88" t="s">
        <v>31</v>
      </c>
      <c r="E1356" s="88" t="s">
        <v>32</v>
      </c>
      <c r="F1356" s="88" t="s">
        <v>32</v>
      </c>
      <c r="G1356" s="88" t="s">
        <v>61</v>
      </c>
      <c r="H1356" s="88" t="s">
        <v>66</v>
      </c>
      <c r="I1356" s="88" t="s">
        <v>2918</v>
      </c>
      <c r="J1356" s="88" t="s">
        <v>3080</v>
      </c>
      <c r="K1356" s="88" t="s">
        <v>3372</v>
      </c>
      <c r="L1356" s="88" t="s">
        <v>3523</v>
      </c>
      <c r="M1356" s="88" t="s">
        <v>3082</v>
      </c>
      <c r="N1356" s="88" t="s">
        <v>3630</v>
      </c>
      <c r="O1356" s="88" t="s">
        <v>444</v>
      </c>
      <c r="P1356" s="87" t="s">
        <v>2748</v>
      </c>
      <c r="Q1356" s="88" t="s">
        <v>2374</v>
      </c>
      <c r="R1356" s="89" t="s">
        <v>3631</v>
      </c>
      <c r="T1356" s="87" t="s">
        <v>3389</v>
      </c>
      <c r="X1356" s="93"/>
      <c r="Y1356" s="93"/>
      <c r="AD1356" s="88">
        <v>12</v>
      </c>
      <c r="AE1356" s="108">
        <v>20.9</v>
      </c>
      <c r="AI1356" s="114"/>
      <c r="AJ1356" s="114"/>
      <c r="AK1356" s="114"/>
      <c r="AP1356" s="88" t="s">
        <v>61</v>
      </c>
      <c r="AQ1356" s="88" t="s">
        <v>44</v>
      </c>
      <c r="AR1356" s="88" t="s">
        <v>45</v>
      </c>
      <c r="AS1356" s="88" t="s">
        <v>44</v>
      </c>
      <c r="AT1356" s="88" t="s">
        <v>61</v>
      </c>
      <c r="AU1356" s="88"/>
      <c r="AV1356" s="88"/>
      <c r="AW1356" s="88"/>
      <c r="AX1356" s="88"/>
      <c r="AZ1356" s="93"/>
      <c r="BA1356" s="93"/>
      <c r="BB1356" s="93"/>
      <c r="BC1356" s="93"/>
      <c r="BD1356" s="93"/>
      <c r="BE1356" s="93"/>
      <c r="BG1356" s="88" t="s">
        <v>68</v>
      </c>
      <c r="BH1356" s="88" t="s">
        <v>3523</v>
      </c>
    </row>
    <row r="1357" spans="1:60" s="87" customFormat="1" ht="30.75" customHeight="1" x14ac:dyDescent="0.2">
      <c r="A1357" s="87" t="s">
        <v>3384</v>
      </c>
      <c r="B1357" s="87" t="s">
        <v>3379</v>
      </c>
      <c r="C1357" s="87" t="s">
        <v>3384</v>
      </c>
      <c r="D1357" s="88" t="s">
        <v>31</v>
      </c>
      <c r="E1357" s="88" t="s">
        <v>32</v>
      </c>
      <c r="F1357" s="88" t="s">
        <v>32</v>
      </c>
      <c r="G1357" s="88" t="s">
        <v>61</v>
      </c>
      <c r="H1357" s="88" t="s">
        <v>66</v>
      </c>
      <c r="I1357" s="88" t="s">
        <v>2918</v>
      </c>
      <c r="J1357" s="88" t="s">
        <v>3080</v>
      </c>
      <c r="K1357" s="88" t="s">
        <v>3372</v>
      </c>
      <c r="L1357" s="88" t="s">
        <v>3523</v>
      </c>
      <c r="M1357" s="88" t="s">
        <v>3082</v>
      </c>
      <c r="N1357" s="88" t="s">
        <v>3630</v>
      </c>
      <c r="O1357" s="88" t="s">
        <v>444</v>
      </c>
      <c r="P1357" s="87" t="s">
        <v>2747</v>
      </c>
      <c r="Q1357" s="88" t="s">
        <v>2374</v>
      </c>
      <c r="R1357" s="89" t="s">
        <v>3631</v>
      </c>
      <c r="T1357" s="87" t="s">
        <v>3390</v>
      </c>
      <c r="X1357" s="93"/>
      <c r="Y1357" s="93"/>
      <c r="AD1357" s="88">
        <v>12</v>
      </c>
      <c r="AE1357" s="108">
        <v>20.9</v>
      </c>
      <c r="AI1357" s="114"/>
      <c r="AJ1357" s="114"/>
      <c r="AK1357" s="114"/>
      <c r="AP1357" s="88" t="s">
        <v>61</v>
      </c>
      <c r="AQ1357" s="88" t="s">
        <v>44</v>
      </c>
      <c r="AR1357" s="88" t="s">
        <v>45</v>
      </c>
      <c r="AS1357" s="88" t="s">
        <v>44</v>
      </c>
      <c r="AT1357" s="88" t="s">
        <v>61</v>
      </c>
      <c r="AU1357" s="88"/>
      <c r="AV1357" s="88"/>
      <c r="AW1357" s="88"/>
      <c r="AX1357" s="88"/>
      <c r="AZ1357" s="93"/>
      <c r="BA1357" s="93"/>
      <c r="BB1357" s="93"/>
      <c r="BC1357" s="93"/>
      <c r="BD1357" s="93"/>
      <c r="BE1357" s="93"/>
      <c r="BG1357" s="88" t="s">
        <v>68</v>
      </c>
      <c r="BH1357" s="88" t="s">
        <v>3523</v>
      </c>
    </row>
    <row r="1358" spans="1:60" s="87" customFormat="1" ht="30.75" customHeight="1" x14ac:dyDescent="0.2">
      <c r="A1358" s="87" t="s">
        <v>3385</v>
      </c>
      <c r="B1358" s="87" t="s">
        <v>3379</v>
      </c>
      <c r="C1358" s="87" t="s">
        <v>3385</v>
      </c>
      <c r="D1358" s="88" t="s">
        <v>31</v>
      </c>
      <c r="E1358" s="88" t="s">
        <v>32</v>
      </c>
      <c r="F1358" s="88" t="s">
        <v>32</v>
      </c>
      <c r="G1358" s="88" t="s">
        <v>61</v>
      </c>
      <c r="H1358" s="88" t="s">
        <v>66</v>
      </c>
      <c r="I1358" s="88" t="s">
        <v>2918</v>
      </c>
      <c r="J1358" s="88" t="s">
        <v>3080</v>
      </c>
      <c r="K1358" s="88" t="s">
        <v>3372</v>
      </c>
      <c r="L1358" s="88" t="s">
        <v>3523</v>
      </c>
      <c r="M1358" s="88" t="s">
        <v>3082</v>
      </c>
      <c r="N1358" s="88" t="s">
        <v>3630</v>
      </c>
      <c r="O1358" s="88" t="s">
        <v>444</v>
      </c>
      <c r="P1358" s="87" t="s">
        <v>104</v>
      </c>
      <c r="Q1358" s="88" t="s">
        <v>2374</v>
      </c>
      <c r="R1358" s="89" t="s">
        <v>3631</v>
      </c>
      <c r="T1358" s="87" t="s">
        <v>3391</v>
      </c>
      <c r="X1358" s="93"/>
      <c r="Y1358" s="93"/>
      <c r="AD1358" s="88">
        <v>12</v>
      </c>
      <c r="AE1358" s="108">
        <v>20.9</v>
      </c>
      <c r="AI1358" s="114"/>
      <c r="AJ1358" s="114"/>
      <c r="AK1358" s="114"/>
      <c r="AP1358" s="88" t="s">
        <v>61</v>
      </c>
      <c r="AQ1358" s="88" t="s">
        <v>44</v>
      </c>
      <c r="AR1358" s="88" t="s">
        <v>45</v>
      </c>
      <c r="AS1358" s="88" t="s">
        <v>44</v>
      </c>
      <c r="AT1358" s="88" t="s">
        <v>61</v>
      </c>
      <c r="AU1358" s="88"/>
      <c r="AV1358" s="88"/>
      <c r="AW1358" s="88"/>
      <c r="AX1358" s="88"/>
      <c r="AZ1358" s="93"/>
      <c r="BA1358" s="93"/>
      <c r="BB1358" s="93"/>
      <c r="BC1358" s="93"/>
      <c r="BD1358" s="93"/>
      <c r="BE1358" s="93"/>
      <c r="BG1358" s="88" t="s">
        <v>68</v>
      </c>
      <c r="BH1358" s="88" t="s">
        <v>3523</v>
      </c>
    </row>
    <row r="1359" spans="1:60" s="87" customFormat="1" ht="30.75" customHeight="1" x14ac:dyDescent="0.2">
      <c r="A1359" s="87" t="s">
        <v>3716</v>
      </c>
      <c r="B1359" s="87" t="s">
        <v>3379</v>
      </c>
      <c r="C1359" s="87" t="s">
        <v>3716</v>
      </c>
      <c r="D1359" s="88" t="s">
        <v>31</v>
      </c>
      <c r="E1359" s="88" t="s">
        <v>32</v>
      </c>
      <c r="F1359" s="88" t="s">
        <v>32</v>
      </c>
      <c r="G1359" s="88" t="s">
        <v>61</v>
      </c>
      <c r="H1359" s="88" t="s">
        <v>66</v>
      </c>
      <c r="I1359" s="88" t="s">
        <v>2918</v>
      </c>
      <c r="J1359" s="88" t="s">
        <v>3080</v>
      </c>
      <c r="K1359" s="88" t="s">
        <v>3372</v>
      </c>
      <c r="L1359" s="88" t="s">
        <v>3523</v>
      </c>
      <c r="M1359" s="88" t="s">
        <v>3082</v>
      </c>
      <c r="N1359" s="88" t="s">
        <v>3630</v>
      </c>
      <c r="O1359" s="88" t="s">
        <v>444</v>
      </c>
      <c r="P1359" s="87" t="s">
        <v>107</v>
      </c>
      <c r="Q1359" s="88" t="s">
        <v>2374</v>
      </c>
      <c r="R1359" s="89" t="s">
        <v>3631</v>
      </c>
      <c r="T1359" s="87" t="s">
        <v>3717</v>
      </c>
      <c r="X1359" s="93"/>
      <c r="Y1359" s="93"/>
      <c r="AD1359" s="88">
        <v>12</v>
      </c>
      <c r="AE1359" s="108">
        <v>20.9</v>
      </c>
      <c r="AI1359" s="114"/>
      <c r="AJ1359" s="114"/>
      <c r="AK1359" s="114"/>
      <c r="AP1359" s="88" t="s">
        <v>61</v>
      </c>
      <c r="AQ1359" s="88" t="s">
        <v>44</v>
      </c>
      <c r="AR1359" s="88" t="s">
        <v>45</v>
      </c>
      <c r="AS1359" s="88" t="s">
        <v>44</v>
      </c>
      <c r="AT1359" s="88" t="s">
        <v>61</v>
      </c>
      <c r="AU1359" s="88"/>
      <c r="AV1359" s="88"/>
      <c r="AW1359" s="88"/>
      <c r="AX1359" s="88"/>
      <c r="AZ1359" s="93"/>
      <c r="BA1359" s="93"/>
      <c r="BB1359" s="93"/>
      <c r="BC1359" s="93"/>
      <c r="BD1359" s="93"/>
      <c r="BE1359" s="93"/>
      <c r="BG1359" s="88" t="s">
        <v>68</v>
      </c>
      <c r="BH1359" s="88" t="s">
        <v>3523</v>
      </c>
    </row>
    <row r="1360" spans="1:60" s="87" customFormat="1" ht="30.75" customHeight="1" x14ac:dyDescent="0.2">
      <c r="A1360" s="87" t="s">
        <v>2377</v>
      </c>
      <c r="B1360" s="107" t="s">
        <v>2451</v>
      </c>
      <c r="C1360" s="87" t="s">
        <v>2377</v>
      </c>
      <c r="D1360" s="88" t="s">
        <v>32</v>
      </c>
      <c r="E1360" s="88" t="s">
        <v>31</v>
      </c>
      <c r="F1360" s="88" t="s">
        <v>31</v>
      </c>
      <c r="G1360" s="88" t="s">
        <v>61</v>
      </c>
      <c r="H1360" s="88" t="s">
        <v>66</v>
      </c>
      <c r="I1360" s="88"/>
      <c r="J1360" s="88" t="s">
        <v>2502</v>
      </c>
      <c r="K1360" s="88" t="s">
        <v>2505</v>
      </c>
      <c r="M1360" s="88" t="s">
        <v>2754</v>
      </c>
      <c r="N1360" s="87" t="s">
        <v>2422</v>
      </c>
      <c r="P1360" s="88" t="s">
        <v>2503</v>
      </c>
      <c r="Q1360" s="88" t="s">
        <v>2508</v>
      </c>
      <c r="R1360" s="93" t="s">
        <v>2507</v>
      </c>
      <c r="S1360" s="106">
        <v>0.155</v>
      </c>
      <c r="V1360" s="116">
        <v>0.1</v>
      </c>
      <c r="W1360" s="116" t="s">
        <v>3885</v>
      </c>
      <c r="X1360" s="117" t="s">
        <v>3650</v>
      </c>
      <c r="Y1360" s="117" t="s">
        <v>3899</v>
      </c>
      <c r="AB1360" s="118">
        <v>0.3</v>
      </c>
      <c r="AE1360" s="108"/>
      <c r="AI1360" s="114"/>
      <c r="AJ1360" s="114"/>
      <c r="AK1360" s="114"/>
      <c r="AP1360" s="88" t="s">
        <v>2914</v>
      </c>
      <c r="AQ1360" s="88" t="s">
        <v>22</v>
      </c>
      <c r="AR1360" s="88" t="s">
        <v>21</v>
      </c>
      <c r="AS1360" s="88" t="s">
        <v>22</v>
      </c>
      <c r="AT1360" s="87">
        <v>5000</v>
      </c>
      <c r="AY1360" s="93">
        <v>4.1900000000000004</v>
      </c>
      <c r="AZ1360" s="93"/>
      <c r="BA1360" s="93"/>
      <c r="BB1360" s="93"/>
      <c r="BC1360" s="93"/>
      <c r="BD1360" s="93"/>
      <c r="BE1360" s="93"/>
      <c r="BG1360" s="88" t="s">
        <v>68</v>
      </c>
    </row>
    <row r="1361" spans="1:59" s="87" customFormat="1" ht="30.75" customHeight="1" x14ac:dyDescent="0.2">
      <c r="A1361" s="87" t="s">
        <v>2378</v>
      </c>
      <c r="B1361" s="87" t="s">
        <v>2452</v>
      </c>
      <c r="C1361" s="87" t="s">
        <v>2378</v>
      </c>
      <c r="D1361" s="88" t="s">
        <v>32</v>
      </c>
      <c r="E1361" s="88" t="s">
        <v>31</v>
      </c>
      <c r="F1361" s="88" t="s">
        <v>31</v>
      </c>
      <c r="G1361" s="88" t="s">
        <v>61</v>
      </c>
      <c r="H1361" s="88" t="s">
        <v>66</v>
      </c>
      <c r="I1361" s="88"/>
      <c r="J1361" s="88" t="s">
        <v>2502</v>
      </c>
      <c r="K1361" s="88" t="s">
        <v>2505</v>
      </c>
      <c r="M1361" s="88" t="s">
        <v>2754</v>
      </c>
      <c r="N1361" s="87" t="s">
        <v>2423</v>
      </c>
      <c r="P1361" s="88" t="s">
        <v>2503</v>
      </c>
      <c r="Q1361" s="88" t="s">
        <v>2508</v>
      </c>
      <c r="R1361" s="93" t="s">
        <v>2507</v>
      </c>
      <c r="S1361" s="106">
        <v>0.155</v>
      </c>
      <c r="V1361" s="116">
        <v>0.1</v>
      </c>
      <c r="W1361" s="116" t="s">
        <v>3885</v>
      </c>
      <c r="X1361" s="117" t="s">
        <v>3650</v>
      </c>
      <c r="Y1361" s="117" t="s">
        <v>3899</v>
      </c>
      <c r="AB1361" s="118">
        <v>0.3</v>
      </c>
      <c r="AE1361" s="108"/>
      <c r="AI1361" s="114"/>
      <c r="AJ1361" s="114"/>
      <c r="AK1361" s="114"/>
      <c r="AP1361" s="88" t="s">
        <v>2914</v>
      </c>
      <c r="AQ1361" s="88" t="s">
        <v>22</v>
      </c>
      <c r="AR1361" s="88" t="s">
        <v>21</v>
      </c>
      <c r="AS1361" s="88" t="s">
        <v>22</v>
      </c>
      <c r="AT1361" s="87">
        <v>5000</v>
      </c>
      <c r="AY1361" s="93">
        <v>4.2</v>
      </c>
      <c r="AZ1361" s="93"/>
      <c r="BA1361" s="93"/>
      <c r="BB1361" s="93"/>
      <c r="BC1361" s="93"/>
      <c r="BD1361" s="93"/>
      <c r="BE1361" s="93"/>
      <c r="BG1361" s="88" t="s">
        <v>68</v>
      </c>
    </row>
    <row r="1362" spans="1:59" s="87" customFormat="1" ht="30.75" customHeight="1" x14ac:dyDescent="0.2">
      <c r="A1362" s="87" t="s">
        <v>2379</v>
      </c>
      <c r="B1362" s="87" t="s">
        <v>2453</v>
      </c>
      <c r="C1362" s="87" t="s">
        <v>2379</v>
      </c>
      <c r="D1362" s="88" t="s">
        <v>32</v>
      </c>
      <c r="E1362" s="88" t="s">
        <v>31</v>
      </c>
      <c r="F1362" s="88" t="s">
        <v>31</v>
      </c>
      <c r="G1362" s="88" t="s">
        <v>61</v>
      </c>
      <c r="H1362" s="88" t="s">
        <v>66</v>
      </c>
      <c r="I1362" s="88"/>
      <c r="J1362" s="88" t="s">
        <v>2502</v>
      </c>
      <c r="K1362" s="88" t="s">
        <v>2506</v>
      </c>
      <c r="M1362" s="88" t="s">
        <v>2754</v>
      </c>
      <c r="N1362" s="87" t="s">
        <v>2423</v>
      </c>
      <c r="P1362" s="88" t="s">
        <v>2504</v>
      </c>
      <c r="Q1362" s="88" t="s">
        <v>2508</v>
      </c>
      <c r="R1362" s="93" t="s">
        <v>2507</v>
      </c>
      <c r="S1362" s="106">
        <v>0.22</v>
      </c>
      <c r="V1362" s="116">
        <v>0.1</v>
      </c>
      <c r="W1362" s="116" t="s">
        <v>3885</v>
      </c>
      <c r="X1362" s="117" t="s">
        <v>3650</v>
      </c>
      <c r="Y1362" s="117" t="s">
        <v>3900</v>
      </c>
      <c r="AB1362" s="118">
        <v>0.3</v>
      </c>
      <c r="AE1362" s="108"/>
      <c r="AI1362" s="114"/>
      <c r="AJ1362" s="114"/>
      <c r="AK1362" s="114"/>
      <c r="AP1362" s="88" t="s">
        <v>2914</v>
      </c>
      <c r="AQ1362" s="88" t="s">
        <v>22</v>
      </c>
      <c r="AR1362" s="88" t="s">
        <v>21</v>
      </c>
      <c r="AS1362" s="88" t="s">
        <v>22</v>
      </c>
      <c r="AT1362" s="87">
        <v>5000</v>
      </c>
      <c r="AY1362" s="93">
        <v>4.78</v>
      </c>
      <c r="AZ1362" s="93"/>
      <c r="BA1362" s="93"/>
      <c r="BB1362" s="93"/>
      <c r="BC1362" s="93"/>
      <c r="BD1362" s="93"/>
      <c r="BE1362" s="93"/>
      <c r="BG1362" s="88" t="s">
        <v>68</v>
      </c>
    </row>
    <row r="1363" spans="1:59" s="87" customFormat="1" ht="30.75" customHeight="1" x14ac:dyDescent="0.2">
      <c r="A1363" s="87" t="s">
        <v>2380</v>
      </c>
      <c r="B1363" s="87" t="s">
        <v>2454</v>
      </c>
      <c r="C1363" s="87" t="s">
        <v>2380</v>
      </c>
      <c r="D1363" s="88" t="s">
        <v>32</v>
      </c>
      <c r="E1363" s="88" t="s">
        <v>31</v>
      </c>
      <c r="F1363" s="88" t="s">
        <v>31</v>
      </c>
      <c r="G1363" s="88" t="s">
        <v>61</v>
      </c>
      <c r="H1363" s="88" t="s">
        <v>66</v>
      </c>
      <c r="I1363" s="88"/>
      <c r="J1363" s="88" t="s">
        <v>2502</v>
      </c>
      <c r="K1363" s="88" t="s">
        <v>2505</v>
      </c>
      <c r="M1363" s="88" t="s">
        <v>2754</v>
      </c>
      <c r="N1363" s="87" t="s">
        <v>2424</v>
      </c>
      <c r="P1363" s="88" t="s">
        <v>2503</v>
      </c>
      <c r="Q1363" s="88" t="s">
        <v>2508</v>
      </c>
      <c r="R1363" s="93" t="s">
        <v>2507</v>
      </c>
      <c r="S1363" s="106">
        <v>0.155</v>
      </c>
      <c r="V1363" s="116">
        <v>0.1</v>
      </c>
      <c r="W1363" s="116" t="s">
        <v>3885</v>
      </c>
      <c r="X1363" s="117" t="s">
        <v>3650</v>
      </c>
      <c r="Y1363" s="117" t="s">
        <v>3899</v>
      </c>
      <c r="AB1363" s="118">
        <v>0.3</v>
      </c>
      <c r="AE1363" s="108"/>
      <c r="AI1363" s="114"/>
      <c r="AJ1363" s="114"/>
      <c r="AK1363" s="114"/>
      <c r="AP1363" s="88" t="s">
        <v>2914</v>
      </c>
      <c r="AQ1363" s="88" t="s">
        <v>22</v>
      </c>
      <c r="AR1363" s="88" t="s">
        <v>21</v>
      </c>
      <c r="AS1363" s="88" t="s">
        <v>22</v>
      </c>
      <c r="AT1363" s="87">
        <v>5000</v>
      </c>
      <c r="AY1363" s="93">
        <v>4.13</v>
      </c>
      <c r="AZ1363" s="93"/>
      <c r="BA1363" s="93"/>
      <c r="BB1363" s="93"/>
      <c r="BC1363" s="93"/>
      <c r="BD1363" s="93"/>
      <c r="BE1363" s="93"/>
      <c r="BG1363" s="88" t="s">
        <v>68</v>
      </c>
    </row>
    <row r="1364" spans="1:59" s="87" customFormat="1" ht="30.75" customHeight="1" x14ac:dyDescent="0.2">
      <c r="A1364" s="87" t="s">
        <v>2381</v>
      </c>
      <c r="B1364" s="87" t="s">
        <v>2455</v>
      </c>
      <c r="C1364" s="87" t="s">
        <v>2381</v>
      </c>
      <c r="D1364" s="88" t="s">
        <v>32</v>
      </c>
      <c r="E1364" s="88" t="s">
        <v>31</v>
      </c>
      <c r="F1364" s="88" t="s">
        <v>31</v>
      </c>
      <c r="G1364" s="88" t="s">
        <v>61</v>
      </c>
      <c r="H1364" s="88" t="s">
        <v>66</v>
      </c>
      <c r="I1364" s="88"/>
      <c r="J1364" s="88" t="s">
        <v>2502</v>
      </c>
      <c r="K1364" s="88" t="s">
        <v>2506</v>
      </c>
      <c r="M1364" s="88" t="s">
        <v>2754</v>
      </c>
      <c r="N1364" s="87" t="s">
        <v>2424</v>
      </c>
      <c r="P1364" s="88" t="s">
        <v>2504</v>
      </c>
      <c r="Q1364" s="88" t="s">
        <v>2508</v>
      </c>
      <c r="R1364" s="93" t="s">
        <v>2507</v>
      </c>
      <c r="S1364" s="106">
        <v>0.22</v>
      </c>
      <c r="V1364" s="116">
        <v>0.1</v>
      </c>
      <c r="W1364" s="116" t="s">
        <v>3885</v>
      </c>
      <c r="X1364" s="117" t="s">
        <v>3650</v>
      </c>
      <c r="Y1364" s="117" t="s">
        <v>3900</v>
      </c>
      <c r="AB1364" s="118">
        <v>0.3</v>
      </c>
      <c r="AE1364" s="108"/>
      <c r="AI1364" s="114"/>
      <c r="AJ1364" s="114"/>
      <c r="AK1364" s="114"/>
      <c r="AP1364" s="88" t="s">
        <v>2914</v>
      </c>
      <c r="AQ1364" s="88" t="s">
        <v>22</v>
      </c>
      <c r="AR1364" s="88" t="s">
        <v>21</v>
      </c>
      <c r="AS1364" s="88" t="s">
        <v>22</v>
      </c>
      <c r="AT1364" s="87">
        <v>5000</v>
      </c>
      <c r="AY1364" s="93">
        <v>4.78</v>
      </c>
      <c r="AZ1364" s="93"/>
      <c r="BA1364" s="93"/>
      <c r="BB1364" s="93"/>
      <c r="BC1364" s="93"/>
      <c r="BD1364" s="93"/>
      <c r="BE1364" s="93"/>
      <c r="BG1364" s="88" t="s">
        <v>68</v>
      </c>
    </row>
    <row r="1365" spans="1:59" s="87" customFormat="1" ht="30.75" customHeight="1" x14ac:dyDescent="0.2">
      <c r="A1365" s="87" t="s">
        <v>2382</v>
      </c>
      <c r="B1365" s="87" t="s">
        <v>2456</v>
      </c>
      <c r="C1365" s="87" t="s">
        <v>2382</v>
      </c>
      <c r="D1365" s="88" t="s">
        <v>32</v>
      </c>
      <c r="E1365" s="88" t="s">
        <v>31</v>
      </c>
      <c r="F1365" s="88" t="s">
        <v>31</v>
      </c>
      <c r="G1365" s="88" t="s">
        <v>61</v>
      </c>
      <c r="H1365" s="88" t="s">
        <v>66</v>
      </c>
      <c r="I1365" s="88"/>
      <c r="J1365" s="88" t="s">
        <v>2502</v>
      </c>
      <c r="K1365" s="88" t="s">
        <v>2505</v>
      </c>
      <c r="M1365" s="88" t="s">
        <v>2754</v>
      </c>
      <c r="N1365" s="87" t="s">
        <v>2425</v>
      </c>
      <c r="P1365" s="88" t="s">
        <v>2503</v>
      </c>
      <c r="Q1365" s="88" t="s">
        <v>2508</v>
      </c>
      <c r="R1365" s="93" t="s">
        <v>2507</v>
      </c>
      <c r="S1365" s="106">
        <v>0.155</v>
      </c>
      <c r="V1365" s="116">
        <v>0.1</v>
      </c>
      <c r="W1365" s="116" t="s">
        <v>3885</v>
      </c>
      <c r="X1365" s="117" t="s">
        <v>3650</v>
      </c>
      <c r="Y1365" s="117" t="s">
        <v>3899</v>
      </c>
      <c r="AB1365" s="118">
        <v>0.3</v>
      </c>
      <c r="AE1365" s="108"/>
      <c r="AI1365" s="114"/>
      <c r="AJ1365" s="114"/>
      <c r="AK1365" s="114"/>
      <c r="AP1365" s="88" t="s">
        <v>2914</v>
      </c>
      <c r="AQ1365" s="88" t="s">
        <v>22</v>
      </c>
      <c r="AR1365" s="88" t="s">
        <v>21</v>
      </c>
      <c r="AS1365" s="88" t="s">
        <v>22</v>
      </c>
      <c r="AT1365" s="87">
        <v>5000</v>
      </c>
      <c r="AY1365" s="93">
        <v>4.13</v>
      </c>
      <c r="AZ1365" s="93"/>
      <c r="BA1365" s="93"/>
      <c r="BB1365" s="93"/>
      <c r="BC1365" s="93"/>
      <c r="BD1365" s="93"/>
      <c r="BE1365" s="93"/>
      <c r="BG1365" s="88" t="s">
        <v>68</v>
      </c>
    </row>
    <row r="1366" spans="1:59" s="87" customFormat="1" ht="30.75" customHeight="1" x14ac:dyDescent="0.2">
      <c r="A1366" s="87" t="s">
        <v>2383</v>
      </c>
      <c r="B1366" s="87" t="s">
        <v>2457</v>
      </c>
      <c r="C1366" s="87" t="s">
        <v>2383</v>
      </c>
      <c r="D1366" s="88" t="s">
        <v>32</v>
      </c>
      <c r="E1366" s="88" t="s">
        <v>31</v>
      </c>
      <c r="F1366" s="88" t="s">
        <v>31</v>
      </c>
      <c r="G1366" s="88" t="s">
        <v>61</v>
      </c>
      <c r="H1366" s="88" t="s">
        <v>66</v>
      </c>
      <c r="I1366" s="88"/>
      <c r="J1366" s="88" t="s">
        <v>2502</v>
      </c>
      <c r="K1366" s="88" t="s">
        <v>2506</v>
      </c>
      <c r="M1366" s="88" t="s">
        <v>2754</v>
      </c>
      <c r="N1366" s="87" t="s">
        <v>2425</v>
      </c>
      <c r="P1366" s="88" t="s">
        <v>2504</v>
      </c>
      <c r="Q1366" s="88" t="s">
        <v>2508</v>
      </c>
      <c r="R1366" s="93" t="s">
        <v>2507</v>
      </c>
      <c r="S1366" s="106">
        <v>0.22</v>
      </c>
      <c r="V1366" s="116">
        <v>0.1</v>
      </c>
      <c r="W1366" s="116" t="s">
        <v>3885</v>
      </c>
      <c r="X1366" s="117" t="s">
        <v>3650</v>
      </c>
      <c r="Y1366" s="117" t="s">
        <v>3900</v>
      </c>
      <c r="AB1366" s="118">
        <v>0.3</v>
      </c>
      <c r="AE1366" s="108"/>
      <c r="AI1366" s="114"/>
      <c r="AJ1366" s="114"/>
      <c r="AK1366" s="114"/>
      <c r="AP1366" s="88" t="s">
        <v>2914</v>
      </c>
      <c r="AQ1366" s="88" t="s">
        <v>22</v>
      </c>
      <c r="AR1366" s="88" t="s">
        <v>21</v>
      </c>
      <c r="AS1366" s="88" t="s">
        <v>22</v>
      </c>
      <c r="AT1366" s="87">
        <v>5000</v>
      </c>
      <c r="AY1366" s="93">
        <v>4.78</v>
      </c>
      <c r="AZ1366" s="93"/>
      <c r="BA1366" s="93"/>
      <c r="BB1366" s="93"/>
      <c r="BC1366" s="93"/>
      <c r="BD1366" s="93"/>
      <c r="BE1366" s="93"/>
      <c r="BG1366" s="88" t="s">
        <v>68</v>
      </c>
    </row>
    <row r="1367" spans="1:59" s="87" customFormat="1" ht="30.75" customHeight="1" x14ac:dyDescent="0.2">
      <c r="A1367" s="87" t="s">
        <v>2384</v>
      </c>
      <c r="B1367" s="87" t="s">
        <v>2458</v>
      </c>
      <c r="C1367" s="87" t="s">
        <v>2384</v>
      </c>
      <c r="D1367" s="88" t="s">
        <v>32</v>
      </c>
      <c r="E1367" s="88" t="s">
        <v>31</v>
      </c>
      <c r="F1367" s="88" t="s">
        <v>31</v>
      </c>
      <c r="G1367" s="88" t="s">
        <v>61</v>
      </c>
      <c r="H1367" s="88" t="s">
        <v>66</v>
      </c>
      <c r="I1367" s="88"/>
      <c r="J1367" s="88" t="s">
        <v>2502</v>
      </c>
      <c r="K1367" s="88" t="s">
        <v>2505</v>
      </c>
      <c r="M1367" s="88" t="s">
        <v>2754</v>
      </c>
      <c r="N1367" s="87" t="s">
        <v>2426</v>
      </c>
      <c r="P1367" s="88" t="s">
        <v>2503</v>
      </c>
      <c r="Q1367" s="88" t="s">
        <v>2508</v>
      </c>
      <c r="R1367" s="93" t="s">
        <v>2507</v>
      </c>
      <c r="S1367" s="106">
        <v>0.155</v>
      </c>
      <c r="V1367" s="116">
        <v>0.1</v>
      </c>
      <c r="W1367" s="116" t="s">
        <v>3885</v>
      </c>
      <c r="X1367" s="117" t="s">
        <v>3650</v>
      </c>
      <c r="Y1367" s="117" t="s">
        <v>3899</v>
      </c>
      <c r="AB1367" s="118">
        <v>0.3</v>
      </c>
      <c r="AE1367" s="108"/>
      <c r="AI1367" s="114"/>
      <c r="AJ1367" s="114"/>
      <c r="AK1367" s="114"/>
      <c r="AP1367" s="88" t="s">
        <v>2914</v>
      </c>
      <c r="AQ1367" s="88" t="s">
        <v>22</v>
      </c>
      <c r="AR1367" s="88" t="s">
        <v>21</v>
      </c>
      <c r="AS1367" s="88" t="s">
        <v>22</v>
      </c>
      <c r="AT1367" s="87">
        <v>5000</v>
      </c>
      <c r="AY1367" s="93">
        <v>4.2</v>
      </c>
      <c r="AZ1367" s="93"/>
      <c r="BA1367" s="93"/>
      <c r="BB1367" s="93"/>
      <c r="BC1367" s="93"/>
      <c r="BD1367" s="93"/>
      <c r="BE1367" s="93"/>
      <c r="BG1367" s="88" t="s">
        <v>68</v>
      </c>
    </row>
    <row r="1368" spans="1:59" s="87" customFormat="1" ht="30.75" customHeight="1" x14ac:dyDescent="0.2">
      <c r="A1368" s="87" t="s">
        <v>2385</v>
      </c>
      <c r="B1368" s="87" t="s">
        <v>2459</v>
      </c>
      <c r="C1368" s="87" t="s">
        <v>2385</v>
      </c>
      <c r="D1368" s="88" t="s">
        <v>32</v>
      </c>
      <c r="E1368" s="88" t="s">
        <v>31</v>
      </c>
      <c r="F1368" s="88" t="s">
        <v>31</v>
      </c>
      <c r="G1368" s="88" t="s">
        <v>61</v>
      </c>
      <c r="H1368" s="88" t="s">
        <v>66</v>
      </c>
      <c r="I1368" s="88"/>
      <c r="J1368" s="88" t="s">
        <v>2502</v>
      </c>
      <c r="K1368" s="88" t="s">
        <v>2506</v>
      </c>
      <c r="M1368" s="88" t="s">
        <v>2754</v>
      </c>
      <c r="N1368" s="87" t="s">
        <v>2426</v>
      </c>
      <c r="P1368" s="88" t="s">
        <v>2504</v>
      </c>
      <c r="Q1368" s="88" t="s">
        <v>2508</v>
      </c>
      <c r="R1368" s="93" t="s">
        <v>2507</v>
      </c>
      <c r="S1368" s="106">
        <v>0.22</v>
      </c>
      <c r="V1368" s="116">
        <v>0.1</v>
      </c>
      <c r="W1368" s="116" t="s">
        <v>3885</v>
      </c>
      <c r="X1368" s="117" t="s">
        <v>3650</v>
      </c>
      <c r="Y1368" s="117" t="s">
        <v>3900</v>
      </c>
      <c r="AB1368" s="118">
        <v>0.3</v>
      </c>
      <c r="AE1368" s="108"/>
      <c r="AI1368" s="114"/>
      <c r="AJ1368" s="114"/>
      <c r="AK1368" s="114"/>
      <c r="AP1368" s="88" t="s">
        <v>2914</v>
      </c>
      <c r="AQ1368" s="88" t="s">
        <v>22</v>
      </c>
      <c r="AR1368" s="88" t="s">
        <v>21</v>
      </c>
      <c r="AS1368" s="88" t="s">
        <v>22</v>
      </c>
      <c r="AT1368" s="87">
        <v>5000</v>
      </c>
      <c r="AY1368" s="93">
        <v>4.78</v>
      </c>
      <c r="AZ1368" s="93"/>
      <c r="BA1368" s="93"/>
      <c r="BB1368" s="93"/>
      <c r="BC1368" s="93"/>
      <c r="BD1368" s="93"/>
      <c r="BE1368" s="93"/>
      <c r="BG1368" s="88" t="s">
        <v>68</v>
      </c>
    </row>
    <row r="1369" spans="1:59" s="87" customFormat="1" ht="30.75" customHeight="1" x14ac:dyDescent="0.2">
      <c r="A1369" s="87" t="s">
        <v>2386</v>
      </c>
      <c r="B1369" s="87" t="s">
        <v>2460</v>
      </c>
      <c r="C1369" s="87" t="s">
        <v>2386</v>
      </c>
      <c r="D1369" s="88" t="s">
        <v>32</v>
      </c>
      <c r="E1369" s="88" t="s">
        <v>31</v>
      </c>
      <c r="F1369" s="88" t="s">
        <v>31</v>
      </c>
      <c r="G1369" s="88" t="s">
        <v>61</v>
      </c>
      <c r="H1369" s="88" t="s">
        <v>66</v>
      </c>
      <c r="I1369" s="88"/>
      <c r="J1369" s="88" t="s">
        <v>2502</v>
      </c>
      <c r="K1369" s="88" t="s">
        <v>2505</v>
      </c>
      <c r="M1369" s="88" t="s">
        <v>2754</v>
      </c>
      <c r="N1369" s="87" t="s">
        <v>2427</v>
      </c>
      <c r="P1369" s="88" t="s">
        <v>2503</v>
      </c>
      <c r="Q1369" s="88" t="s">
        <v>2508</v>
      </c>
      <c r="R1369" s="93" t="s">
        <v>2507</v>
      </c>
      <c r="S1369" s="106">
        <v>0.155</v>
      </c>
      <c r="V1369" s="116">
        <v>0.1</v>
      </c>
      <c r="W1369" s="116" t="s">
        <v>3885</v>
      </c>
      <c r="X1369" s="117" t="s">
        <v>3650</v>
      </c>
      <c r="Y1369" s="117" t="s">
        <v>3899</v>
      </c>
      <c r="AB1369" s="118">
        <v>0.3</v>
      </c>
      <c r="AE1369" s="108"/>
      <c r="AI1369" s="114"/>
      <c r="AJ1369" s="114"/>
      <c r="AK1369" s="114"/>
      <c r="AP1369" s="88" t="s">
        <v>2914</v>
      </c>
      <c r="AQ1369" s="88" t="s">
        <v>22</v>
      </c>
      <c r="AR1369" s="88" t="s">
        <v>21</v>
      </c>
      <c r="AS1369" s="88" t="s">
        <v>22</v>
      </c>
      <c r="AT1369" s="87">
        <v>5000</v>
      </c>
      <c r="AY1369" s="93">
        <v>4.1500000000000004</v>
      </c>
      <c r="AZ1369" s="93"/>
      <c r="BA1369" s="93"/>
      <c r="BB1369" s="93"/>
      <c r="BC1369" s="93"/>
      <c r="BD1369" s="93"/>
      <c r="BE1369" s="93"/>
      <c r="BG1369" s="88" t="s">
        <v>68</v>
      </c>
    </row>
    <row r="1370" spans="1:59" s="87" customFormat="1" ht="30.75" customHeight="1" x14ac:dyDescent="0.2">
      <c r="A1370" s="87" t="s">
        <v>2387</v>
      </c>
      <c r="B1370" s="87" t="s">
        <v>2461</v>
      </c>
      <c r="C1370" s="87" t="s">
        <v>2387</v>
      </c>
      <c r="D1370" s="88" t="s">
        <v>32</v>
      </c>
      <c r="E1370" s="88" t="s">
        <v>31</v>
      </c>
      <c r="F1370" s="88" t="s">
        <v>31</v>
      </c>
      <c r="G1370" s="88" t="s">
        <v>61</v>
      </c>
      <c r="H1370" s="88" t="s">
        <v>66</v>
      </c>
      <c r="I1370" s="88"/>
      <c r="J1370" s="88" t="s">
        <v>2502</v>
      </c>
      <c r="K1370" s="88" t="s">
        <v>2506</v>
      </c>
      <c r="M1370" s="88" t="s">
        <v>2754</v>
      </c>
      <c r="N1370" s="87" t="s">
        <v>2428</v>
      </c>
      <c r="P1370" s="88" t="s">
        <v>2504</v>
      </c>
      <c r="Q1370" s="88" t="s">
        <v>2508</v>
      </c>
      <c r="R1370" s="93" t="s">
        <v>2507</v>
      </c>
      <c r="S1370" s="106">
        <v>0.22</v>
      </c>
      <c r="V1370" s="116">
        <v>0.1</v>
      </c>
      <c r="W1370" s="116" t="s">
        <v>3885</v>
      </c>
      <c r="X1370" s="117" t="s">
        <v>3650</v>
      </c>
      <c r="Y1370" s="117" t="s">
        <v>3900</v>
      </c>
      <c r="AB1370" s="118">
        <v>0.3</v>
      </c>
      <c r="AE1370" s="108"/>
      <c r="AI1370" s="114"/>
      <c r="AJ1370" s="114"/>
      <c r="AK1370" s="114"/>
      <c r="AP1370" s="88" t="s">
        <v>2914</v>
      </c>
      <c r="AQ1370" s="88" t="s">
        <v>22</v>
      </c>
      <c r="AR1370" s="88" t="s">
        <v>21</v>
      </c>
      <c r="AS1370" s="88" t="s">
        <v>22</v>
      </c>
      <c r="AT1370" s="87">
        <v>5000</v>
      </c>
      <c r="AY1370" s="93">
        <v>4.13</v>
      </c>
      <c r="AZ1370" s="93"/>
      <c r="BA1370" s="93"/>
      <c r="BB1370" s="93"/>
      <c r="BC1370" s="93"/>
      <c r="BD1370" s="93"/>
      <c r="BE1370" s="93"/>
      <c r="BG1370" s="88" t="s">
        <v>68</v>
      </c>
    </row>
    <row r="1371" spans="1:59" s="87" customFormat="1" ht="30.75" customHeight="1" x14ac:dyDescent="0.2">
      <c r="A1371" s="87" t="s">
        <v>3651</v>
      </c>
      <c r="B1371" s="87" t="s">
        <v>2462</v>
      </c>
      <c r="C1371" s="87" t="s">
        <v>3651</v>
      </c>
      <c r="D1371" s="88" t="s">
        <v>32</v>
      </c>
      <c r="E1371" s="88" t="s">
        <v>31</v>
      </c>
      <c r="F1371" s="88" t="s">
        <v>31</v>
      </c>
      <c r="G1371" s="88" t="s">
        <v>61</v>
      </c>
      <c r="H1371" s="88" t="s">
        <v>66</v>
      </c>
      <c r="I1371" s="88"/>
      <c r="J1371" s="88" t="s">
        <v>2502</v>
      </c>
      <c r="K1371" s="88" t="s">
        <v>2505</v>
      </c>
      <c r="M1371" s="88" t="s">
        <v>2754</v>
      </c>
      <c r="N1371" s="87" t="s">
        <v>2429</v>
      </c>
      <c r="P1371" s="88" t="s">
        <v>2503</v>
      </c>
      <c r="Q1371" s="88" t="s">
        <v>2508</v>
      </c>
      <c r="R1371" s="93" t="s">
        <v>2507</v>
      </c>
      <c r="S1371" s="106">
        <v>0.155</v>
      </c>
      <c r="V1371" s="116">
        <v>0.1</v>
      </c>
      <c r="W1371" s="116" t="s">
        <v>3885</v>
      </c>
      <c r="X1371" s="117" t="s">
        <v>3650</v>
      </c>
      <c r="Y1371" s="117" t="s">
        <v>3899</v>
      </c>
      <c r="AB1371" s="118">
        <v>0.3</v>
      </c>
      <c r="AE1371" s="108"/>
      <c r="AI1371" s="114"/>
      <c r="AJ1371" s="114"/>
      <c r="AK1371" s="114"/>
      <c r="AP1371" s="88" t="s">
        <v>2914</v>
      </c>
      <c r="AQ1371" s="88" t="s">
        <v>22</v>
      </c>
      <c r="AR1371" s="88" t="s">
        <v>21</v>
      </c>
      <c r="AS1371" s="88" t="s">
        <v>22</v>
      </c>
      <c r="AT1371" s="87">
        <v>5000</v>
      </c>
      <c r="AY1371" s="93">
        <v>4.13</v>
      </c>
      <c r="AZ1371" s="93"/>
      <c r="BA1371" s="93"/>
      <c r="BB1371" s="93"/>
      <c r="BC1371" s="93"/>
      <c r="BD1371" s="93"/>
      <c r="BE1371" s="93"/>
      <c r="BG1371" s="88" t="s">
        <v>68</v>
      </c>
    </row>
    <row r="1372" spans="1:59" s="87" customFormat="1" ht="30.75" customHeight="1" x14ac:dyDescent="0.2">
      <c r="A1372" s="87" t="s">
        <v>3652</v>
      </c>
      <c r="B1372" s="87" t="s">
        <v>2463</v>
      </c>
      <c r="C1372" s="87" t="s">
        <v>3652</v>
      </c>
      <c r="D1372" s="88" t="s">
        <v>32</v>
      </c>
      <c r="E1372" s="88" t="s">
        <v>31</v>
      </c>
      <c r="F1372" s="88" t="s">
        <v>31</v>
      </c>
      <c r="G1372" s="88" t="s">
        <v>61</v>
      </c>
      <c r="H1372" s="88" t="s">
        <v>66</v>
      </c>
      <c r="I1372" s="88"/>
      <c r="J1372" s="88" t="s">
        <v>2502</v>
      </c>
      <c r="K1372" s="88" t="s">
        <v>2506</v>
      </c>
      <c r="M1372" s="88" t="s">
        <v>2754</v>
      </c>
      <c r="N1372" s="87" t="s">
        <v>2429</v>
      </c>
      <c r="P1372" s="88" t="s">
        <v>2504</v>
      </c>
      <c r="Q1372" s="88" t="s">
        <v>2508</v>
      </c>
      <c r="R1372" s="93" t="s">
        <v>2507</v>
      </c>
      <c r="S1372" s="106">
        <v>0.22</v>
      </c>
      <c r="V1372" s="116">
        <v>0.1</v>
      </c>
      <c r="W1372" s="116" t="s">
        <v>3885</v>
      </c>
      <c r="X1372" s="117" t="s">
        <v>3650</v>
      </c>
      <c r="Y1372" s="117" t="s">
        <v>3900</v>
      </c>
      <c r="AB1372" s="118">
        <v>0.3</v>
      </c>
      <c r="AE1372" s="108"/>
      <c r="AI1372" s="114"/>
      <c r="AJ1372" s="114"/>
      <c r="AK1372" s="114"/>
      <c r="AP1372" s="88" t="s">
        <v>2914</v>
      </c>
      <c r="AQ1372" s="88" t="s">
        <v>22</v>
      </c>
      <c r="AR1372" s="88" t="s">
        <v>21</v>
      </c>
      <c r="AS1372" s="88" t="s">
        <v>22</v>
      </c>
      <c r="AT1372" s="87">
        <v>5000</v>
      </c>
      <c r="AY1372" s="93">
        <v>4.78</v>
      </c>
      <c r="AZ1372" s="93"/>
      <c r="BA1372" s="93"/>
      <c r="BB1372" s="93"/>
      <c r="BC1372" s="93"/>
      <c r="BD1372" s="93"/>
      <c r="BE1372" s="93"/>
      <c r="BG1372" s="88" t="s">
        <v>68</v>
      </c>
    </row>
    <row r="1373" spans="1:59" s="87" customFormat="1" ht="30.75" customHeight="1" x14ac:dyDescent="0.2">
      <c r="A1373" s="87" t="s">
        <v>2388</v>
      </c>
      <c r="B1373" s="87" t="s">
        <v>2464</v>
      </c>
      <c r="C1373" s="87" t="s">
        <v>2388</v>
      </c>
      <c r="D1373" s="88" t="s">
        <v>32</v>
      </c>
      <c r="E1373" s="88" t="s">
        <v>31</v>
      </c>
      <c r="F1373" s="88" t="s">
        <v>31</v>
      </c>
      <c r="G1373" s="88" t="s">
        <v>61</v>
      </c>
      <c r="H1373" s="88" t="s">
        <v>66</v>
      </c>
      <c r="I1373" s="88"/>
      <c r="J1373" s="88" t="s">
        <v>2502</v>
      </c>
      <c r="K1373" s="88" t="s">
        <v>2505</v>
      </c>
      <c r="M1373" s="88" t="s">
        <v>2754</v>
      </c>
      <c r="N1373" s="87" t="s">
        <v>2430</v>
      </c>
      <c r="P1373" s="88" t="s">
        <v>2503</v>
      </c>
      <c r="Q1373" s="88" t="s">
        <v>2508</v>
      </c>
      <c r="R1373" s="93" t="s">
        <v>2507</v>
      </c>
      <c r="S1373" s="106">
        <v>0.155</v>
      </c>
      <c r="V1373" s="116">
        <v>0.1</v>
      </c>
      <c r="W1373" s="116" t="s">
        <v>3885</v>
      </c>
      <c r="X1373" s="117" t="s">
        <v>3650</v>
      </c>
      <c r="Y1373" s="117" t="s">
        <v>3899</v>
      </c>
      <c r="AB1373" s="118">
        <v>0.3</v>
      </c>
      <c r="AE1373" s="108"/>
      <c r="AI1373" s="114"/>
      <c r="AJ1373" s="114"/>
      <c r="AK1373" s="114"/>
      <c r="AP1373" s="88" t="s">
        <v>2914</v>
      </c>
      <c r="AQ1373" s="88" t="s">
        <v>22</v>
      </c>
      <c r="AR1373" s="88" t="s">
        <v>21</v>
      </c>
      <c r="AS1373" s="88" t="s">
        <v>22</v>
      </c>
      <c r="AT1373" s="87">
        <v>5000</v>
      </c>
      <c r="AY1373" s="93">
        <v>4.13</v>
      </c>
      <c r="AZ1373" s="93"/>
      <c r="BA1373" s="93"/>
      <c r="BB1373" s="93"/>
      <c r="BC1373" s="93"/>
      <c r="BD1373" s="93"/>
      <c r="BE1373" s="93"/>
      <c r="BG1373" s="88" t="s">
        <v>68</v>
      </c>
    </row>
    <row r="1374" spans="1:59" s="87" customFormat="1" ht="30.75" customHeight="1" x14ac:dyDescent="0.2">
      <c r="A1374" s="87" t="s">
        <v>2389</v>
      </c>
      <c r="B1374" s="87" t="s">
        <v>2465</v>
      </c>
      <c r="C1374" s="87" t="s">
        <v>2389</v>
      </c>
      <c r="D1374" s="88" t="s">
        <v>32</v>
      </c>
      <c r="E1374" s="88" t="s">
        <v>31</v>
      </c>
      <c r="F1374" s="88" t="s">
        <v>31</v>
      </c>
      <c r="G1374" s="88" t="s">
        <v>61</v>
      </c>
      <c r="H1374" s="88" t="s">
        <v>66</v>
      </c>
      <c r="I1374" s="88"/>
      <c r="J1374" s="88" t="s">
        <v>2502</v>
      </c>
      <c r="K1374" s="88" t="s">
        <v>2506</v>
      </c>
      <c r="M1374" s="88" t="s">
        <v>2754</v>
      </c>
      <c r="N1374" s="87" t="s">
        <v>2430</v>
      </c>
      <c r="P1374" s="88" t="s">
        <v>2504</v>
      </c>
      <c r="Q1374" s="88" t="s">
        <v>2508</v>
      </c>
      <c r="R1374" s="93" t="s">
        <v>2507</v>
      </c>
      <c r="S1374" s="106">
        <v>0.22</v>
      </c>
      <c r="V1374" s="116">
        <v>0.1</v>
      </c>
      <c r="W1374" s="116" t="s">
        <v>3885</v>
      </c>
      <c r="X1374" s="117" t="s">
        <v>3650</v>
      </c>
      <c r="Y1374" s="117" t="s">
        <v>3900</v>
      </c>
      <c r="AB1374" s="118">
        <v>0.3</v>
      </c>
      <c r="AE1374" s="108"/>
      <c r="AI1374" s="114"/>
      <c r="AJ1374" s="114"/>
      <c r="AK1374" s="114"/>
      <c r="AP1374" s="88" t="s">
        <v>2914</v>
      </c>
      <c r="AQ1374" s="88" t="s">
        <v>22</v>
      </c>
      <c r="AR1374" s="88" t="s">
        <v>21</v>
      </c>
      <c r="AS1374" s="88" t="s">
        <v>22</v>
      </c>
      <c r="AT1374" s="87">
        <v>5000</v>
      </c>
      <c r="AY1374" s="93">
        <v>4.78</v>
      </c>
      <c r="AZ1374" s="93"/>
      <c r="BA1374" s="93"/>
      <c r="BB1374" s="93"/>
      <c r="BC1374" s="93"/>
      <c r="BD1374" s="93"/>
      <c r="BE1374" s="93"/>
      <c r="BG1374" s="88" t="s">
        <v>68</v>
      </c>
    </row>
    <row r="1375" spans="1:59" s="87" customFormat="1" ht="30.75" customHeight="1" x14ac:dyDescent="0.2">
      <c r="A1375" s="87" t="s">
        <v>2390</v>
      </c>
      <c r="B1375" s="87" t="s">
        <v>2466</v>
      </c>
      <c r="C1375" s="87" t="s">
        <v>2390</v>
      </c>
      <c r="D1375" s="88" t="s">
        <v>32</v>
      </c>
      <c r="E1375" s="88" t="s">
        <v>31</v>
      </c>
      <c r="F1375" s="88" t="s">
        <v>31</v>
      </c>
      <c r="G1375" s="88" t="s">
        <v>61</v>
      </c>
      <c r="H1375" s="88" t="s">
        <v>66</v>
      </c>
      <c r="I1375" s="88"/>
      <c r="J1375" s="88" t="s">
        <v>2502</v>
      </c>
      <c r="K1375" s="88" t="s">
        <v>2505</v>
      </c>
      <c r="M1375" s="88" t="s">
        <v>2754</v>
      </c>
      <c r="N1375" s="87" t="s">
        <v>2431</v>
      </c>
      <c r="P1375" s="88" t="s">
        <v>2503</v>
      </c>
      <c r="Q1375" s="88" t="s">
        <v>2508</v>
      </c>
      <c r="R1375" s="93" t="s">
        <v>2507</v>
      </c>
      <c r="S1375" s="106">
        <v>0.155</v>
      </c>
      <c r="V1375" s="116">
        <v>0.1</v>
      </c>
      <c r="W1375" s="116" t="s">
        <v>3885</v>
      </c>
      <c r="X1375" s="117" t="s">
        <v>3650</v>
      </c>
      <c r="Y1375" s="117" t="s">
        <v>3899</v>
      </c>
      <c r="AB1375" s="118">
        <v>0.3</v>
      </c>
      <c r="AE1375" s="108"/>
      <c r="AI1375" s="114"/>
      <c r="AJ1375" s="114"/>
      <c r="AK1375" s="114"/>
      <c r="AP1375" s="88" t="s">
        <v>2914</v>
      </c>
      <c r="AQ1375" s="88" t="s">
        <v>22</v>
      </c>
      <c r="AR1375" s="88" t="s">
        <v>21</v>
      </c>
      <c r="AS1375" s="88" t="s">
        <v>22</v>
      </c>
      <c r="AT1375" s="87">
        <v>5000</v>
      </c>
      <c r="AY1375" s="93">
        <v>4.18</v>
      </c>
      <c r="AZ1375" s="93"/>
      <c r="BA1375" s="93"/>
      <c r="BB1375" s="93"/>
      <c r="BC1375" s="93"/>
      <c r="BD1375" s="93"/>
      <c r="BE1375" s="93"/>
      <c r="BG1375" s="88" t="s">
        <v>68</v>
      </c>
    </row>
    <row r="1376" spans="1:59" s="87" customFormat="1" ht="30.75" customHeight="1" x14ac:dyDescent="0.2">
      <c r="A1376" s="87" t="s">
        <v>2391</v>
      </c>
      <c r="B1376" s="87" t="s">
        <v>2467</v>
      </c>
      <c r="C1376" s="87" t="s">
        <v>2391</v>
      </c>
      <c r="D1376" s="88" t="s">
        <v>32</v>
      </c>
      <c r="E1376" s="88" t="s">
        <v>31</v>
      </c>
      <c r="F1376" s="88" t="s">
        <v>31</v>
      </c>
      <c r="G1376" s="88" t="s">
        <v>61</v>
      </c>
      <c r="H1376" s="88" t="s">
        <v>66</v>
      </c>
      <c r="I1376" s="88"/>
      <c r="J1376" s="88" t="s">
        <v>2502</v>
      </c>
      <c r="K1376" s="88" t="s">
        <v>2506</v>
      </c>
      <c r="M1376" s="88" t="s">
        <v>2754</v>
      </c>
      <c r="N1376" s="87" t="s">
        <v>2431</v>
      </c>
      <c r="P1376" s="88" t="s">
        <v>2504</v>
      </c>
      <c r="Q1376" s="88" t="s">
        <v>2508</v>
      </c>
      <c r="R1376" s="93" t="s">
        <v>2507</v>
      </c>
      <c r="S1376" s="106">
        <v>0.22</v>
      </c>
      <c r="V1376" s="116">
        <v>0.1</v>
      </c>
      <c r="W1376" s="116" t="s">
        <v>3885</v>
      </c>
      <c r="X1376" s="117" t="s">
        <v>3650</v>
      </c>
      <c r="Y1376" s="117" t="s">
        <v>3900</v>
      </c>
      <c r="AB1376" s="118">
        <v>0.3</v>
      </c>
      <c r="AE1376" s="108"/>
      <c r="AI1376" s="114"/>
      <c r="AJ1376" s="114"/>
      <c r="AK1376" s="114"/>
      <c r="AP1376" s="88" t="s">
        <v>2914</v>
      </c>
      <c r="AQ1376" s="88" t="s">
        <v>22</v>
      </c>
      <c r="AR1376" s="88" t="s">
        <v>21</v>
      </c>
      <c r="AS1376" s="88" t="s">
        <v>22</v>
      </c>
      <c r="AT1376" s="87">
        <v>5000</v>
      </c>
      <c r="AY1376" s="93">
        <v>4.78</v>
      </c>
      <c r="AZ1376" s="93"/>
      <c r="BA1376" s="93"/>
      <c r="BB1376" s="93"/>
      <c r="BC1376" s="93"/>
      <c r="BD1376" s="93"/>
      <c r="BE1376" s="93"/>
      <c r="BG1376" s="88" t="s">
        <v>68</v>
      </c>
    </row>
    <row r="1377" spans="1:59" s="87" customFormat="1" ht="30.75" customHeight="1" x14ac:dyDescent="0.2">
      <c r="A1377" s="87" t="s">
        <v>2392</v>
      </c>
      <c r="B1377" s="87" t="s">
        <v>2468</v>
      </c>
      <c r="C1377" s="87" t="s">
        <v>2392</v>
      </c>
      <c r="D1377" s="88" t="s">
        <v>32</v>
      </c>
      <c r="E1377" s="88" t="s">
        <v>31</v>
      </c>
      <c r="F1377" s="88" t="s">
        <v>31</v>
      </c>
      <c r="G1377" s="88" t="s">
        <v>61</v>
      </c>
      <c r="H1377" s="88" t="s">
        <v>66</v>
      </c>
      <c r="I1377" s="88"/>
      <c r="J1377" s="88" t="s">
        <v>2502</v>
      </c>
      <c r="K1377" s="88" t="s">
        <v>2505</v>
      </c>
      <c r="M1377" s="88" t="s">
        <v>2754</v>
      </c>
      <c r="N1377" s="87" t="s">
        <v>2432</v>
      </c>
      <c r="P1377" s="88" t="s">
        <v>2503</v>
      </c>
      <c r="Q1377" s="88" t="s">
        <v>2508</v>
      </c>
      <c r="R1377" s="93" t="s">
        <v>2507</v>
      </c>
      <c r="S1377" s="106">
        <v>0.32</v>
      </c>
      <c r="V1377" s="116">
        <v>0.1</v>
      </c>
      <c r="W1377" s="116" t="s">
        <v>3885</v>
      </c>
      <c r="X1377" s="117" t="s">
        <v>3650</v>
      </c>
      <c r="Y1377" s="117" t="s">
        <v>3899</v>
      </c>
      <c r="AB1377" s="118">
        <v>0.3</v>
      </c>
      <c r="AE1377" s="108"/>
      <c r="AI1377" s="114"/>
      <c r="AJ1377" s="114"/>
      <c r="AK1377" s="114"/>
      <c r="AP1377" s="88" t="s">
        <v>2914</v>
      </c>
      <c r="AQ1377" s="88" t="s">
        <v>22</v>
      </c>
      <c r="AR1377" s="88" t="s">
        <v>21</v>
      </c>
      <c r="AS1377" s="88" t="s">
        <v>22</v>
      </c>
      <c r="AT1377" s="87">
        <v>10973</v>
      </c>
      <c r="AY1377" s="93">
        <v>5.72</v>
      </c>
      <c r="AZ1377" s="93"/>
      <c r="BA1377" s="93"/>
      <c r="BB1377" s="93"/>
      <c r="BC1377" s="93"/>
      <c r="BD1377" s="93"/>
      <c r="BE1377" s="93"/>
      <c r="BG1377" s="88" t="s">
        <v>68</v>
      </c>
    </row>
    <row r="1378" spans="1:59" s="87" customFormat="1" ht="30.75" customHeight="1" x14ac:dyDescent="0.2">
      <c r="A1378" s="87" t="s">
        <v>2393</v>
      </c>
      <c r="B1378" s="87" t="s">
        <v>2469</v>
      </c>
      <c r="C1378" s="87" t="s">
        <v>2393</v>
      </c>
      <c r="D1378" s="88" t="s">
        <v>32</v>
      </c>
      <c r="E1378" s="88" t="s">
        <v>31</v>
      </c>
      <c r="F1378" s="88" t="s">
        <v>31</v>
      </c>
      <c r="G1378" s="88" t="s">
        <v>61</v>
      </c>
      <c r="H1378" s="88" t="s">
        <v>66</v>
      </c>
      <c r="I1378" s="88"/>
      <c r="J1378" s="88" t="s">
        <v>2502</v>
      </c>
      <c r="K1378" s="88" t="s">
        <v>2506</v>
      </c>
      <c r="M1378" s="88" t="s">
        <v>2754</v>
      </c>
      <c r="N1378" s="87" t="s">
        <v>2432</v>
      </c>
      <c r="P1378" s="88" t="s">
        <v>2504</v>
      </c>
      <c r="Q1378" s="88" t="s">
        <v>2508</v>
      </c>
      <c r="R1378" s="93" t="s">
        <v>2507</v>
      </c>
      <c r="S1378" s="106">
        <v>0.47499999999999998</v>
      </c>
      <c r="V1378" s="116">
        <v>0.1</v>
      </c>
      <c r="W1378" s="116" t="s">
        <v>3885</v>
      </c>
      <c r="X1378" s="117" t="s">
        <v>3650</v>
      </c>
      <c r="Y1378" s="117" t="s">
        <v>3900</v>
      </c>
      <c r="AB1378" s="118">
        <v>0.3</v>
      </c>
      <c r="AE1378" s="108"/>
      <c r="AI1378" s="114"/>
      <c r="AJ1378" s="114"/>
      <c r="AK1378" s="114"/>
      <c r="AP1378" s="88" t="s">
        <v>2914</v>
      </c>
      <c r="AQ1378" s="88" t="s">
        <v>22</v>
      </c>
      <c r="AR1378" s="88" t="s">
        <v>21</v>
      </c>
      <c r="AS1378" s="88" t="s">
        <v>22</v>
      </c>
      <c r="AT1378" s="87">
        <v>10973</v>
      </c>
      <c r="AY1378" s="93">
        <v>7.6</v>
      </c>
      <c r="AZ1378" s="93"/>
      <c r="BA1378" s="93"/>
      <c r="BB1378" s="93"/>
      <c r="BC1378" s="93"/>
      <c r="BD1378" s="93"/>
      <c r="BE1378" s="93"/>
      <c r="BG1378" s="88" t="s">
        <v>68</v>
      </c>
    </row>
    <row r="1379" spans="1:59" s="87" customFormat="1" ht="30.75" customHeight="1" x14ac:dyDescent="0.2">
      <c r="A1379" s="87" t="s">
        <v>2394</v>
      </c>
      <c r="B1379" s="87" t="s">
        <v>2470</v>
      </c>
      <c r="C1379" s="87" t="s">
        <v>2394</v>
      </c>
      <c r="D1379" s="88" t="s">
        <v>32</v>
      </c>
      <c r="E1379" s="88" t="s">
        <v>31</v>
      </c>
      <c r="F1379" s="88" t="s">
        <v>31</v>
      </c>
      <c r="G1379" s="88" t="s">
        <v>61</v>
      </c>
      <c r="H1379" s="88" t="s">
        <v>66</v>
      </c>
      <c r="I1379" s="88"/>
      <c r="J1379" s="88" t="s">
        <v>2502</v>
      </c>
      <c r="K1379" s="88" t="s">
        <v>2505</v>
      </c>
      <c r="M1379" s="88" t="s">
        <v>2754</v>
      </c>
      <c r="N1379" s="87" t="s">
        <v>2433</v>
      </c>
      <c r="P1379" s="88" t="s">
        <v>2503</v>
      </c>
      <c r="Q1379" s="88" t="s">
        <v>2508</v>
      </c>
      <c r="R1379" s="93" t="s">
        <v>2507</v>
      </c>
      <c r="S1379" s="106">
        <v>0.155</v>
      </c>
      <c r="V1379" s="116">
        <v>0.1</v>
      </c>
      <c r="W1379" s="116" t="s">
        <v>3885</v>
      </c>
      <c r="X1379" s="117" t="s">
        <v>3650</v>
      </c>
      <c r="Y1379" s="117" t="s">
        <v>3899</v>
      </c>
      <c r="AB1379" s="118">
        <v>0.3</v>
      </c>
      <c r="AE1379" s="108"/>
      <c r="AI1379" s="114"/>
      <c r="AJ1379" s="114"/>
      <c r="AK1379" s="114"/>
      <c r="AP1379" s="88" t="s">
        <v>2914</v>
      </c>
      <c r="AQ1379" s="88" t="s">
        <v>22</v>
      </c>
      <c r="AR1379" s="88" t="s">
        <v>21</v>
      </c>
      <c r="AS1379" s="88" t="s">
        <v>22</v>
      </c>
      <c r="AT1379" s="87">
        <v>5000</v>
      </c>
      <c r="AY1379" s="93">
        <v>4.13</v>
      </c>
      <c r="AZ1379" s="93"/>
      <c r="BA1379" s="93"/>
      <c r="BB1379" s="93"/>
      <c r="BC1379" s="93"/>
      <c r="BD1379" s="93"/>
      <c r="BE1379" s="93"/>
      <c r="BG1379" s="88" t="s">
        <v>68</v>
      </c>
    </row>
    <row r="1380" spans="1:59" s="87" customFormat="1" ht="30.75" customHeight="1" x14ac:dyDescent="0.2">
      <c r="A1380" s="87" t="s">
        <v>2395</v>
      </c>
      <c r="B1380" s="87" t="s">
        <v>2471</v>
      </c>
      <c r="C1380" s="87" t="s">
        <v>2395</v>
      </c>
      <c r="D1380" s="88" t="s">
        <v>32</v>
      </c>
      <c r="E1380" s="88" t="s">
        <v>31</v>
      </c>
      <c r="F1380" s="88" t="s">
        <v>31</v>
      </c>
      <c r="G1380" s="88" t="s">
        <v>61</v>
      </c>
      <c r="H1380" s="88" t="s">
        <v>66</v>
      </c>
      <c r="I1380" s="88"/>
      <c r="J1380" s="88" t="s">
        <v>2502</v>
      </c>
      <c r="K1380" s="88" t="s">
        <v>2506</v>
      </c>
      <c r="M1380" s="88" t="s">
        <v>2754</v>
      </c>
      <c r="N1380" s="87" t="s">
        <v>2433</v>
      </c>
      <c r="P1380" s="88" t="s">
        <v>2504</v>
      </c>
      <c r="Q1380" s="88" t="s">
        <v>2508</v>
      </c>
      <c r="R1380" s="93" t="s">
        <v>2507</v>
      </c>
      <c r="S1380" s="106">
        <v>0.22</v>
      </c>
      <c r="V1380" s="116">
        <v>0.1</v>
      </c>
      <c r="W1380" s="116" t="s">
        <v>3885</v>
      </c>
      <c r="X1380" s="117" t="s">
        <v>3650</v>
      </c>
      <c r="Y1380" s="117" t="s">
        <v>3900</v>
      </c>
      <c r="AB1380" s="118">
        <v>0.3</v>
      </c>
      <c r="AE1380" s="108"/>
      <c r="AI1380" s="114"/>
      <c r="AJ1380" s="114"/>
      <c r="AK1380" s="114"/>
      <c r="AP1380" s="88" t="s">
        <v>2914</v>
      </c>
      <c r="AQ1380" s="88" t="s">
        <v>22</v>
      </c>
      <c r="AR1380" s="88" t="s">
        <v>21</v>
      </c>
      <c r="AS1380" s="88" t="s">
        <v>22</v>
      </c>
      <c r="AT1380" s="87">
        <v>5000</v>
      </c>
      <c r="AY1380" s="93">
        <v>4.78</v>
      </c>
      <c r="AZ1380" s="93"/>
      <c r="BA1380" s="93"/>
      <c r="BB1380" s="93"/>
      <c r="BC1380" s="93"/>
      <c r="BD1380" s="93"/>
      <c r="BE1380" s="93"/>
      <c r="BG1380" s="88" t="s">
        <v>68</v>
      </c>
    </row>
    <row r="1381" spans="1:59" s="87" customFormat="1" ht="30.75" customHeight="1" x14ac:dyDescent="0.2">
      <c r="A1381" s="87" t="s">
        <v>2396</v>
      </c>
      <c r="B1381" s="87" t="s">
        <v>2472</v>
      </c>
      <c r="C1381" s="87" t="s">
        <v>2396</v>
      </c>
      <c r="D1381" s="88" t="s">
        <v>32</v>
      </c>
      <c r="E1381" s="88" t="s">
        <v>31</v>
      </c>
      <c r="F1381" s="88" t="s">
        <v>31</v>
      </c>
      <c r="G1381" s="88" t="s">
        <v>61</v>
      </c>
      <c r="H1381" s="88" t="s">
        <v>66</v>
      </c>
      <c r="I1381" s="88"/>
      <c r="J1381" s="88" t="s">
        <v>2502</v>
      </c>
      <c r="K1381" s="88" t="s">
        <v>2505</v>
      </c>
      <c r="M1381" s="88" t="s">
        <v>2754</v>
      </c>
      <c r="N1381" s="87" t="s">
        <v>2434</v>
      </c>
      <c r="P1381" s="88" t="s">
        <v>2503</v>
      </c>
      <c r="Q1381" s="88" t="s">
        <v>2508</v>
      </c>
      <c r="R1381" s="93" t="s">
        <v>2507</v>
      </c>
      <c r="S1381" s="106">
        <v>0.155</v>
      </c>
      <c r="V1381" s="116">
        <v>0.1</v>
      </c>
      <c r="W1381" s="116" t="s">
        <v>3885</v>
      </c>
      <c r="X1381" s="117" t="s">
        <v>3650</v>
      </c>
      <c r="Y1381" s="117" t="s">
        <v>3899</v>
      </c>
      <c r="AB1381" s="118">
        <v>0.3</v>
      </c>
      <c r="AE1381" s="108"/>
      <c r="AI1381" s="114"/>
      <c r="AJ1381" s="114"/>
      <c r="AK1381" s="114"/>
      <c r="AP1381" s="88" t="s">
        <v>2914</v>
      </c>
      <c r="AQ1381" s="88" t="s">
        <v>22</v>
      </c>
      <c r="AR1381" s="88" t="s">
        <v>21</v>
      </c>
      <c r="AS1381" s="88" t="s">
        <v>22</v>
      </c>
      <c r="AT1381" s="87">
        <v>5000</v>
      </c>
      <c r="AY1381" s="93">
        <v>4.13</v>
      </c>
      <c r="AZ1381" s="93"/>
      <c r="BA1381" s="93"/>
      <c r="BB1381" s="93"/>
      <c r="BC1381" s="93"/>
      <c r="BD1381" s="93"/>
      <c r="BE1381" s="93"/>
      <c r="BG1381" s="88" t="s">
        <v>68</v>
      </c>
    </row>
    <row r="1382" spans="1:59" s="87" customFormat="1" ht="30.75" customHeight="1" x14ac:dyDescent="0.2">
      <c r="A1382" s="87" t="s">
        <v>2397</v>
      </c>
      <c r="B1382" s="87" t="s">
        <v>2473</v>
      </c>
      <c r="C1382" s="87" t="s">
        <v>2397</v>
      </c>
      <c r="D1382" s="88" t="s">
        <v>32</v>
      </c>
      <c r="E1382" s="88" t="s">
        <v>31</v>
      </c>
      <c r="F1382" s="88" t="s">
        <v>31</v>
      </c>
      <c r="G1382" s="88" t="s">
        <v>61</v>
      </c>
      <c r="H1382" s="88" t="s">
        <v>66</v>
      </c>
      <c r="I1382" s="88"/>
      <c r="J1382" s="88" t="s">
        <v>2502</v>
      </c>
      <c r="K1382" s="88" t="s">
        <v>2506</v>
      </c>
      <c r="M1382" s="88" t="s">
        <v>2754</v>
      </c>
      <c r="N1382" s="87" t="s">
        <v>2434</v>
      </c>
      <c r="P1382" s="88" t="s">
        <v>2504</v>
      </c>
      <c r="Q1382" s="88" t="s">
        <v>2508</v>
      </c>
      <c r="R1382" s="93" t="s">
        <v>2507</v>
      </c>
      <c r="S1382" s="106">
        <v>0.22</v>
      </c>
      <c r="V1382" s="116">
        <v>0.1</v>
      </c>
      <c r="W1382" s="116" t="s">
        <v>3885</v>
      </c>
      <c r="X1382" s="117" t="s">
        <v>3650</v>
      </c>
      <c r="Y1382" s="117" t="s">
        <v>3900</v>
      </c>
      <c r="AB1382" s="118">
        <v>0.3</v>
      </c>
      <c r="AE1382" s="108"/>
      <c r="AI1382" s="114"/>
      <c r="AJ1382" s="114"/>
      <c r="AK1382" s="114"/>
      <c r="AP1382" s="88" t="s">
        <v>2914</v>
      </c>
      <c r="AQ1382" s="88" t="s">
        <v>22</v>
      </c>
      <c r="AR1382" s="88" t="s">
        <v>21</v>
      </c>
      <c r="AS1382" s="88" t="s">
        <v>22</v>
      </c>
      <c r="AT1382" s="87">
        <v>5000</v>
      </c>
      <c r="AY1382" s="93">
        <v>4.78</v>
      </c>
      <c r="AZ1382" s="93"/>
      <c r="BA1382" s="93"/>
      <c r="BB1382" s="93"/>
      <c r="BC1382" s="93"/>
      <c r="BD1382" s="93"/>
      <c r="BE1382" s="93"/>
      <c r="BG1382" s="88" t="s">
        <v>68</v>
      </c>
    </row>
    <row r="1383" spans="1:59" s="87" customFormat="1" ht="30.75" customHeight="1" x14ac:dyDescent="0.2">
      <c r="A1383" s="87" t="s">
        <v>2398</v>
      </c>
      <c r="B1383" s="87" t="s">
        <v>2474</v>
      </c>
      <c r="C1383" s="87" t="s">
        <v>2398</v>
      </c>
      <c r="D1383" s="88" t="s">
        <v>32</v>
      </c>
      <c r="E1383" s="88" t="s">
        <v>31</v>
      </c>
      <c r="F1383" s="88" t="s">
        <v>31</v>
      </c>
      <c r="G1383" s="88" t="s">
        <v>61</v>
      </c>
      <c r="H1383" s="88" t="s">
        <v>66</v>
      </c>
      <c r="I1383" s="88"/>
      <c r="J1383" s="88" t="s">
        <v>2502</v>
      </c>
      <c r="K1383" s="88" t="s">
        <v>2505</v>
      </c>
      <c r="M1383" s="88" t="s">
        <v>2754</v>
      </c>
      <c r="N1383" s="87" t="s">
        <v>2435</v>
      </c>
      <c r="P1383" s="88" t="s">
        <v>2503</v>
      </c>
      <c r="Q1383" s="88" t="s">
        <v>2508</v>
      </c>
      <c r="R1383" s="93" t="s">
        <v>2507</v>
      </c>
      <c r="S1383" s="106">
        <v>0.155</v>
      </c>
      <c r="V1383" s="116">
        <v>0.1</v>
      </c>
      <c r="W1383" s="116" t="s">
        <v>3885</v>
      </c>
      <c r="X1383" s="117" t="s">
        <v>3650</v>
      </c>
      <c r="Y1383" s="117" t="s">
        <v>3899</v>
      </c>
      <c r="AB1383" s="118">
        <v>0.3</v>
      </c>
      <c r="AE1383" s="108"/>
      <c r="AI1383" s="114"/>
      <c r="AJ1383" s="114"/>
      <c r="AK1383" s="114"/>
      <c r="AP1383" s="88" t="s">
        <v>2914</v>
      </c>
      <c r="AQ1383" s="88" t="s">
        <v>22</v>
      </c>
      <c r="AR1383" s="88" t="s">
        <v>21</v>
      </c>
      <c r="AS1383" s="88" t="s">
        <v>22</v>
      </c>
      <c r="AT1383" s="87">
        <v>5000</v>
      </c>
      <c r="AY1383" s="93">
        <v>4.13</v>
      </c>
      <c r="AZ1383" s="93"/>
      <c r="BA1383" s="93"/>
      <c r="BB1383" s="93"/>
      <c r="BC1383" s="93"/>
      <c r="BD1383" s="93"/>
      <c r="BE1383" s="93"/>
      <c r="BG1383" s="88" t="s">
        <v>68</v>
      </c>
    </row>
    <row r="1384" spans="1:59" s="87" customFormat="1" ht="30.75" customHeight="1" x14ac:dyDescent="0.2">
      <c r="A1384" s="87" t="s">
        <v>2399</v>
      </c>
      <c r="B1384" s="87" t="s">
        <v>2475</v>
      </c>
      <c r="C1384" s="87" t="s">
        <v>2399</v>
      </c>
      <c r="D1384" s="88" t="s">
        <v>32</v>
      </c>
      <c r="E1384" s="88" t="s">
        <v>31</v>
      </c>
      <c r="F1384" s="88" t="s">
        <v>31</v>
      </c>
      <c r="G1384" s="88" t="s">
        <v>61</v>
      </c>
      <c r="H1384" s="88" t="s">
        <v>66</v>
      </c>
      <c r="I1384" s="88"/>
      <c r="J1384" s="88" t="s">
        <v>2502</v>
      </c>
      <c r="K1384" s="88" t="s">
        <v>2506</v>
      </c>
      <c r="M1384" s="88" t="s">
        <v>2754</v>
      </c>
      <c r="N1384" s="87" t="s">
        <v>2435</v>
      </c>
      <c r="P1384" s="88" t="s">
        <v>2504</v>
      </c>
      <c r="Q1384" s="88" t="s">
        <v>2508</v>
      </c>
      <c r="R1384" s="93" t="s">
        <v>2507</v>
      </c>
      <c r="S1384" s="106">
        <v>0.22</v>
      </c>
      <c r="V1384" s="116">
        <v>0.1</v>
      </c>
      <c r="W1384" s="116" t="s">
        <v>3885</v>
      </c>
      <c r="X1384" s="117" t="s">
        <v>3650</v>
      </c>
      <c r="Y1384" s="117" t="s">
        <v>3900</v>
      </c>
      <c r="AB1384" s="118">
        <v>0.3</v>
      </c>
      <c r="AE1384" s="108"/>
      <c r="AI1384" s="114"/>
      <c r="AJ1384" s="114"/>
      <c r="AK1384" s="114"/>
      <c r="AP1384" s="88" t="s">
        <v>2914</v>
      </c>
      <c r="AQ1384" s="88" t="s">
        <v>22</v>
      </c>
      <c r="AR1384" s="88" t="s">
        <v>21</v>
      </c>
      <c r="AS1384" s="88" t="s">
        <v>22</v>
      </c>
      <c r="AT1384" s="87">
        <v>5000</v>
      </c>
      <c r="AY1384" s="93">
        <v>4.78</v>
      </c>
      <c r="AZ1384" s="93"/>
      <c r="BA1384" s="93"/>
      <c r="BB1384" s="93"/>
      <c r="BC1384" s="93"/>
      <c r="BD1384" s="93"/>
      <c r="BE1384" s="93"/>
      <c r="BG1384" s="88" t="s">
        <v>68</v>
      </c>
    </row>
    <row r="1385" spans="1:59" s="87" customFormat="1" ht="30.75" customHeight="1" x14ac:dyDescent="0.2">
      <c r="A1385" s="87" t="s">
        <v>2400</v>
      </c>
      <c r="B1385" s="87" t="s">
        <v>2476</v>
      </c>
      <c r="C1385" s="87" t="s">
        <v>2400</v>
      </c>
      <c r="D1385" s="88" t="s">
        <v>32</v>
      </c>
      <c r="E1385" s="88" t="s">
        <v>31</v>
      </c>
      <c r="F1385" s="88" t="s">
        <v>31</v>
      </c>
      <c r="G1385" s="88" t="s">
        <v>61</v>
      </c>
      <c r="H1385" s="88" t="s">
        <v>66</v>
      </c>
      <c r="I1385" s="88"/>
      <c r="J1385" s="88" t="s">
        <v>2502</v>
      </c>
      <c r="K1385" s="88" t="s">
        <v>2505</v>
      </c>
      <c r="M1385" s="88" t="s">
        <v>2754</v>
      </c>
      <c r="N1385" s="87" t="s">
        <v>2436</v>
      </c>
      <c r="P1385" s="88" t="s">
        <v>2503</v>
      </c>
      <c r="Q1385" s="88" t="s">
        <v>2508</v>
      </c>
      <c r="R1385" s="93" t="s">
        <v>2507</v>
      </c>
      <c r="S1385" s="106">
        <v>0.155</v>
      </c>
      <c r="V1385" s="116">
        <v>0.1</v>
      </c>
      <c r="W1385" s="116" t="s">
        <v>3885</v>
      </c>
      <c r="X1385" s="117" t="s">
        <v>3650</v>
      </c>
      <c r="Y1385" s="117" t="s">
        <v>3899</v>
      </c>
      <c r="AB1385" s="118">
        <v>0.3</v>
      </c>
      <c r="AE1385" s="108"/>
      <c r="AI1385" s="114"/>
      <c r="AJ1385" s="114"/>
      <c r="AK1385" s="114"/>
      <c r="AP1385" s="88" t="s">
        <v>2914</v>
      </c>
      <c r="AQ1385" s="88" t="s">
        <v>22</v>
      </c>
      <c r="AR1385" s="88" t="s">
        <v>21</v>
      </c>
      <c r="AS1385" s="88" t="s">
        <v>22</v>
      </c>
      <c r="AT1385" s="87">
        <v>5000</v>
      </c>
      <c r="AY1385" s="93">
        <v>4.13</v>
      </c>
      <c r="AZ1385" s="93"/>
      <c r="BA1385" s="93"/>
      <c r="BB1385" s="93"/>
      <c r="BC1385" s="93"/>
      <c r="BD1385" s="93"/>
      <c r="BE1385" s="93"/>
      <c r="BG1385" s="88" t="s">
        <v>68</v>
      </c>
    </row>
    <row r="1386" spans="1:59" s="87" customFormat="1" ht="30.75" customHeight="1" x14ac:dyDescent="0.2">
      <c r="A1386" s="87" t="s">
        <v>2401</v>
      </c>
      <c r="B1386" s="87" t="s">
        <v>2477</v>
      </c>
      <c r="C1386" s="87" t="s">
        <v>2401</v>
      </c>
      <c r="D1386" s="88" t="s">
        <v>32</v>
      </c>
      <c r="E1386" s="88" t="s">
        <v>31</v>
      </c>
      <c r="F1386" s="88" t="s">
        <v>31</v>
      </c>
      <c r="G1386" s="88" t="s">
        <v>61</v>
      </c>
      <c r="H1386" s="88" t="s">
        <v>66</v>
      </c>
      <c r="I1386" s="88"/>
      <c r="J1386" s="88" t="s">
        <v>2502</v>
      </c>
      <c r="K1386" s="88" t="s">
        <v>2506</v>
      </c>
      <c r="M1386" s="88" t="s">
        <v>2754</v>
      </c>
      <c r="N1386" s="87" t="s">
        <v>2436</v>
      </c>
      <c r="P1386" s="88" t="s">
        <v>2504</v>
      </c>
      <c r="Q1386" s="88" t="s">
        <v>2508</v>
      </c>
      <c r="R1386" s="93" t="s">
        <v>2507</v>
      </c>
      <c r="S1386" s="106">
        <v>0.22</v>
      </c>
      <c r="V1386" s="116">
        <v>0.1</v>
      </c>
      <c r="W1386" s="116" t="s">
        <v>3885</v>
      </c>
      <c r="X1386" s="117" t="s">
        <v>3650</v>
      </c>
      <c r="Y1386" s="117" t="s">
        <v>3900</v>
      </c>
      <c r="AB1386" s="118">
        <v>0.3</v>
      </c>
      <c r="AE1386" s="108"/>
      <c r="AI1386" s="114"/>
      <c r="AJ1386" s="114"/>
      <c r="AK1386" s="114"/>
      <c r="AP1386" s="88" t="s">
        <v>2914</v>
      </c>
      <c r="AQ1386" s="88" t="s">
        <v>22</v>
      </c>
      <c r="AR1386" s="88" t="s">
        <v>21</v>
      </c>
      <c r="AS1386" s="88" t="s">
        <v>22</v>
      </c>
      <c r="AT1386" s="87">
        <v>5000</v>
      </c>
      <c r="AY1386" s="93">
        <v>4.78</v>
      </c>
      <c r="AZ1386" s="93"/>
      <c r="BA1386" s="93"/>
      <c r="BB1386" s="93"/>
      <c r="BC1386" s="93"/>
      <c r="BD1386" s="93"/>
      <c r="BE1386" s="93"/>
      <c r="BG1386" s="88" t="s">
        <v>68</v>
      </c>
    </row>
    <row r="1387" spans="1:59" s="87" customFormat="1" ht="30.75" customHeight="1" x14ac:dyDescent="0.2">
      <c r="A1387" s="87" t="s">
        <v>2402</v>
      </c>
      <c r="B1387" s="87" t="s">
        <v>2478</v>
      </c>
      <c r="C1387" s="87" t="s">
        <v>2402</v>
      </c>
      <c r="D1387" s="88" t="s">
        <v>32</v>
      </c>
      <c r="E1387" s="88" t="s">
        <v>31</v>
      </c>
      <c r="F1387" s="88" t="s">
        <v>31</v>
      </c>
      <c r="G1387" s="88" t="s">
        <v>61</v>
      </c>
      <c r="H1387" s="88" t="s">
        <v>66</v>
      </c>
      <c r="I1387" s="88"/>
      <c r="J1387" s="88" t="s">
        <v>2502</v>
      </c>
      <c r="K1387" s="88" t="s">
        <v>2505</v>
      </c>
      <c r="M1387" s="88" t="s">
        <v>2754</v>
      </c>
      <c r="N1387" s="87" t="s">
        <v>2437</v>
      </c>
      <c r="P1387" s="88" t="s">
        <v>2503</v>
      </c>
      <c r="Q1387" s="88" t="s">
        <v>2508</v>
      </c>
      <c r="R1387" s="93" t="s">
        <v>2507</v>
      </c>
      <c r="S1387" s="106">
        <v>0.155</v>
      </c>
      <c r="V1387" s="116">
        <v>0.1</v>
      </c>
      <c r="W1387" s="116" t="s">
        <v>3885</v>
      </c>
      <c r="X1387" s="117" t="s">
        <v>3650</v>
      </c>
      <c r="Y1387" s="117" t="s">
        <v>3899</v>
      </c>
      <c r="AB1387" s="118">
        <v>0.3</v>
      </c>
      <c r="AE1387" s="108"/>
      <c r="AI1387" s="114"/>
      <c r="AJ1387" s="114"/>
      <c r="AK1387" s="114"/>
      <c r="AP1387" s="88" t="s">
        <v>2914</v>
      </c>
      <c r="AQ1387" s="88" t="s">
        <v>22</v>
      </c>
      <c r="AR1387" s="88" t="s">
        <v>21</v>
      </c>
      <c r="AS1387" s="88" t="s">
        <v>22</v>
      </c>
      <c r="AT1387" s="87">
        <v>5000</v>
      </c>
      <c r="AY1387" s="93">
        <v>4.1900000000000004</v>
      </c>
      <c r="AZ1387" s="93"/>
      <c r="BA1387" s="93"/>
      <c r="BB1387" s="93"/>
      <c r="BC1387" s="93"/>
      <c r="BD1387" s="93"/>
      <c r="BE1387" s="93"/>
      <c r="BG1387" s="88" t="s">
        <v>68</v>
      </c>
    </row>
    <row r="1388" spans="1:59" s="87" customFormat="1" ht="30.75" customHeight="1" x14ac:dyDescent="0.2">
      <c r="A1388" s="87" t="s">
        <v>2403</v>
      </c>
      <c r="B1388" s="87" t="s">
        <v>2479</v>
      </c>
      <c r="C1388" s="87" t="s">
        <v>2403</v>
      </c>
      <c r="D1388" s="88" t="s">
        <v>32</v>
      </c>
      <c r="E1388" s="88" t="s">
        <v>31</v>
      </c>
      <c r="F1388" s="88" t="s">
        <v>31</v>
      </c>
      <c r="G1388" s="88" t="s">
        <v>61</v>
      </c>
      <c r="H1388" s="88" t="s">
        <v>66</v>
      </c>
      <c r="I1388" s="88"/>
      <c r="J1388" s="88" t="s">
        <v>2502</v>
      </c>
      <c r="K1388" s="88" t="s">
        <v>2506</v>
      </c>
      <c r="M1388" s="88" t="s">
        <v>2754</v>
      </c>
      <c r="N1388" s="87" t="s">
        <v>2437</v>
      </c>
      <c r="P1388" s="88" t="s">
        <v>2504</v>
      </c>
      <c r="Q1388" s="88" t="s">
        <v>2508</v>
      </c>
      <c r="R1388" s="93" t="s">
        <v>2507</v>
      </c>
      <c r="S1388" s="106">
        <v>0.22</v>
      </c>
      <c r="V1388" s="116">
        <v>0.1</v>
      </c>
      <c r="W1388" s="116" t="s">
        <v>3885</v>
      </c>
      <c r="X1388" s="117" t="s">
        <v>3650</v>
      </c>
      <c r="Y1388" s="117" t="s">
        <v>3900</v>
      </c>
      <c r="AB1388" s="118">
        <v>0.3</v>
      </c>
      <c r="AE1388" s="108"/>
      <c r="AI1388" s="114"/>
      <c r="AJ1388" s="114"/>
      <c r="AK1388" s="114"/>
      <c r="AP1388" s="88" t="s">
        <v>2914</v>
      </c>
      <c r="AQ1388" s="88" t="s">
        <v>22</v>
      </c>
      <c r="AR1388" s="88" t="s">
        <v>21</v>
      </c>
      <c r="AS1388" s="88" t="s">
        <v>22</v>
      </c>
      <c r="AT1388" s="87">
        <v>5000</v>
      </c>
      <c r="AY1388" s="93">
        <v>4.75</v>
      </c>
      <c r="AZ1388" s="93"/>
      <c r="BA1388" s="93"/>
      <c r="BB1388" s="93"/>
      <c r="BC1388" s="93"/>
      <c r="BD1388" s="93"/>
      <c r="BE1388" s="93"/>
      <c r="BG1388" s="88" t="s">
        <v>68</v>
      </c>
    </row>
    <row r="1389" spans="1:59" s="87" customFormat="1" ht="30.75" customHeight="1" x14ac:dyDescent="0.2">
      <c r="A1389" s="87" t="s">
        <v>3653</v>
      </c>
      <c r="B1389" s="87" t="s">
        <v>2480</v>
      </c>
      <c r="C1389" s="87" t="s">
        <v>3653</v>
      </c>
      <c r="D1389" s="88" t="s">
        <v>32</v>
      </c>
      <c r="E1389" s="88" t="s">
        <v>31</v>
      </c>
      <c r="F1389" s="88" t="s">
        <v>31</v>
      </c>
      <c r="G1389" s="88" t="s">
        <v>61</v>
      </c>
      <c r="H1389" s="88" t="s">
        <v>66</v>
      </c>
      <c r="I1389" s="88"/>
      <c r="J1389" s="88" t="s">
        <v>2502</v>
      </c>
      <c r="K1389" s="88" t="s">
        <v>2505</v>
      </c>
      <c r="M1389" s="88" t="s">
        <v>2754</v>
      </c>
      <c r="N1389" s="87" t="s">
        <v>2438</v>
      </c>
      <c r="P1389" s="88" t="s">
        <v>2503</v>
      </c>
      <c r="Q1389" s="88" t="s">
        <v>2508</v>
      </c>
      <c r="R1389" s="93" t="s">
        <v>2507</v>
      </c>
      <c r="S1389" s="106">
        <v>0.155</v>
      </c>
      <c r="V1389" s="116">
        <v>0.1</v>
      </c>
      <c r="W1389" s="116" t="s">
        <v>3885</v>
      </c>
      <c r="X1389" s="117" t="s">
        <v>3650</v>
      </c>
      <c r="Y1389" s="117" t="s">
        <v>3899</v>
      </c>
      <c r="AB1389" s="118">
        <v>0.3</v>
      </c>
      <c r="AE1389" s="108"/>
      <c r="AI1389" s="114"/>
      <c r="AJ1389" s="114"/>
      <c r="AK1389" s="114"/>
      <c r="AP1389" s="88" t="s">
        <v>2914</v>
      </c>
      <c r="AQ1389" s="88" t="s">
        <v>22</v>
      </c>
      <c r="AR1389" s="88" t="s">
        <v>21</v>
      </c>
      <c r="AS1389" s="88" t="s">
        <v>22</v>
      </c>
      <c r="AT1389" s="87">
        <v>5000</v>
      </c>
      <c r="AY1389" s="93">
        <v>4.18</v>
      </c>
      <c r="AZ1389" s="93"/>
      <c r="BA1389" s="93"/>
      <c r="BB1389" s="93"/>
      <c r="BC1389" s="93"/>
      <c r="BD1389" s="93"/>
      <c r="BE1389" s="93"/>
      <c r="BG1389" s="88" t="s">
        <v>68</v>
      </c>
    </row>
    <row r="1390" spans="1:59" s="87" customFormat="1" ht="30.75" customHeight="1" x14ac:dyDescent="0.2">
      <c r="A1390" s="87" t="s">
        <v>3654</v>
      </c>
      <c r="B1390" s="87" t="s">
        <v>2481</v>
      </c>
      <c r="C1390" s="87" t="s">
        <v>3654</v>
      </c>
      <c r="D1390" s="88" t="s">
        <v>32</v>
      </c>
      <c r="E1390" s="88" t="s">
        <v>31</v>
      </c>
      <c r="F1390" s="88" t="s">
        <v>31</v>
      </c>
      <c r="G1390" s="88" t="s">
        <v>61</v>
      </c>
      <c r="H1390" s="88" t="s">
        <v>66</v>
      </c>
      <c r="I1390" s="88"/>
      <c r="J1390" s="88" t="s">
        <v>2502</v>
      </c>
      <c r="K1390" s="88" t="s">
        <v>2506</v>
      </c>
      <c r="M1390" s="88" t="s">
        <v>2754</v>
      </c>
      <c r="N1390" s="87" t="s">
        <v>2438</v>
      </c>
      <c r="P1390" s="88" t="s">
        <v>2504</v>
      </c>
      <c r="Q1390" s="88" t="s">
        <v>2508</v>
      </c>
      <c r="R1390" s="93" t="s">
        <v>2507</v>
      </c>
      <c r="S1390" s="106">
        <v>0.22</v>
      </c>
      <c r="V1390" s="116">
        <v>0.1</v>
      </c>
      <c r="W1390" s="116" t="s">
        <v>3885</v>
      </c>
      <c r="X1390" s="117" t="s">
        <v>3650</v>
      </c>
      <c r="Y1390" s="117" t="s">
        <v>3900</v>
      </c>
      <c r="AB1390" s="118">
        <v>0.3</v>
      </c>
      <c r="AE1390" s="108"/>
      <c r="AI1390" s="114"/>
      <c r="AJ1390" s="114"/>
      <c r="AK1390" s="114"/>
      <c r="AP1390" s="88" t="s">
        <v>2914</v>
      </c>
      <c r="AQ1390" s="88" t="s">
        <v>22</v>
      </c>
      <c r="AR1390" s="88" t="s">
        <v>21</v>
      </c>
      <c r="AS1390" s="88" t="s">
        <v>22</v>
      </c>
      <c r="AT1390" s="87">
        <v>5000</v>
      </c>
      <c r="AY1390" s="93">
        <v>4.75</v>
      </c>
      <c r="AZ1390" s="93"/>
      <c r="BA1390" s="93"/>
      <c r="BB1390" s="93"/>
      <c r="BC1390" s="93"/>
      <c r="BD1390" s="93"/>
      <c r="BE1390" s="93"/>
      <c r="BG1390" s="88" t="s">
        <v>68</v>
      </c>
    </row>
    <row r="1391" spans="1:59" s="87" customFormat="1" ht="30.75" customHeight="1" x14ac:dyDescent="0.2">
      <c r="A1391" s="87" t="s">
        <v>2404</v>
      </c>
      <c r="B1391" s="87" t="s">
        <v>2482</v>
      </c>
      <c r="C1391" s="87" t="s">
        <v>2404</v>
      </c>
      <c r="D1391" s="88" t="s">
        <v>32</v>
      </c>
      <c r="E1391" s="88" t="s">
        <v>31</v>
      </c>
      <c r="F1391" s="88" t="s">
        <v>31</v>
      </c>
      <c r="G1391" s="88" t="s">
        <v>61</v>
      </c>
      <c r="H1391" s="88" t="s">
        <v>66</v>
      </c>
      <c r="I1391" s="88"/>
      <c r="J1391" s="88" t="s">
        <v>2502</v>
      </c>
      <c r="K1391" s="88" t="s">
        <v>2505</v>
      </c>
      <c r="M1391" s="88" t="s">
        <v>2754</v>
      </c>
      <c r="N1391" s="87" t="s">
        <v>2439</v>
      </c>
      <c r="P1391" s="88" t="s">
        <v>2503</v>
      </c>
      <c r="Q1391" s="88" t="s">
        <v>2508</v>
      </c>
      <c r="R1391" s="93" t="s">
        <v>2507</v>
      </c>
      <c r="S1391" s="106">
        <v>0.155</v>
      </c>
      <c r="V1391" s="116">
        <v>0.1</v>
      </c>
      <c r="W1391" s="116" t="s">
        <v>3885</v>
      </c>
      <c r="X1391" s="117" t="s">
        <v>3650</v>
      </c>
      <c r="Y1391" s="117" t="s">
        <v>3899</v>
      </c>
      <c r="AB1391" s="118">
        <v>0.3</v>
      </c>
      <c r="AE1391" s="108"/>
      <c r="AI1391" s="114"/>
      <c r="AJ1391" s="114"/>
      <c r="AK1391" s="114"/>
      <c r="AP1391" s="88" t="s">
        <v>2914</v>
      </c>
      <c r="AQ1391" s="88" t="s">
        <v>22</v>
      </c>
      <c r="AR1391" s="88" t="s">
        <v>21</v>
      </c>
      <c r="AS1391" s="88" t="s">
        <v>22</v>
      </c>
      <c r="AT1391" s="87">
        <v>5000</v>
      </c>
      <c r="AY1391" s="93">
        <v>4.1900000000000004</v>
      </c>
      <c r="AZ1391" s="93"/>
      <c r="BA1391" s="93"/>
      <c r="BB1391" s="93"/>
      <c r="BC1391" s="93"/>
      <c r="BD1391" s="93"/>
      <c r="BE1391" s="93"/>
      <c r="BG1391" s="88" t="s">
        <v>68</v>
      </c>
    </row>
    <row r="1392" spans="1:59" s="87" customFormat="1" ht="30.75" customHeight="1" x14ac:dyDescent="0.2">
      <c r="A1392" s="87" t="s">
        <v>2405</v>
      </c>
      <c r="B1392" s="87" t="s">
        <v>2483</v>
      </c>
      <c r="C1392" s="87" t="s">
        <v>2405</v>
      </c>
      <c r="D1392" s="88" t="s">
        <v>32</v>
      </c>
      <c r="E1392" s="88" t="s">
        <v>31</v>
      </c>
      <c r="F1392" s="88" t="s">
        <v>31</v>
      </c>
      <c r="G1392" s="88" t="s">
        <v>61</v>
      </c>
      <c r="H1392" s="88" t="s">
        <v>66</v>
      </c>
      <c r="I1392" s="88"/>
      <c r="J1392" s="88" t="s">
        <v>2502</v>
      </c>
      <c r="K1392" s="88" t="s">
        <v>2506</v>
      </c>
      <c r="M1392" s="88" t="s">
        <v>2754</v>
      </c>
      <c r="N1392" s="87" t="s">
        <v>2439</v>
      </c>
      <c r="P1392" s="88" t="s">
        <v>2504</v>
      </c>
      <c r="Q1392" s="88" t="s">
        <v>2508</v>
      </c>
      <c r="R1392" s="93" t="s">
        <v>2507</v>
      </c>
      <c r="S1392" s="106">
        <v>0.22</v>
      </c>
      <c r="V1392" s="116">
        <v>0.1</v>
      </c>
      <c r="W1392" s="116" t="s">
        <v>3885</v>
      </c>
      <c r="X1392" s="117" t="s">
        <v>3650</v>
      </c>
      <c r="Y1392" s="117" t="s">
        <v>3900</v>
      </c>
      <c r="AB1392" s="118">
        <v>0.3</v>
      </c>
      <c r="AE1392" s="108"/>
      <c r="AI1392" s="114"/>
      <c r="AJ1392" s="114"/>
      <c r="AK1392" s="114"/>
      <c r="AP1392" s="88" t="s">
        <v>2914</v>
      </c>
      <c r="AQ1392" s="88" t="s">
        <v>22</v>
      </c>
      <c r="AR1392" s="88" t="s">
        <v>21</v>
      </c>
      <c r="AS1392" s="88" t="s">
        <v>22</v>
      </c>
      <c r="AT1392" s="87">
        <v>5000</v>
      </c>
      <c r="AY1392" s="93">
        <v>4.75</v>
      </c>
      <c r="AZ1392" s="93"/>
      <c r="BA1392" s="93"/>
      <c r="BB1392" s="93"/>
      <c r="BC1392" s="93"/>
      <c r="BD1392" s="93"/>
      <c r="BE1392" s="93"/>
      <c r="BG1392" s="88" t="s">
        <v>68</v>
      </c>
    </row>
    <row r="1393" spans="1:59" s="87" customFormat="1" ht="30.75" customHeight="1" x14ac:dyDescent="0.2">
      <c r="A1393" s="87" t="s">
        <v>2406</v>
      </c>
      <c r="B1393" s="87" t="s">
        <v>2484</v>
      </c>
      <c r="C1393" s="87" t="s">
        <v>2406</v>
      </c>
      <c r="D1393" s="88" t="s">
        <v>32</v>
      </c>
      <c r="E1393" s="88" t="s">
        <v>31</v>
      </c>
      <c r="F1393" s="88" t="s">
        <v>31</v>
      </c>
      <c r="G1393" s="88" t="s">
        <v>61</v>
      </c>
      <c r="H1393" s="88" t="s">
        <v>66</v>
      </c>
      <c r="I1393" s="88"/>
      <c r="J1393" s="88" t="s">
        <v>2502</v>
      </c>
      <c r="K1393" s="88" t="s">
        <v>2505</v>
      </c>
      <c r="M1393" s="88" t="s">
        <v>2754</v>
      </c>
      <c r="N1393" s="87" t="s">
        <v>2440</v>
      </c>
      <c r="P1393" s="88" t="s">
        <v>2503</v>
      </c>
      <c r="Q1393" s="88" t="s">
        <v>2508</v>
      </c>
      <c r="R1393" s="93" t="s">
        <v>2507</v>
      </c>
      <c r="S1393" s="106">
        <v>0.155</v>
      </c>
      <c r="V1393" s="116">
        <v>0.1</v>
      </c>
      <c r="W1393" s="116" t="s">
        <v>3885</v>
      </c>
      <c r="X1393" s="117" t="s">
        <v>3650</v>
      </c>
      <c r="Y1393" s="117" t="s">
        <v>3899</v>
      </c>
      <c r="AB1393" s="118">
        <v>0.3</v>
      </c>
      <c r="AE1393" s="108"/>
      <c r="AI1393" s="114"/>
      <c r="AJ1393" s="114"/>
      <c r="AK1393" s="114"/>
      <c r="AP1393" s="88" t="s">
        <v>2914</v>
      </c>
      <c r="AQ1393" s="88" t="s">
        <v>22</v>
      </c>
      <c r="AR1393" s="88" t="s">
        <v>21</v>
      </c>
      <c r="AS1393" s="88" t="s">
        <v>22</v>
      </c>
      <c r="AT1393" s="87">
        <v>5000</v>
      </c>
      <c r="AY1393" s="93">
        <v>4.21</v>
      </c>
      <c r="AZ1393" s="93"/>
      <c r="BA1393" s="93"/>
      <c r="BB1393" s="93"/>
      <c r="BC1393" s="93"/>
      <c r="BD1393" s="93"/>
      <c r="BE1393" s="93"/>
      <c r="BG1393" s="88" t="s">
        <v>68</v>
      </c>
    </row>
    <row r="1394" spans="1:59" s="87" customFormat="1" ht="30.75" customHeight="1" x14ac:dyDescent="0.2">
      <c r="A1394" s="87" t="s">
        <v>2407</v>
      </c>
      <c r="B1394" s="87" t="s">
        <v>2485</v>
      </c>
      <c r="C1394" s="87" t="s">
        <v>2407</v>
      </c>
      <c r="D1394" s="88" t="s">
        <v>32</v>
      </c>
      <c r="E1394" s="88" t="s">
        <v>31</v>
      </c>
      <c r="F1394" s="88" t="s">
        <v>31</v>
      </c>
      <c r="G1394" s="88" t="s">
        <v>61</v>
      </c>
      <c r="H1394" s="88" t="s">
        <v>66</v>
      </c>
      <c r="I1394" s="88"/>
      <c r="J1394" s="88" t="s">
        <v>2502</v>
      </c>
      <c r="K1394" s="88" t="s">
        <v>2506</v>
      </c>
      <c r="M1394" s="88" t="s">
        <v>2754</v>
      </c>
      <c r="N1394" s="87" t="s">
        <v>2440</v>
      </c>
      <c r="P1394" s="88" t="s">
        <v>2504</v>
      </c>
      <c r="Q1394" s="88" t="s">
        <v>2508</v>
      </c>
      <c r="R1394" s="93" t="s">
        <v>2507</v>
      </c>
      <c r="S1394" s="106">
        <v>0.22</v>
      </c>
      <c r="V1394" s="116">
        <v>0.1</v>
      </c>
      <c r="W1394" s="116" t="s">
        <v>3885</v>
      </c>
      <c r="X1394" s="117" t="s">
        <v>3650</v>
      </c>
      <c r="Y1394" s="117" t="s">
        <v>3900</v>
      </c>
      <c r="AB1394" s="118">
        <v>0.3</v>
      </c>
      <c r="AE1394" s="108"/>
      <c r="AI1394" s="114"/>
      <c r="AJ1394" s="114"/>
      <c r="AK1394" s="114"/>
      <c r="AP1394" s="88" t="s">
        <v>2914</v>
      </c>
      <c r="AQ1394" s="88" t="s">
        <v>22</v>
      </c>
      <c r="AR1394" s="88" t="s">
        <v>21</v>
      </c>
      <c r="AS1394" s="88" t="s">
        <v>22</v>
      </c>
      <c r="AT1394" s="87">
        <v>5000</v>
      </c>
      <c r="AY1394" s="93">
        <v>4.8600000000000003</v>
      </c>
      <c r="AZ1394" s="93"/>
      <c r="BA1394" s="93"/>
      <c r="BB1394" s="93"/>
      <c r="BC1394" s="93"/>
      <c r="BD1394" s="93"/>
      <c r="BE1394" s="93"/>
      <c r="BG1394" s="88" t="s">
        <v>68</v>
      </c>
    </row>
    <row r="1395" spans="1:59" s="87" customFormat="1" ht="30.75" customHeight="1" x14ac:dyDescent="0.2">
      <c r="A1395" s="87" t="s">
        <v>3655</v>
      </c>
      <c r="B1395" s="87" t="s">
        <v>2486</v>
      </c>
      <c r="C1395" s="87" t="s">
        <v>3655</v>
      </c>
      <c r="D1395" s="88" t="s">
        <v>32</v>
      </c>
      <c r="E1395" s="88" t="s">
        <v>31</v>
      </c>
      <c r="F1395" s="88" t="s">
        <v>31</v>
      </c>
      <c r="G1395" s="88" t="s">
        <v>61</v>
      </c>
      <c r="H1395" s="88" t="s">
        <v>66</v>
      </c>
      <c r="I1395" s="88"/>
      <c r="J1395" s="88" t="s">
        <v>2502</v>
      </c>
      <c r="K1395" s="88" t="s">
        <v>2505</v>
      </c>
      <c r="M1395" s="88" t="s">
        <v>2754</v>
      </c>
      <c r="N1395" s="87" t="s">
        <v>2441</v>
      </c>
      <c r="P1395" s="88" t="s">
        <v>2503</v>
      </c>
      <c r="Q1395" s="88" t="s">
        <v>2508</v>
      </c>
      <c r="R1395" s="93" t="s">
        <v>2507</v>
      </c>
      <c r="S1395" s="106">
        <v>0.155</v>
      </c>
      <c r="V1395" s="116">
        <v>0.1</v>
      </c>
      <c r="W1395" s="116" t="s">
        <v>3885</v>
      </c>
      <c r="X1395" s="117" t="s">
        <v>3650</v>
      </c>
      <c r="Y1395" s="117" t="s">
        <v>3899</v>
      </c>
      <c r="AB1395" s="118">
        <v>0.3</v>
      </c>
      <c r="AE1395" s="108"/>
      <c r="AI1395" s="114"/>
      <c r="AJ1395" s="114"/>
      <c r="AK1395" s="114"/>
      <c r="AP1395" s="88" t="s">
        <v>2914</v>
      </c>
      <c r="AQ1395" s="88" t="s">
        <v>22</v>
      </c>
      <c r="AR1395" s="88" t="s">
        <v>21</v>
      </c>
      <c r="AS1395" s="88" t="s">
        <v>22</v>
      </c>
      <c r="AT1395" s="87">
        <v>5000</v>
      </c>
      <c r="AY1395" s="93">
        <v>4.13</v>
      </c>
      <c r="AZ1395" s="93"/>
      <c r="BA1395" s="93"/>
      <c r="BB1395" s="93"/>
      <c r="BC1395" s="93"/>
      <c r="BD1395" s="93"/>
      <c r="BE1395" s="93"/>
      <c r="BG1395" s="88" t="s">
        <v>68</v>
      </c>
    </row>
    <row r="1396" spans="1:59" s="87" customFormat="1" ht="30.75" customHeight="1" x14ac:dyDescent="0.2">
      <c r="A1396" s="87" t="s">
        <v>3656</v>
      </c>
      <c r="B1396" s="87" t="s">
        <v>2487</v>
      </c>
      <c r="C1396" s="87" t="s">
        <v>3656</v>
      </c>
      <c r="D1396" s="88" t="s">
        <v>32</v>
      </c>
      <c r="E1396" s="88" t="s">
        <v>31</v>
      </c>
      <c r="F1396" s="88" t="s">
        <v>31</v>
      </c>
      <c r="G1396" s="88" t="s">
        <v>61</v>
      </c>
      <c r="H1396" s="88" t="s">
        <v>66</v>
      </c>
      <c r="I1396" s="88"/>
      <c r="J1396" s="88" t="s">
        <v>2502</v>
      </c>
      <c r="K1396" s="88" t="s">
        <v>2506</v>
      </c>
      <c r="M1396" s="88" t="s">
        <v>2754</v>
      </c>
      <c r="N1396" s="87" t="s">
        <v>2441</v>
      </c>
      <c r="P1396" s="88" t="s">
        <v>2504</v>
      </c>
      <c r="Q1396" s="88" t="s">
        <v>2508</v>
      </c>
      <c r="R1396" s="93" t="s">
        <v>2507</v>
      </c>
      <c r="S1396" s="106">
        <v>0.22</v>
      </c>
      <c r="V1396" s="116">
        <v>0.1</v>
      </c>
      <c r="W1396" s="116" t="s">
        <v>3885</v>
      </c>
      <c r="X1396" s="117" t="s">
        <v>3650</v>
      </c>
      <c r="Y1396" s="117" t="s">
        <v>3900</v>
      </c>
      <c r="AB1396" s="118">
        <v>0.3</v>
      </c>
      <c r="AE1396" s="108"/>
      <c r="AI1396" s="114"/>
      <c r="AJ1396" s="114"/>
      <c r="AK1396" s="114"/>
      <c r="AP1396" s="88" t="s">
        <v>2914</v>
      </c>
      <c r="AQ1396" s="88" t="s">
        <v>22</v>
      </c>
      <c r="AR1396" s="88" t="s">
        <v>21</v>
      </c>
      <c r="AS1396" s="88" t="s">
        <v>22</v>
      </c>
      <c r="AT1396" s="87">
        <v>5000</v>
      </c>
      <c r="AY1396" s="93">
        <v>4.78</v>
      </c>
      <c r="AZ1396" s="93"/>
      <c r="BA1396" s="93"/>
      <c r="BB1396" s="93"/>
      <c r="BC1396" s="93"/>
      <c r="BD1396" s="93"/>
      <c r="BE1396" s="93"/>
      <c r="BG1396" s="88" t="s">
        <v>68</v>
      </c>
    </row>
    <row r="1397" spans="1:59" s="87" customFormat="1" ht="30.75" customHeight="1" x14ac:dyDescent="0.2">
      <c r="A1397" s="87" t="s">
        <v>2408</v>
      </c>
      <c r="B1397" s="87" t="s">
        <v>2488</v>
      </c>
      <c r="C1397" s="87" t="s">
        <v>2408</v>
      </c>
      <c r="D1397" s="88" t="s">
        <v>32</v>
      </c>
      <c r="E1397" s="88" t="s">
        <v>31</v>
      </c>
      <c r="F1397" s="88" t="s">
        <v>31</v>
      </c>
      <c r="G1397" s="88" t="s">
        <v>61</v>
      </c>
      <c r="H1397" s="88" t="s">
        <v>66</v>
      </c>
      <c r="I1397" s="88"/>
      <c r="J1397" s="88" t="s">
        <v>2502</v>
      </c>
      <c r="K1397" s="88" t="s">
        <v>2505</v>
      </c>
      <c r="M1397" s="88" t="s">
        <v>2754</v>
      </c>
      <c r="N1397" s="87" t="s">
        <v>2442</v>
      </c>
      <c r="P1397" s="88" t="s">
        <v>2503</v>
      </c>
      <c r="Q1397" s="88" t="s">
        <v>2508</v>
      </c>
      <c r="R1397" s="93" t="s">
        <v>2507</v>
      </c>
      <c r="S1397" s="106">
        <v>0.155</v>
      </c>
      <c r="V1397" s="116">
        <v>0.1</v>
      </c>
      <c r="W1397" s="116" t="s">
        <v>3885</v>
      </c>
      <c r="X1397" s="117" t="s">
        <v>3650</v>
      </c>
      <c r="Y1397" s="117" t="s">
        <v>3899</v>
      </c>
      <c r="AB1397" s="118">
        <v>0.3</v>
      </c>
      <c r="AE1397" s="108"/>
      <c r="AI1397" s="114"/>
      <c r="AJ1397" s="114"/>
      <c r="AK1397" s="114"/>
      <c r="AP1397" s="88" t="s">
        <v>2914</v>
      </c>
      <c r="AQ1397" s="88" t="s">
        <v>22</v>
      </c>
      <c r="AR1397" s="88" t="s">
        <v>21</v>
      </c>
      <c r="AS1397" s="88" t="s">
        <v>22</v>
      </c>
      <c r="AT1397" s="87">
        <v>5000</v>
      </c>
      <c r="AY1397" s="93">
        <v>4.13</v>
      </c>
      <c r="AZ1397" s="93"/>
      <c r="BA1397" s="93"/>
      <c r="BB1397" s="93"/>
      <c r="BC1397" s="93"/>
      <c r="BD1397" s="93"/>
      <c r="BE1397" s="93"/>
      <c r="BG1397" s="88" t="s">
        <v>68</v>
      </c>
    </row>
    <row r="1398" spans="1:59" s="87" customFormat="1" ht="30.75" customHeight="1" x14ac:dyDescent="0.2">
      <c r="A1398" s="87" t="s">
        <v>2409</v>
      </c>
      <c r="B1398" s="87" t="s">
        <v>2489</v>
      </c>
      <c r="C1398" s="87" t="s">
        <v>2409</v>
      </c>
      <c r="D1398" s="88" t="s">
        <v>32</v>
      </c>
      <c r="E1398" s="88" t="s">
        <v>31</v>
      </c>
      <c r="F1398" s="88" t="s">
        <v>31</v>
      </c>
      <c r="G1398" s="88" t="s">
        <v>61</v>
      </c>
      <c r="H1398" s="88" t="s">
        <v>66</v>
      </c>
      <c r="I1398" s="88"/>
      <c r="J1398" s="88" t="s">
        <v>2502</v>
      </c>
      <c r="K1398" s="88" t="s">
        <v>2506</v>
      </c>
      <c r="M1398" s="88" t="s">
        <v>2754</v>
      </c>
      <c r="N1398" s="87" t="s">
        <v>2442</v>
      </c>
      <c r="P1398" s="88" t="s">
        <v>2504</v>
      </c>
      <c r="Q1398" s="88" t="s">
        <v>2508</v>
      </c>
      <c r="R1398" s="93" t="s">
        <v>2507</v>
      </c>
      <c r="S1398" s="106">
        <v>0.22</v>
      </c>
      <c r="V1398" s="116">
        <v>0.1</v>
      </c>
      <c r="W1398" s="116" t="s">
        <v>3885</v>
      </c>
      <c r="X1398" s="117" t="s">
        <v>3650</v>
      </c>
      <c r="Y1398" s="117" t="s">
        <v>3900</v>
      </c>
      <c r="AB1398" s="118">
        <v>0.3</v>
      </c>
      <c r="AE1398" s="108"/>
      <c r="AI1398" s="114"/>
      <c r="AJ1398" s="114"/>
      <c r="AK1398" s="114"/>
      <c r="AP1398" s="88" t="s">
        <v>2914</v>
      </c>
      <c r="AQ1398" s="88" t="s">
        <v>22</v>
      </c>
      <c r="AR1398" s="88" t="s">
        <v>21</v>
      </c>
      <c r="AS1398" s="88" t="s">
        <v>22</v>
      </c>
      <c r="AT1398" s="87">
        <v>5000</v>
      </c>
      <c r="AY1398" s="93">
        <v>4.78</v>
      </c>
      <c r="AZ1398" s="93"/>
      <c r="BA1398" s="93"/>
      <c r="BB1398" s="93"/>
      <c r="BC1398" s="93"/>
      <c r="BD1398" s="93"/>
      <c r="BE1398" s="93"/>
      <c r="BG1398" s="88" t="s">
        <v>68</v>
      </c>
    </row>
    <row r="1399" spans="1:59" s="87" customFormat="1" ht="30.75" customHeight="1" x14ac:dyDescent="0.2">
      <c r="A1399" s="87" t="s">
        <v>2410</v>
      </c>
      <c r="B1399" s="87" t="s">
        <v>2490</v>
      </c>
      <c r="C1399" s="87" t="s">
        <v>2410</v>
      </c>
      <c r="D1399" s="88" t="s">
        <v>32</v>
      </c>
      <c r="E1399" s="88" t="s">
        <v>31</v>
      </c>
      <c r="F1399" s="88" t="s">
        <v>31</v>
      </c>
      <c r="G1399" s="88" t="s">
        <v>61</v>
      </c>
      <c r="H1399" s="88" t="s">
        <v>66</v>
      </c>
      <c r="I1399" s="88"/>
      <c r="J1399" s="88" t="s">
        <v>2502</v>
      </c>
      <c r="K1399" s="88" t="s">
        <v>2505</v>
      </c>
      <c r="M1399" s="88" t="s">
        <v>2754</v>
      </c>
      <c r="N1399" s="87" t="s">
        <v>2443</v>
      </c>
      <c r="P1399" s="88" t="s">
        <v>2503</v>
      </c>
      <c r="Q1399" s="88" t="s">
        <v>2508</v>
      </c>
      <c r="R1399" s="93" t="s">
        <v>2507</v>
      </c>
      <c r="S1399" s="106">
        <v>0.155</v>
      </c>
      <c r="V1399" s="116">
        <v>0.1</v>
      </c>
      <c r="W1399" s="116" t="s">
        <v>3885</v>
      </c>
      <c r="X1399" s="117" t="s">
        <v>3650</v>
      </c>
      <c r="Y1399" s="117" t="s">
        <v>3899</v>
      </c>
      <c r="AB1399" s="118">
        <v>0.3</v>
      </c>
      <c r="AE1399" s="108"/>
      <c r="AI1399" s="114"/>
      <c r="AJ1399" s="114"/>
      <c r="AK1399" s="114"/>
      <c r="AP1399" s="88" t="s">
        <v>2914</v>
      </c>
      <c r="AQ1399" s="88" t="s">
        <v>22</v>
      </c>
      <c r="AR1399" s="88" t="s">
        <v>21</v>
      </c>
      <c r="AS1399" s="88" t="s">
        <v>22</v>
      </c>
      <c r="AT1399" s="87">
        <v>5000</v>
      </c>
      <c r="AY1399" s="93">
        <v>4.13</v>
      </c>
      <c r="AZ1399" s="93"/>
      <c r="BA1399" s="93"/>
      <c r="BB1399" s="93"/>
      <c r="BC1399" s="93"/>
      <c r="BD1399" s="93"/>
      <c r="BE1399" s="93"/>
      <c r="BG1399" s="88" t="s">
        <v>68</v>
      </c>
    </row>
    <row r="1400" spans="1:59" s="87" customFormat="1" ht="30.75" customHeight="1" x14ac:dyDescent="0.2">
      <c r="A1400" s="87" t="s">
        <v>2411</v>
      </c>
      <c r="B1400" s="87" t="s">
        <v>2491</v>
      </c>
      <c r="C1400" s="87" t="s">
        <v>2411</v>
      </c>
      <c r="D1400" s="88" t="s">
        <v>32</v>
      </c>
      <c r="E1400" s="88" t="s">
        <v>31</v>
      </c>
      <c r="F1400" s="88" t="s">
        <v>31</v>
      </c>
      <c r="G1400" s="88" t="s">
        <v>61</v>
      </c>
      <c r="H1400" s="88" t="s">
        <v>66</v>
      </c>
      <c r="I1400" s="88"/>
      <c r="J1400" s="88" t="s">
        <v>2502</v>
      </c>
      <c r="K1400" s="88" t="s">
        <v>2506</v>
      </c>
      <c r="M1400" s="88" t="s">
        <v>2754</v>
      </c>
      <c r="N1400" s="87" t="s">
        <v>2444</v>
      </c>
      <c r="P1400" s="88" t="s">
        <v>2504</v>
      </c>
      <c r="Q1400" s="88" t="s">
        <v>2508</v>
      </c>
      <c r="R1400" s="93" t="s">
        <v>2507</v>
      </c>
      <c r="S1400" s="106">
        <v>0.22</v>
      </c>
      <c r="V1400" s="116">
        <v>0.1</v>
      </c>
      <c r="W1400" s="116" t="s">
        <v>3885</v>
      </c>
      <c r="X1400" s="117" t="s">
        <v>3650</v>
      </c>
      <c r="Y1400" s="117" t="s">
        <v>3900</v>
      </c>
      <c r="AB1400" s="118">
        <v>0.3</v>
      </c>
      <c r="AE1400" s="108"/>
      <c r="AI1400" s="114"/>
      <c r="AJ1400" s="114"/>
      <c r="AK1400" s="114"/>
      <c r="AP1400" s="88" t="s">
        <v>2914</v>
      </c>
      <c r="AQ1400" s="88" t="s">
        <v>22</v>
      </c>
      <c r="AR1400" s="88" t="s">
        <v>21</v>
      </c>
      <c r="AS1400" s="88" t="s">
        <v>22</v>
      </c>
      <c r="AT1400" s="87">
        <v>5000</v>
      </c>
      <c r="AY1400" s="93">
        <v>4.78</v>
      </c>
      <c r="AZ1400" s="93"/>
      <c r="BA1400" s="93"/>
      <c r="BB1400" s="93"/>
      <c r="BC1400" s="93"/>
      <c r="BD1400" s="93"/>
      <c r="BE1400" s="93"/>
      <c r="BG1400" s="88" t="s">
        <v>68</v>
      </c>
    </row>
    <row r="1401" spans="1:59" s="87" customFormat="1" ht="30.75" customHeight="1" x14ac:dyDescent="0.2">
      <c r="A1401" s="87" t="s">
        <v>2412</v>
      </c>
      <c r="B1401" s="87" t="s">
        <v>2492</v>
      </c>
      <c r="C1401" s="87" t="s">
        <v>2412</v>
      </c>
      <c r="D1401" s="88" t="s">
        <v>32</v>
      </c>
      <c r="E1401" s="88" t="s">
        <v>31</v>
      </c>
      <c r="F1401" s="88" t="s">
        <v>31</v>
      </c>
      <c r="G1401" s="88" t="s">
        <v>61</v>
      </c>
      <c r="H1401" s="88" t="s">
        <v>66</v>
      </c>
      <c r="I1401" s="88"/>
      <c r="J1401" s="88" t="s">
        <v>2502</v>
      </c>
      <c r="K1401" s="88" t="s">
        <v>2505</v>
      </c>
      <c r="M1401" s="88" t="s">
        <v>2754</v>
      </c>
      <c r="N1401" s="87" t="s">
        <v>2445</v>
      </c>
      <c r="P1401" s="88" t="s">
        <v>2503</v>
      </c>
      <c r="Q1401" s="88" t="s">
        <v>2508</v>
      </c>
      <c r="R1401" s="93" t="s">
        <v>2507</v>
      </c>
      <c r="S1401" s="106">
        <v>0.155</v>
      </c>
      <c r="V1401" s="116">
        <v>0.1</v>
      </c>
      <c r="W1401" s="116" t="s">
        <v>3885</v>
      </c>
      <c r="X1401" s="117" t="s">
        <v>3650</v>
      </c>
      <c r="Y1401" s="117" t="s">
        <v>3899</v>
      </c>
      <c r="AB1401" s="118">
        <v>0.3</v>
      </c>
      <c r="AE1401" s="108"/>
      <c r="AI1401" s="114"/>
      <c r="AJ1401" s="114"/>
      <c r="AK1401" s="114"/>
      <c r="AP1401" s="88" t="s">
        <v>2914</v>
      </c>
      <c r="AQ1401" s="88" t="s">
        <v>22</v>
      </c>
      <c r="AR1401" s="88" t="s">
        <v>21</v>
      </c>
      <c r="AS1401" s="88" t="s">
        <v>22</v>
      </c>
      <c r="AT1401" s="87">
        <v>5000</v>
      </c>
      <c r="AY1401" s="93">
        <v>4.13</v>
      </c>
      <c r="AZ1401" s="93"/>
      <c r="BA1401" s="93"/>
      <c r="BB1401" s="93"/>
      <c r="BC1401" s="93"/>
      <c r="BD1401" s="93"/>
      <c r="BE1401" s="93"/>
      <c r="BG1401" s="88" t="s">
        <v>68</v>
      </c>
    </row>
    <row r="1402" spans="1:59" s="87" customFormat="1" ht="30.75" customHeight="1" x14ac:dyDescent="0.2">
      <c r="A1402" s="87" t="s">
        <v>2413</v>
      </c>
      <c r="B1402" s="87" t="s">
        <v>2493</v>
      </c>
      <c r="C1402" s="87" t="s">
        <v>2413</v>
      </c>
      <c r="D1402" s="88" t="s">
        <v>32</v>
      </c>
      <c r="E1402" s="88" t="s">
        <v>31</v>
      </c>
      <c r="F1402" s="88" t="s">
        <v>31</v>
      </c>
      <c r="G1402" s="88" t="s">
        <v>61</v>
      </c>
      <c r="H1402" s="88" t="s">
        <v>66</v>
      </c>
      <c r="I1402" s="88"/>
      <c r="J1402" s="88" t="s">
        <v>2502</v>
      </c>
      <c r="K1402" s="88" t="s">
        <v>2506</v>
      </c>
      <c r="M1402" s="88" t="s">
        <v>2754</v>
      </c>
      <c r="N1402" s="87" t="s">
        <v>2445</v>
      </c>
      <c r="P1402" s="88" t="s">
        <v>2504</v>
      </c>
      <c r="Q1402" s="88" t="s">
        <v>2508</v>
      </c>
      <c r="R1402" s="93" t="s">
        <v>2507</v>
      </c>
      <c r="S1402" s="106">
        <v>0.22</v>
      </c>
      <c r="V1402" s="116">
        <v>0.1</v>
      </c>
      <c r="W1402" s="116" t="s">
        <v>3885</v>
      </c>
      <c r="X1402" s="117" t="s">
        <v>3650</v>
      </c>
      <c r="Y1402" s="117" t="s">
        <v>3900</v>
      </c>
      <c r="AB1402" s="118">
        <v>0.3</v>
      </c>
      <c r="AE1402" s="108"/>
      <c r="AI1402" s="114"/>
      <c r="AJ1402" s="114"/>
      <c r="AK1402" s="114"/>
      <c r="AP1402" s="88" t="s">
        <v>2914</v>
      </c>
      <c r="AQ1402" s="88" t="s">
        <v>22</v>
      </c>
      <c r="AR1402" s="88" t="s">
        <v>21</v>
      </c>
      <c r="AS1402" s="88" t="s">
        <v>22</v>
      </c>
      <c r="AT1402" s="87">
        <v>5000</v>
      </c>
      <c r="AY1402" s="93">
        <v>4.78</v>
      </c>
      <c r="AZ1402" s="93"/>
      <c r="BA1402" s="93"/>
      <c r="BB1402" s="93"/>
      <c r="BC1402" s="93"/>
      <c r="BD1402" s="93"/>
      <c r="BE1402" s="93"/>
      <c r="BG1402" s="88" t="s">
        <v>68</v>
      </c>
    </row>
    <row r="1403" spans="1:59" s="87" customFormat="1" ht="30.75" customHeight="1" x14ac:dyDescent="0.2">
      <c r="A1403" s="87" t="s">
        <v>2414</v>
      </c>
      <c r="B1403" s="87" t="s">
        <v>2494</v>
      </c>
      <c r="C1403" s="87" t="s">
        <v>2414</v>
      </c>
      <c r="D1403" s="88" t="s">
        <v>32</v>
      </c>
      <c r="E1403" s="88" t="s">
        <v>31</v>
      </c>
      <c r="F1403" s="88" t="s">
        <v>31</v>
      </c>
      <c r="G1403" s="88" t="s">
        <v>61</v>
      </c>
      <c r="H1403" s="88" t="s">
        <v>66</v>
      </c>
      <c r="I1403" s="88"/>
      <c r="J1403" s="88" t="s">
        <v>2502</v>
      </c>
      <c r="K1403" s="88" t="s">
        <v>2505</v>
      </c>
      <c r="M1403" s="88" t="s">
        <v>2754</v>
      </c>
      <c r="N1403" s="87" t="s">
        <v>2446</v>
      </c>
      <c r="P1403" s="88" t="s">
        <v>2503</v>
      </c>
      <c r="Q1403" s="88" t="s">
        <v>2508</v>
      </c>
      <c r="R1403" s="93" t="s">
        <v>2507</v>
      </c>
      <c r="S1403" s="106">
        <v>0.155</v>
      </c>
      <c r="V1403" s="116">
        <v>0.1</v>
      </c>
      <c r="W1403" s="116" t="s">
        <v>3885</v>
      </c>
      <c r="X1403" s="117" t="s">
        <v>3650</v>
      </c>
      <c r="Y1403" s="117" t="s">
        <v>3899</v>
      </c>
      <c r="AB1403" s="118">
        <v>0.3</v>
      </c>
      <c r="AE1403" s="108"/>
      <c r="AI1403" s="114"/>
      <c r="AJ1403" s="114"/>
      <c r="AK1403" s="114"/>
      <c r="AP1403" s="88" t="s">
        <v>2914</v>
      </c>
      <c r="AQ1403" s="88" t="s">
        <v>22</v>
      </c>
      <c r="AR1403" s="88" t="s">
        <v>21</v>
      </c>
      <c r="AS1403" s="88" t="s">
        <v>22</v>
      </c>
      <c r="AT1403" s="87">
        <v>5000</v>
      </c>
      <c r="AY1403" s="93">
        <v>4.13</v>
      </c>
      <c r="AZ1403" s="93"/>
      <c r="BA1403" s="93"/>
      <c r="BB1403" s="93"/>
      <c r="BC1403" s="93"/>
      <c r="BD1403" s="93"/>
      <c r="BE1403" s="93"/>
      <c r="BG1403" s="88" t="s">
        <v>68</v>
      </c>
    </row>
    <row r="1404" spans="1:59" s="87" customFormat="1" ht="30.75" customHeight="1" x14ac:dyDescent="0.2">
      <c r="A1404" s="87" t="s">
        <v>2415</v>
      </c>
      <c r="B1404" s="87" t="s">
        <v>2495</v>
      </c>
      <c r="C1404" s="87" t="s">
        <v>2415</v>
      </c>
      <c r="D1404" s="88" t="s">
        <v>32</v>
      </c>
      <c r="E1404" s="88" t="s">
        <v>31</v>
      </c>
      <c r="F1404" s="88" t="s">
        <v>31</v>
      </c>
      <c r="G1404" s="88" t="s">
        <v>61</v>
      </c>
      <c r="H1404" s="88" t="s">
        <v>66</v>
      </c>
      <c r="I1404" s="88"/>
      <c r="J1404" s="88" t="s">
        <v>2502</v>
      </c>
      <c r="K1404" s="88" t="s">
        <v>2506</v>
      </c>
      <c r="M1404" s="88" t="s">
        <v>2754</v>
      </c>
      <c r="N1404" s="87" t="s">
        <v>2446</v>
      </c>
      <c r="P1404" s="88" t="s">
        <v>2504</v>
      </c>
      <c r="Q1404" s="88" t="s">
        <v>2508</v>
      </c>
      <c r="R1404" s="93" t="s">
        <v>2507</v>
      </c>
      <c r="S1404" s="106">
        <v>0.22</v>
      </c>
      <c r="V1404" s="116">
        <v>0.1</v>
      </c>
      <c r="W1404" s="116" t="s">
        <v>3885</v>
      </c>
      <c r="X1404" s="117" t="s">
        <v>3650</v>
      </c>
      <c r="Y1404" s="117" t="s">
        <v>3900</v>
      </c>
      <c r="AB1404" s="118">
        <v>0.3</v>
      </c>
      <c r="AE1404" s="108"/>
      <c r="AI1404" s="114"/>
      <c r="AJ1404" s="114"/>
      <c r="AK1404" s="114"/>
      <c r="AP1404" s="88" t="s">
        <v>2914</v>
      </c>
      <c r="AQ1404" s="88" t="s">
        <v>22</v>
      </c>
      <c r="AR1404" s="88" t="s">
        <v>21</v>
      </c>
      <c r="AS1404" s="88" t="s">
        <v>22</v>
      </c>
      <c r="AT1404" s="87">
        <v>5000</v>
      </c>
      <c r="AY1404" s="93">
        <v>4.78</v>
      </c>
      <c r="AZ1404" s="93"/>
      <c r="BA1404" s="93"/>
      <c r="BB1404" s="93"/>
      <c r="BC1404" s="93"/>
      <c r="BD1404" s="93"/>
      <c r="BE1404" s="93"/>
      <c r="BG1404" s="88" t="s">
        <v>68</v>
      </c>
    </row>
    <row r="1405" spans="1:59" s="87" customFormat="1" ht="30.75" customHeight="1" x14ac:dyDescent="0.2">
      <c r="A1405" s="87" t="s">
        <v>2416</v>
      </c>
      <c r="B1405" s="87" t="s">
        <v>2496</v>
      </c>
      <c r="C1405" s="87" t="s">
        <v>2416</v>
      </c>
      <c r="D1405" s="88" t="s">
        <v>32</v>
      </c>
      <c r="E1405" s="88" t="s">
        <v>31</v>
      </c>
      <c r="F1405" s="88" t="s">
        <v>31</v>
      </c>
      <c r="G1405" s="88" t="s">
        <v>61</v>
      </c>
      <c r="H1405" s="88" t="s">
        <v>66</v>
      </c>
      <c r="I1405" s="88"/>
      <c r="J1405" s="88" t="s">
        <v>2502</v>
      </c>
      <c r="K1405" s="88" t="s">
        <v>2505</v>
      </c>
      <c r="M1405" s="88" t="s">
        <v>2754</v>
      </c>
      <c r="N1405" s="87" t="s">
        <v>2447</v>
      </c>
      <c r="P1405" s="88" t="s">
        <v>2503</v>
      </c>
      <c r="Q1405" s="88" t="s">
        <v>2508</v>
      </c>
      <c r="R1405" s="93" t="s">
        <v>2507</v>
      </c>
      <c r="S1405" s="106">
        <v>0.155</v>
      </c>
      <c r="V1405" s="116">
        <v>0.1</v>
      </c>
      <c r="W1405" s="116" t="s">
        <v>3885</v>
      </c>
      <c r="X1405" s="117" t="s">
        <v>3650</v>
      </c>
      <c r="Y1405" s="117" t="s">
        <v>3899</v>
      </c>
      <c r="AB1405" s="118">
        <v>0.3</v>
      </c>
      <c r="AE1405" s="108"/>
      <c r="AI1405" s="114"/>
      <c r="AJ1405" s="114"/>
      <c r="AK1405" s="114"/>
      <c r="AP1405" s="88" t="s">
        <v>2914</v>
      </c>
      <c r="AQ1405" s="88" t="s">
        <v>22</v>
      </c>
      <c r="AR1405" s="88" t="s">
        <v>21</v>
      </c>
      <c r="AS1405" s="88" t="s">
        <v>22</v>
      </c>
      <c r="AT1405" s="87">
        <v>5000</v>
      </c>
      <c r="AY1405" s="93">
        <v>4.13</v>
      </c>
      <c r="AZ1405" s="93"/>
      <c r="BA1405" s="93"/>
      <c r="BB1405" s="93"/>
      <c r="BC1405" s="93"/>
      <c r="BD1405" s="93"/>
      <c r="BE1405" s="93"/>
      <c r="BG1405" s="88" t="s">
        <v>68</v>
      </c>
    </row>
    <row r="1406" spans="1:59" s="87" customFormat="1" ht="30.75" customHeight="1" x14ac:dyDescent="0.2">
      <c r="A1406" s="87" t="s">
        <v>2417</v>
      </c>
      <c r="B1406" s="87" t="s">
        <v>2497</v>
      </c>
      <c r="C1406" s="87" t="s">
        <v>2417</v>
      </c>
      <c r="D1406" s="88" t="s">
        <v>32</v>
      </c>
      <c r="E1406" s="88" t="s">
        <v>31</v>
      </c>
      <c r="F1406" s="88" t="s">
        <v>31</v>
      </c>
      <c r="G1406" s="88" t="s">
        <v>61</v>
      </c>
      <c r="H1406" s="88" t="s">
        <v>66</v>
      </c>
      <c r="I1406" s="88"/>
      <c r="J1406" s="88" t="s">
        <v>2502</v>
      </c>
      <c r="K1406" s="88" t="s">
        <v>2506</v>
      </c>
      <c r="M1406" s="88" t="s">
        <v>2754</v>
      </c>
      <c r="N1406" s="87" t="s">
        <v>2448</v>
      </c>
      <c r="P1406" s="88" t="s">
        <v>2504</v>
      </c>
      <c r="Q1406" s="88" t="s">
        <v>2508</v>
      </c>
      <c r="R1406" s="93" t="s">
        <v>2507</v>
      </c>
      <c r="S1406" s="106">
        <v>0.22</v>
      </c>
      <c r="V1406" s="116">
        <v>0.1</v>
      </c>
      <c r="W1406" s="116" t="s">
        <v>3885</v>
      </c>
      <c r="X1406" s="117" t="s">
        <v>3650</v>
      </c>
      <c r="Y1406" s="117" t="s">
        <v>3900</v>
      </c>
      <c r="AB1406" s="118">
        <v>0.3</v>
      </c>
      <c r="AE1406" s="108"/>
      <c r="AI1406" s="114"/>
      <c r="AJ1406" s="114"/>
      <c r="AK1406" s="114"/>
      <c r="AP1406" s="88" t="s">
        <v>2914</v>
      </c>
      <c r="AQ1406" s="88" t="s">
        <v>22</v>
      </c>
      <c r="AR1406" s="88" t="s">
        <v>21</v>
      </c>
      <c r="AS1406" s="88" t="s">
        <v>22</v>
      </c>
      <c r="AT1406" s="87">
        <v>5000</v>
      </c>
      <c r="AY1406" s="93">
        <v>4.78</v>
      </c>
      <c r="AZ1406" s="93"/>
      <c r="BA1406" s="93"/>
      <c r="BB1406" s="93"/>
      <c r="BC1406" s="93"/>
      <c r="BD1406" s="93"/>
      <c r="BE1406" s="93"/>
      <c r="BG1406" s="88" t="s">
        <v>68</v>
      </c>
    </row>
    <row r="1407" spans="1:59" s="87" customFormat="1" ht="30.75" customHeight="1" x14ac:dyDescent="0.2">
      <c r="A1407" s="87" t="s">
        <v>2418</v>
      </c>
      <c r="B1407" s="87" t="s">
        <v>2498</v>
      </c>
      <c r="C1407" s="87" t="s">
        <v>2418</v>
      </c>
      <c r="D1407" s="88" t="s">
        <v>32</v>
      </c>
      <c r="E1407" s="88" t="s">
        <v>31</v>
      </c>
      <c r="F1407" s="88" t="s">
        <v>31</v>
      </c>
      <c r="G1407" s="88" t="s">
        <v>61</v>
      </c>
      <c r="H1407" s="88" t="s">
        <v>66</v>
      </c>
      <c r="I1407" s="88"/>
      <c r="J1407" s="88" t="s">
        <v>2502</v>
      </c>
      <c r="K1407" s="88" t="s">
        <v>2505</v>
      </c>
      <c r="M1407" s="88" t="s">
        <v>2754</v>
      </c>
      <c r="N1407" s="87" t="s">
        <v>2449</v>
      </c>
      <c r="P1407" s="88" t="s">
        <v>2503</v>
      </c>
      <c r="Q1407" s="88" t="s">
        <v>2508</v>
      </c>
      <c r="R1407" s="93" t="s">
        <v>2507</v>
      </c>
      <c r="S1407" s="106">
        <v>0.155</v>
      </c>
      <c r="V1407" s="116">
        <v>0.1</v>
      </c>
      <c r="W1407" s="116" t="s">
        <v>3885</v>
      </c>
      <c r="X1407" s="117" t="s">
        <v>3650</v>
      </c>
      <c r="Y1407" s="117" t="s">
        <v>3899</v>
      </c>
      <c r="AB1407" s="118">
        <v>0.3</v>
      </c>
      <c r="AE1407" s="108"/>
      <c r="AI1407" s="114"/>
      <c r="AJ1407" s="114"/>
      <c r="AK1407" s="114"/>
      <c r="AP1407" s="88" t="s">
        <v>2914</v>
      </c>
      <c r="AQ1407" s="88" t="s">
        <v>22</v>
      </c>
      <c r="AR1407" s="88" t="s">
        <v>21</v>
      </c>
      <c r="AS1407" s="88" t="s">
        <v>22</v>
      </c>
      <c r="AT1407" s="87">
        <v>5000</v>
      </c>
      <c r="AY1407" s="93">
        <v>4.13</v>
      </c>
      <c r="AZ1407" s="93"/>
      <c r="BA1407" s="93"/>
      <c r="BB1407" s="93"/>
      <c r="BC1407" s="93"/>
      <c r="BD1407" s="93"/>
      <c r="BE1407" s="93"/>
      <c r="BG1407" s="88" t="s">
        <v>68</v>
      </c>
    </row>
    <row r="1408" spans="1:59" s="87" customFormat="1" ht="30.75" customHeight="1" x14ac:dyDescent="0.2">
      <c r="A1408" s="87" t="s">
        <v>2419</v>
      </c>
      <c r="B1408" s="87" t="s">
        <v>2499</v>
      </c>
      <c r="C1408" s="87" t="s">
        <v>2419</v>
      </c>
      <c r="D1408" s="88" t="s">
        <v>32</v>
      </c>
      <c r="E1408" s="88" t="s">
        <v>31</v>
      </c>
      <c r="F1408" s="88" t="s">
        <v>31</v>
      </c>
      <c r="G1408" s="88" t="s">
        <v>61</v>
      </c>
      <c r="H1408" s="88" t="s">
        <v>66</v>
      </c>
      <c r="I1408" s="88"/>
      <c r="J1408" s="88" t="s">
        <v>2502</v>
      </c>
      <c r="K1408" s="88" t="s">
        <v>2506</v>
      </c>
      <c r="M1408" s="88" t="s">
        <v>2754</v>
      </c>
      <c r="N1408" s="87" t="s">
        <v>2449</v>
      </c>
      <c r="P1408" s="88" t="s">
        <v>2504</v>
      </c>
      <c r="Q1408" s="88" t="s">
        <v>2508</v>
      </c>
      <c r="R1408" s="93" t="s">
        <v>2507</v>
      </c>
      <c r="S1408" s="106">
        <v>0.22</v>
      </c>
      <c r="V1408" s="116">
        <v>0.1</v>
      </c>
      <c r="W1408" s="116" t="s">
        <v>3885</v>
      </c>
      <c r="X1408" s="117" t="s">
        <v>3650</v>
      </c>
      <c r="Y1408" s="117" t="s">
        <v>3900</v>
      </c>
      <c r="AB1408" s="118">
        <v>0.3</v>
      </c>
      <c r="AE1408" s="108"/>
      <c r="AI1408" s="114"/>
      <c r="AJ1408" s="114"/>
      <c r="AK1408" s="114"/>
      <c r="AP1408" s="88" t="s">
        <v>2914</v>
      </c>
      <c r="AQ1408" s="88" t="s">
        <v>22</v>
      </c>
      <c r="AR1408" s="88" t="s">
        <v>21</v>
      </c>
      <c r="AS1408" s="88" t="s">
        <v>22</v>
      </c>
      <c r="AT1408" s="87">
        <v>5000</v>
      </c>
      <c r="AY1408" s="93">
        <v>4.78</v>
      </c>
      <c r="AZ1408" s="93"/>
      <c r="BA1408" s="93"/>
      <c r="BB1408" s="93"/>
      <c r="BC1408" s="93"/>
      <c r="BD1408" s="93"/>
      <c r="BE1408" s="93"/>
      <c r="BG1408" s="88" t="s">
        <v>68</v>
      </c>
    </row>
    <row r="1409" spans="1:59" s="87" customFormat="1" ht="30.75" customHeight="1" x14ac:dyDescent="0.2">
      <c r="A1409" s="87" t="s">
        <v>2420</v>
      </c>
      <c r="B1409" s="87" t="s">
        <v>2500</v>
      </c>
      <c r="C1409" s="87" t="s">
        <v>2420</v>
      </c>
      <c r="D1409" s="88" t="s">
        <v>32</v>
      </c>
      <c r="E1409" s="88" t="s">
        <v>31</v>
      </c>
      <c r="F1409" s="88" t="s">
        <v>31</v>
      </c>
      <c r="G1409" s="88" t="s">
        <v>61</v>
      </c>
      <c r="H1409" s="88" t="s">
        <v>66</v>
      </c>
      <c r="I1409" s="88"/>
      <c r="J1409" s="88" t="s">
        <v>2502</v>
      </c>
      <c r="K1409" s="88" t="s">
        <v>2505</v>
      </c>
      <c r="M1409" s="88" t="s">
        <v>2754</v>
      </c>
      <c r="N1409" s="87" t="s">
        <v>2450</v>
      </c>
      <c r="P1409" s="88" t="s">
        <v>2503</v>
      </c>
      <c r="Q1409" s="88" t="s">
        <v>2508</v>
      </c>
      <c r="R1409" s="93" t="s">
        <v>2507</v>
      </c>
      <c r="S1409" s="106">
        <v>0.155</v>
      </c>
      <c r="V1409" s="116">
        <v>0.1</v>
      </c>
      <c r="W1409" s="116" t="s">
        <v>3885</v>
      </c>
      <c r="X1409" s="117" t="s">
        <v>3650</v>
      </c>
      <c r="Y1409" s="117" t="s">
        <v>3899</v>
      </c>
      <c r="AB1409" s="118">
        <v>0.3</v>
      </c>
      <c r="AE1409" s="108"/>
      <c r="AI1409" s="114"/>
      <c r="AJ1409" s="114"/>
      <c r="AK1409" s="114"/>
      <c r="AP1409" s="88" t="s">
        <v>2914</v>
      </c>
      <c r="AQ1409" s="88" t="s">
        <v>22</v>
      </c>
      <c r="AR1409" s="88" t="s">
        <v>21</v>
      </c>
      <c r="AS1409" s="88" t="s">
        <v>22</v>
      </c>
      <c r="AT1409" s="87">
        <v>5000</v>
      </c>
      <c r="AY1409" s="93">
        <v>4.13</v>
      </c>
      <c r="AZ1409" s="93"/>
      <c r="BA1409" s="93"/>
      <c r="BB1409" s="93"/>
      <c r="BC1409" s="93"/>
      <c r="BD1409" s="93"/>
      <c r="BE1409" s="93"/>
      <c r="BG1409" s="88" t="s">
        <v>68</v>
      </c>
    </row>
    <row r="1410" spans="1:59" s="87" customFormat="1" ht="30.75" customHeight="1" x14ac:dyDescent="0.2">
      <c r="A1410" s="87" t="s">
        <v>2421</v>
      </c>
      <c r="B1410" s="87" t="s">
        <v>2501</v>
      </c>
      <c r="C1410" s="87" t="s">
        <v>2421</v>
      </c>
      <c r="D1410" s="88" t="s">
        <v>32</v>
      </c>
      <c r="E1410" s="88" t="s">
        <v>31</v>
      </c>
      <c r="F1410" s="88" t="s">
        <v>31</v>
      </c>
      <c r="G1410" s="88" t="s">
        <v>61</v>
      </c>
      <c r="H1410" s="88" t="s">
        <v>66</v>
      </c>
      <c r="I1410" s="88"/>
      <c r="J1410" s="88" t="s">
        <v>2502</v>
      </c>
      <c r="K1410" s="88" t="s">
        <v>2506</v>
      </c>
      <c r="M1410" s="88" t="s">
        <v>2754</v>
      </c>
      <c r="N1410" s="87" t="s">
        <v>2450</v>
      </c>
      <c r="P1410" s="88" t="s">
        <v>2504</v>
      </c>
      <c r="Q1410" s="88" t="s">
        <v>2508</v>
      </c>
      <c r="R1410" s="93" t="s">
        <v>2507</v>
      </c>
      <c r="S1410" s="106">
        <v>0.22</v>
      </c>
      <c r="V1410" s="116">
        <v>0.1</v>
      </c>
      <c r="W1410" s="116" t="s">
        <v>3885</v>
      </c>
      <c r="X1410" s="117" t="s">
        <v>3650</v>
      </c>
      <c r="Y1410" s="117" t="s">
        <v>3900</v>
      </c>
      <c r="AB1410" s="118">
        <v>0.3</v>
      </c>
      <c r="AE1410" s="108"/>
      <c r="AI1410" s="114"/>
      <c r="AJ1410" s="114"/>
      <c r="AK1410" s="114"/>
      <c r="AP1410" s="88" t="s">
        <v>2914</v>
      </c>
      <c r="AQ1410" s="88" t="s">
        <v>22</v>
      </c>
      <c r="AR1410" s="88" t="s">
        <v>21</v>
      </c>
      <c r="AS1410" s="88" t="s">
        <v>22</v>
      </c>
      <c r="AT1410" s="87">
        <v>5000</v>
      </c>
      <c r="AY1410" s="93">
        <v>4.78</v>
      </c>
      <c r="AZ1410" s="93"/>
      <c r="BA1410" s="93"/>
      <c r="BB1410" s="93"/>
      <c r="BC1410" s="93"/>
      <c r="BD1410" s="93"/>
      <c r="BE1410" s="93"/>
      <c r="BG1410" s="88" t="s">
        <v>68</v>
      </c>
    </row>
    <row r="1411" spans="1:59" s="87" customFormat="1" ht="30.75" customHeight="1" x14ac:dyDescent="0.2">
      <c r="A1411" s="87" t="s">
        <v>4553</v>
      </c>
      <c r="B1411" s="87" t="s">
        <v>4489</v>
      </c>
      <c r="C1411" s="87" t="s">
        <v>4555</v>
      </c>
      <c r="D1411" s="88" t="s">
        <v>32</v>
      </c>
      <c r="E1411" s="88" t="s">
        <v>31</v>
      </c>
      <c r="F1411" s="88" t="s">
        <v>31</v>
      </c>
      <c r="G1411" s="88" t="s">
        <v>61</v>
      </c>
      <c r="H1411" s="88" t="s">
        <v>66</v>
      </c>
      <c r="I1411" s="88"/>
      <c r="J1411" s="88" t="s">
        <v>2502</v>
      </c>
      <c r="K1411" s="88" t="s">
        <v>2505</v>
      </c>
      <c r="M1411" s="88" t="s">
        <v>2754</v>
      </c>
      <c r="N1411" s="87" t="s">
        <v>4493</v>
      </c>
      <c r="P1411" s="88" t="s">
        <v>2503</v>
      </c>
      <c r="Q1411" s="88" t="s">
        <v>2508</v>
      </c>
      <c r="R1411" s="93" t="s">
        <v>2507</v>
      </c>
      <c r="S1411" s="106">
        <v>0.155</v>
      </c>
      <c r="V1411" s="116"/>
      <c r="W1411" s="116"/>
      <c r="X1411" s="117"/>
      <c r="Y1411" s="117"/>
      <c r="AB1411" s="118">
        <v>0.3</v>
      </c>
      <c r="AE1411" s="108"/>
      <c r="AI1411" s="114"/>
      <c r="AJ1411" s="114"/>
      <c r="AK1411" s="114"/>
      <c r="AP1411" s="88" t="s">
        <v>2914</v>
      </c>
      <c r="AQ1411" s="88" t="s">
        <v>22</v>
      </c>
      <c r="AR1411" s="88" t="s">
        <v>21</v>
      </c>
      <c r="AS1411" s="88" t="s">
        <v>22</v>
      </c>
      <c r="AT1411" s="87">
        <v>5000</v>
      </c>
      <c r="AY1411" s="93">
        <v>4.13</v>
      </c>
      <c r="AZ1411" s="93"/>
      <c r="BA1411" s="93"/>
      <c r="BB1411" s="93"/>
      <c r="BC1411" s="93"/>
      <c r="BD1411" s="93"/>
      <c r="BE1411" s="93"/>
      <c r="BG1411" s="88" t="s">
        <v>68</v>
      </c>
    </row>
    <row r="1412" spans="1:59" s="87" customFormat="1" ht="30.75" customHeight="1" x14ac:dyDescent="0.2">
      <c r="A1412" s="87" t="s">
        <v>4554</v>
      </c>
      <c r="B1412" s="87" t="s">
        <v>4490</v>
      </c>
      <c r="C1412" s="87" t="s">
        <v>4554</v>
      </c>
      <c r="D1412" s="88" t="s">
        <v>32</v>
      </c>
      <c r="E1412" s="88" t="s">
        <v>31</v>
      </c>
      <c r="F1412" s="88" t="s">
        <v>31</v>
      </c>
      <c r="G1412" s="88" t="s">
        <v>61</v>
      </c>
      <c r="H1412" s="88" t="s">
        <v>66</v>
      </c>
      <c r="I1412" s="88"/>
      <c r="J1412" s="88" t="s">
        <v>2502</v>
      </c>
      <c r="K1412" s="88" t="s">
        <v>2506</v>
      </c>
      <c r="M1412" s="88" t="s">
        <v>2754</v>
      </c>
      <c r="N1412" s="87" t="s">
        <v>4493</v>
      </c>
      <c r="P1412" s="88" t="s">
        <v>2504</v>
      </c>
      <c r="Q1412" s="88" t="s">
        <v>2508</v>
      </c>
      <c r="R1412" s="93" t="s">
        <v>2507</v>
      </c>
      <c r="S1412" s="106">
        <v>0.22</v>
      </c>
      <c r="V1412" s="116"/>
      <c r="W1412" s="116"/>
      <c r="X1412" s="117"/>
      <c r="Y1412" s="117"/>
      <c r="AB1412" s="118">
        <v>0.3</v>
      </c>
      <c r="AE1412" s="108"/>
      <c r="AI1412" s="114"/>
      <c r="AJ1412" s="114"/>
      <c r="AK1412" s="114"/>
      <c r="AP1412" s="88" t="s">
        <v>2914</v>
      </c>
      <c r="AQ1412" s="88" t="s">
        <v>22</v>
      </c>
      <c r="AR1412" s="88" t="s">
        <v>21</v>
      </c>
      <c r="AS1412" s="88" t="s">
        <v>22</v>
      </c>
      <c r="AT1412" s="87">
        <v>5000</v>
      </c>
      <c r="AY1412" s="93">
        <v>4.78</v>
      </c>
      <c r="AZ1412" s="93"/>
      <c r="BA1412" s="93"/>
      <c r="BB1412" s="93"/>
      <c r="BC1412" s="93"/>
      <c r="BD1412" s="93"/>
      <c r="BE1412" s="93"/>
      <c r="BG1412" s="88" t="s">
        <v>68</v>
      </c>
    </row>
    <row r="1413" spans="1:59" s="87" customFormat="1" ht="30.75" customHeight="1" x14ac:dyDescent="0.2">
      <c r="A1413" s="87" t="s">
        <v>2408</v>
      </c>
      <c r="B1413" s="87" t="s">
        <v>2488</v>
      </c>
      <c r="C1413" s="87" t="s">
        <v>2408</v>
      </c>
      <c r="D1413" s="88" t="s">
        <v>32</v>
      </c>
      <c r="E1413" s="88" t="s">
        <v>31</v>
      </c>
      <c r="F1413" s="88" t="s">
        <v>31</v>
      </c>
      <c r="G1413" s="88" t="s">
        <v>61</v>
      </c>
      <c r="H1413" s="88" t="s">
        <v>66</v>
      </c>
      <c r="I1413" s="88"/>
      <c r="J1413" s="88" t="s">
        <v>2502</v>
      </c>
      <c r="K1413" s="88" t="s">
        <v>2505</v>
      </c>
      <c r="M1413" s="88" t="s">
        <v>2754</v>
      </c>
      <c r="N1413" s="87" t="s">
        <v>2442</v>
      </c>
      <c r="P1413" s="88" t="s">
        <v>2503</v>
      </c>
      <c r="Q1413" s="88" t="s">
        <v>2508</v>
      </c>
      <c r="R1413" s="93" t="s">
        <v>2507</v>
      </c>
      <c r="S1413" s="106">
        <v>0.155</v>
      </c>
      <c r="V1413" s="116"/>
      <c r="W1413" s="116"/>
      <c r="X1413" s="117"/>
      <c r="Y1413" s="117"/>
      <c r="AB1413" s="118">
        <v>0.3</v>
      </c>
      <c r="AE1413" s="108"/>
      <c r="AI1413" s="114"/>
      <c r="AJ1413" s="114"/>
      <c r="AK1413" s="114"/>
      <c r="AP1413" s="88" t="s">
        <v>2914</v>
      </c>
      <c r="AQ1413" s="88" t="s">
        <v>22</v>
      </c>
      <c r="AR1413" s="88" t="s">
        <v>21</v>
      </c>
      <c r="AS1413" s="88" t="s">
        <v>22</v>
      </c>
      <c r="AT1413" s="87">
        <v>5000</v>
      </c>
      <c r="AY1413" s="93">
        <v>4.13</v>
      </c>
      <c r="AZ1413" s="93"/>
      <c r="BA1413" s="93"/>
      <c r="BB1413" s="93"/>
      <c r="BC1413" s="93"/>
      <c r="BD1413" s="93"/>
      <c r="BE1413" s="93"/>
      <c r="BG1413" s="88" t="s">
        <v>68</v>
      </c>
    </row>
    <row r="1414" spans="1:59" s="87" customFormat="1" ht="30.75" customHeight="1" x14ac:dyDescent="0.2">
      <c r="A1414" s="87" t="s">
        <v>2409</v>
      </c>
      <c r="B1414" s="87" t="s">
        <v>2489</v>
      </c>
      <c r="C1414" s="87" t="s">
        <v>2409</v>
      </c>
      <c r="D1414" s="88" t="s">
        <v>32</v>
      </c>
      <c r="E1414" s="88" t="s">
        <v>31</v>
      </c>
      <c r="F1414" s="88" t="s">
        <v>31</v>
      </c>
      <c r="G1414" s="88" t="s">
        <v>61</v>
      </c>
      <c r="H1414" s="88" t="s">
        <v>66</v>
      </c>
      <c r="I1414" s="88"/>
      <c r="J1414" s="88" t="s">
        <v>2502</v>
      </c>
      <c r="K1414" s="88" t="s">
        <v>2506</v>
      </c>
      <c r="M1414" s="88" t="s">
        <v>2754</v>
      </c>
      <c r="N1414" s="87" t="s">
        <v>2442</v>
      </c>
      <c r="P1414" s="88" t="s">
        <v>2504</v>
      </c>
      <c r="Q1414" s="88" t="s">
        <v>2508</v>
      </c>
      <c r="R1414" s="93" t="s">
        <v>2507</v>
      </c>
      <c r="S1414" s="106">
        <v>0.22</v>
      </c>
      <c r="V1414" s="116"/>
      <c r="W1414" s="116"/>
      <c r="X1414" s="117"/>
      <c r="Y1414" s="117"/>
      <c r="AB1414" s="118">
        <v>0.3</v>
      </c>
      <c r="AE1414" s="108"/>
      <c r="AI1414" s="114"/>
      <c r="AJ1414" s="114"/>
      <c r="AK1414" s="114"/>
      <c r="AP1414" s="88" t="s">
        <v>2914</v>
      </c>
      <c r="AQ1414" s="88" t="s">
        <v>22</v>
      </c>
      <c r="AR1414" s="88" t="s">
        <v>21</v>
      </c>
      <c r="AS1414" s="88" t="s">
        <v>22</v>
      </c>
      <c r="AT1414" s="87">
        <v>5000</v>
      </c>
      <c r="AY1414" s="93">
        <v>4.78</v>
      </c>
      <c r="AZ1414" s="93"/>
      <c r="BA1414" s="93"/>
      <c r="BB1414" s="93"/>
      <c r="BC1414" s="93"/>
      <c r="BD1414" s="93"/>
      <c r="BE1414" s="93"/>
      <c r="BG1414" s="88" t="s">
        <v>68</v>
      </c>
    </row>
    <row r="1415" spans="1:59" s="87" customFormat="1" ht="30.75" customHeight="1" x14ac:dyDescent="0.2">
      <c r="A1415" s="87" t="s">
        <v>4487</v>
      </c>
      <c r="B1415" s="87" t="s">
        <v>4491</v>
      </c>
      <c r="C1415" s="87" t="s">
        <v>4487</v>
      </c>
      <c r="D1415" s="88" t="s">
        <v>32</v>
      </c>
      <c r="E1415" s="88" t="s">
        <v>31</v>
      </c>
      <c r="F1415" s="88" t="s">
        <v>31</v>
      </c>
      <c r="G1415" s="88" t="s">
        <v>61</v>
      </c>
      <c r="H1415" s="88" t="s">
        <v>66</v>
      </c>
      <c r="I1415" s="88"/>
      <c r="J1415" s="88" t="s">
        <v>2502</v>
      </c>
      <c r="K1415" s="88" t="s">
        <v>2505</v>
      </c>
      <c r="M1415" s="88" t="s">
        <v>2754</v>
      </c>
      <c r="N1415" s="87" t="s">
        <v>4494</v>
      </c>
      <c r="P1415" s="88" t="s">
        <v>2503</v>
      </c>
      <c r="Q1415" s="88" t="s">
        <v>2508</v>
      </c>
      <c r="R1415" s="93" t="s">
        <v>2507</v>
      </c>
      <c r="S1415" s="106">
        <v>0.155</v>
      </c>
      <c r="V1415" s="116"/>
      <c r="W1415" s="116"/>
      <c r="X1415" s="117"/>
      <c r="Y1415" s="117"/>
      <c r="AB1415" s="118">
        <v>0.3</v>
      </c>
      <c r="AE1415" s="108"/>
      <c r="AI1415" s="114"/>
      <c r="AJ1415" s="114"/>
      <c r="AK1415" s="114"/>
      <c r="AP1415" s="88" t="s">
        <v>2914</v>
      </c>
      <c r="AQ1415" s="88" t="s">
        <v>22</v>
      </c>
      <c r="AR1415" s="88" t="s">
        <v>21</v>
      </c>
      <c r="AS1415" s="88" t="s">
        <v>22</v>
      </c>
      <c r="AT1415" s="87">
        <v>5000</v>
      </c>
      <c r="AY1415" s="93">
        <v>4.13</v>
      </c>
      <c r="AZ1415" s="93"/>
      <c r="BA1415" s="93"/>
      <c r="BB1415" s="93"/>
      <c r="BC1415" s="93"/>
      <c r="BD1415" s="93"/>
      <c r="BE1415" s="93"/>
      <c r="BG1415" s="88" t="s">
        <v>68</v>
      </c>
    </row>
    <row r="1416" spans="1:59" s="87" customFormat="1" ht="30.75" customHeight="1" x14ac:dyDescent="0.2">
      <c r="A1416" s="87" t="s">
        <v>4488</v>
      </c>
      <c r="B1416" s="87" t="s">
        <v>4492</v>
      </c>
      <c r="C1416" s="87" t="s">
        <v>4488</v>
      </c>
      <c r="D1416" s="88" t="s">
        <v>32</v>
      </c>
      <c r="E1416" s="88" t="s">
        <v>31</v>
      </c>
      <c r="F1416" s="88" t="s">
        <v>31</v>
      </c>
      <c r="G1416" s="88" t="s">
        <v>61</v>
      </c>
      <c r="H1416" s="88" t="s">
        <v>66</v>
      </c>
      <c r="I1416" s="88"/>
      <c r="J1416" s="88" t="s">
        <v>2502</v>
      </c>
      <c r="K1416" s="88" t="s">
        <v>2506</v>
      </c>
      <c r="M1416" s="88" t="s">
        <v>2754</v>
      </c>
      <c r="N1416" s="87" t="s">
        <v>4494</v>
      </c>
      <c r="P1416" s="88" t="s">
        <v>2504</v>
      </c>
      <c r="Q1416" s="88" t="s">
        <v>2508</v>
      </c>
      <c r="R1416" s="93" t="s">
        <v>2507</v>
      </c>
      <c r="S1416" s="106">
        <v>0.22</v>
      </c>
      <c r="V1416" s="116"/>
      <c r="W1416" s="116"/>
      <c r="X1416" s="117"/>
      <c r="Y1416" s="117"/>
      <c r="AB1416" s="118">
        <v>0.3</v>
      </c>
      <c r="AE1416" s="108"/>
      <c r="AI1416" s="114"/>
      <c r="AJ1416" s="114"/>
      <c r="AK1416" s="114"/>
      <c r="AP1416" s="88" t="s">
        <v>2914</v>
      </c>
      <c r="AQ1416" s="88" t="s">
        <v>22</v>
      </c>
      <c r="AR1416" s="88" t="s">
        <v>21</v>
      </c>
      <c r="AS1416" s="88" t="s">
        <v>22</v>
      </c>
      <c r="AT1416" s="87">
        <v>5000</v>
      </c>
      <c r="AY1416" s="93">
        <v>4.78</v>
      </c>
      <c r="AZ1416" s="93"/>
      <c r="BA1416" s="93"/>
      <c r="BB1416" s="93"/>
      <c r="BC1416" s="93"/>
      <c r="BD1416" s="93"/>
      <c r="BE1416" s="93"/>
      <c r="BG1416" s="88" t="s">
        <v>68</v>
      </c>
    </row>
    <row r="1417" spans="1:59" s="87" customFormat="1" ht="30.75" customHeight="1" x14ac:dyDescent="0.2">
      <c r="A1417" s="87" t="s">
        <v>2652</v>
      </c>
      <c r="B1417" s="87" t="s">
        <v>2653</v>
      </c>
      <c r="C1417" s="87" t="s">
        <v>2652</v>
      </c>
      <c r="D1417" s="88" t="s">
        <v>32</v>
      </c>
      <c r="E1417" s="88" t="s">
        <v>31</v>
      </c>
      <c r="F1417" s="88" t="s">
        <v>31</v>
      </c>
      <c r="G1417" s="88" t="s">
        <v>61</v>
      </c>
      <c r="H1417" s="88" t="s">
        <v>66</v>
      </c>
      <c r="I1417" s="88"/>
      <c r="J1417" s="88" t="s">
        <v>2746</v>
      </c>
      <c r="K1417" s="88" t="s">
        <v>2753</v>
      </c>
      <c r="M1417" s="88" t="s">
        <v>2755</v>
      </c>
      <c r="N1417" s="88" t="s">
        <v>2751</v>
      </c>
      <c r="P1417" s="87" t="s">
        <v>2747</v>
      </c>
      <c r="Q1417" s="88" t="s">
        <v>2746</v>
      </c>
      <c r="R1417" s="93" t="s">
        <v>3718</v>
      </c>
      <c r="S1417" s="93">
        <v>5.0000000000000001E-4</v>
      </c>
      <c r="V1417" s="116">
        <v>0.05</v>
      </c>
      <c r="W1417" s="116" t="s">
        <v>3886</v>
      </c>
      <c r="X1417" s="119" t="s">
        <v>3646</v>
      </c>
      <c r="Y1417" s="117" t="s">
        <v>3902</v>
      </c>
      <c r="AB1417" s="118">
        <v>0.3</v>
      </c>
      <c r="AE1417" s="119"/>
      <c r="AI1417" s="114"/>
      <c r="AJ1417" s="114"/>
      <c r="AK1417" s="114"/>
      <c r="AP1417" s="88" t="s">
        <v>44</v>
      </c>
      <c r="AQ1417" s="88" t="s">
        <v>44</v>
      </c>
      <c r="AR1417" s="88" t="s">
        <v>45</v>
      </c>
      <c r="AS1417" s="88" t="s">
        <v>44</v>
      </c>
      <c r="AT1417" s="88">
        <v>1</v>
      </c>
      <c r="AU1417" s="88"/>
      <c r="AV1417" s="88"/>
      <c r="AW1417" s="88"/>
      <c r="AX1417" s="88"/>
      <c r="AY1417" s="93">
        <v>1.2949999999999999</v>
      </c>
      <c r="AZ1417" s="93"/>
      <c r="BA1417" s="93"/>
      <c r="BB1417" s="93"/>
      <c r="BC1417" s="93"/>
      <c r="BD1417" s="93"/>
      <c r="BE1417" s="93"/>
      <c r="BG1417" s="88" t="s">
        <v>68</v>
      </c>
    </row>
    <row r="1418" spans="1:59" s="87" customFormat="1" ht="30.75" customHeight="1" x14ac:dyDescent="0.2">
      <c r="A1418" s="87" t="s">
        <v>2654</v>
      </c>
      <c r="B1418" s="87" t="s">
        <v>2655</v>
      </c>
      <c r="C1418" s="87" t="s">
        <v>2654</v>
      </c>
      <c r="D1418" s="88" t="s">
        <v>32</v>
      </c>
      <c r="E1418" s="88" t="s">
        <v>31</v>
      </c>
      <c r="F1418" s="88" t="s">
        <v>31</v>
      </c>
      <c r="G1418" s="88" t="s">
        <v>61</v>
      </c>
      <c r="H1418" s="88" t="s">
        <v>66</v>
      </c>
      <c r="I1418" s="88"/>
      <c r="J1418" s="88" t="s">
        <v>2746</v>
      </c>
      <c r="K1418" s="88" t="s">
        <v>2753</v>
      </c>
      <c r="M1418" s="88" t="s">
        <v>2755</v>
      </c>
      <c r="N1418" s="88" t="s">
        <v>2751</v>
      </c>
      <c r="P1418" s="87" t="s">
        <v>2748</v>
      </c>
      <c r="Q1418" s="88" t="s">
        <v>2746</v>
      </c>
      <c r="R1418" s="93" t="s">
        <v>3718</v>
      </c>
      <c r="S1418" s="93">
        <v>5.0000000000000001E-4</v>
      </c>
      <c r="V1418" s="116">
        <v>0.05</v>
      </c>
      <c r="W1418" s="116" t="s">
        <v>3886</v>
      </c>
      <c r="X1418" s="119" t="s">
        <v>3646</v>
      </c>
      <c r="Y1418" s="117" t="s">
        <v>3902</v>
      </c>
      <c r="AB1418" s="118">
        <v>0.3</v>
      </c>
      <c r="AE1418" s="119"/>
      <c r="AI1418" s="114"/>
      <c r="AJ1418" s="114"/>
      <c r="AK1418" s="114"/>
      <c r="AP1418" s="88" t="s">
        <v>44</v>
      </c>
      <c r="AQ1418" s="88" t="s">
        <v>44</v>
      </c>
      <c r="AR1418" s="88" t="s">
        <v>45</v>
      </c>
      <c r="AS1418" s="88" t="s">
        <v>44</v>
      </c>
      <c r="AT1418" s="88">
        <v>1</v>
      </c>
      <c r="AU1418" s="88"/>
      <c r="AV1418" s="88"/>
      <c r="AW1418" s="88"/>
      <c r="AX1418" s="88"/>
      <c r="AY1418" s="93">
        <v>1.2949999999999999</v>
      </c>
      <c r="AZ1418" s="93"/>
      <c r="BA1418" s="93"/>
      <c r="BB1418" s="93"/>
      <c r="BC1418" s="93"/>
      <c r="BD1418" s="93"/>
      <c r="BE1418" s="93"/>
      <c r="BG1418" s="88" t="s">
        <v>68</v>
      </c>
    </row>
    <row r="1419" spans="1:59" s="87" customFormat="1" ht="30.75" customHeight="1" x14ac:dyDescent="0.2">
      <c r="A1419" s="87" t="s">
        <v>2656</v>
      </c>
      <c r="B1419" s="87" t="s">
        <v>2657</v>
      </c>
      <c r="C1419" s="87" t="s">
        <v>2656</v>
      </c>
      <c r="D1419" s="88" t="s">
        <v>32</v>
      </c>
      <c r="E1419" s="88" t="s">
        <v>31</v>
      </c>
      <c r="F1419" s="88" t="s">
        <v>31</v>
      </c>
      <c r="G1419" s="88" t="s">
        <v>61</v>
      </c>
      <c r="H1419" s="88" t="s">
        <v>66</v>
      </c>
      <c r="I1419" s="88"/>
      <c r="J1419" s="88" t="s">
        <v>2746</v>
      </c>
      <c r="K1419" s="88" t="s">
        <v>2753</v>
      </c>
      <c r="M1419" s="88" t="s">
        <v>2755</v>
      </c>
      <c r="N1419" s="88" t="s">
        <v>2751</v>
      </c>
      <c r="P1419" s="87" t="s">
        <v>98</v>
      </c>
      <c r="Q1419" s="88" t="s">
        <v>2746</v>
      </c>
      <c r="R1419" s="93" t="s">
        <v>3718</v>
      </c>
      <c r="S1419" s="93">
        <v>5.0000000000000001E-4</v>
      </c>
      <c r="V1419" s="116">
        <v>0.05</v>
      </c>
      <c r="W1419" s="116" t="s">
        <v>3886</v>
      </c>
      <c r="X1419" s="119" t="s">
        <v>3646</v>
      </c>
      <c r="Y1419" s="117" t="s">
        <v>3902</v>
      </c>
      <c r="AB1419" s="118">
        <v>0.3</v>
      </c>
      <c r="AE1419" s="119"/>
      <c r="AI1419" s="114"/>
      <c r="AJ1419" s="114"/>
      <c r="AK1419" s="114"/>
      <c r="AP1419" s="88" t="s">
        <v>44</v>
      </c>
      <c r="AQ1419" s="88" t="s">
        <v>44</v>
      </c>
      <c r="AR1419" s="88" t="s">
        <v>45</v>
      </c>
      <c r="AS1419" s="88" t="s">
        <v>44</v>
      </c>
      <c r="AT1419" s="88">
        <v>1</v>
      </c>
      <c r="AU1419" s="88"/>
      <c r="AV1419" s="88"/>
      <c r="AW1419" s="88"/>
      <c r="AX1419" s="88"/>
      <c r="AY1419" s="93">
        <v>1.2949999999999999</v>
      </c>
      <c r="AZ1419" s="93"/>
      <c r="BA1419" s="93"/>
      <c r="BB1419" s="93"/>
      <c r="BC1419" s="93"/>
      <c r="BD1419" s="93"/>
      <c r="BE1419" s="93"/>
      <c r="BG1419" s="88" t="s">
        <v>68</v>
      </c>
    </row>
    <row r="1420" spans="1:59" s="87" customFormat="1" ht="30.75" customHeight="1" x14ac:dyDescent="0.2">
      <c r="A1420" s="87" t="s">
        <v>2658</v>
      </c>
      <c r="B1420" s="87" t="s">
        <v>2659</v>
      </c>
      <c r="C1420" s="87" t="s">
        <v>2658</v>
      </c>
      <c r="D1420" s="88" t="s">
        <v>32</v>
      </c>
      <c r="E1420" s="88" t="s">
        <v>31</v>
      </c>
      <c r="F1420" s="88" t="s">
        <v>31</v>
      </c>
      <c r="G1420" s="88" t="s">
        <v>61</v>
      </c>
      <c r="H1420" s="88" t="s">
        <v>66</v>
      </c>
      <c r="I1420" s="88"/>
      <c r="J1420" s="88" t="s">
        <v>2746</v>
      </c>
      <c r="K1420" s="88" t="s">
        <v>2753</v>
      </c>
      <c r="M1420" s="88" t="s">
        <v>2755</v>
      </c>
      <c r="N1420" s="88" t="s">
        <v>2751</v>
      </c>
      <c r="P1420" s="87" t="s">
        <v>100</v>
      </c>
      <c r="Q1420" s="88" t="s">
        <v>2746</v>
      </c>
      <c r="R1420" s="93" t="s">
        <v>3718</v>
      </c>
      <c r="S1420" s="93">
        <v>5.0000000000000001E-4</v>
      </c>
      <c r="V1420" s="116">
        <v>0.05</v>
      </c>
      <c r="W1420" s="116" t="s">
        <v>3886</v>
      </c>
      <c r="X1420" s="119" t="s">
        <v>3646</v>
      </c>
      <c r="Y1420" s="117" t="s">
        <v>3902</v>
      </c>
      <c r="AB1420" s="118">
        <v>0.3</v>
      </c>
      <c r="AE1420" s="119"/>
      <c r="AI1420" s="114"/>
      <c r="AJ1420" s="114"/>
      <c r="AK1420" s="114"/>
      <c r="AP1420" s="88" t="s">
        <v>44</v>
      </c>
      <c r="AQ1420" s="88" t="s">
        <v>44</v>
      </c>
      <c r="AR1420" s="88" t="s">
        <v>45</v>
      </c>
      <c r="AS1420" s="88" t="s">
        <v>44</v>
      </c>
      <c r="AT1420" s="88">
        <v>1</v>
      </c>
      <c r="AU1420" s="88"/>
      <c r="AV1420" s="88"/>
      <c r="AW1420" s="88"/>
      <c r="AX1420" s="88"/>
      <c r="AY1420" s="93">
        <v>1.2949999999999999</v>
      </c>
      <c r="AZ1420" s="93"/>
      <c r="BA1420" s="93"/>
      <c r="BB1420" s="93"/>
      <c r="BC1420" s="93"/>
      <c r="BD1420" s="93"/>
      <c r="BE1420" s="93"/>
      <c r="BG1420" s="88" t="s">
        <v>68</v>
      </c>
    </row>
    <row r="1421" spans="1:59" s="87" customFormat="1" ht="30.75" customHeight="1" x14ac:dyDescent="0.2">
      <c r="A1421" s="87" t="s">
        <v>2660</v>
      </c>
      <c r="B1421" s="87" t="s">
        <v>2661</v>
      </c>
      <c r="C1421" s="87" t="s">
        <v>2660</v>
      </c>
      <c r="D1421" s="88" t="s">
        <v>32</v>
      </c>
      <c r="E1421" s="88" t="s">
        <v>31</v>
      </c>
      <c r="F1421" s="88" t="s">
        <v>31</v>
      </c>
      <c r="G1421" s="88" t="s">
        <v>61</v>
      </c>
      <c r="H1421" s="88" t="s">
        <v>66</v>
      </c>
      <c r="I1421" s="88"/>
      <c r="J1421" s="88" t="s">
        <v>2746</v>
      </c>
      <c r="K1421" s="88" t="s">
        <v>2753</v>
      </c>
      <c r="M1421" s="88" t="s">
        <v>2755</v>
      </c>
      <c r="N1421" s="88" t="s">
        <v>2751</v>
      </c>
      <c r="P1421" s="87" t="s">
        <v>1636</v>
      </c>
      <c r="Q1421" s="88" t="s">
        <v>2746</v>
      </c>
      <c r="R1421" s="93" t="s">
        <v>3718</v>
      </c>
      <c r="S1421" s="93">
        <v>5.0000000000000001E-4</v>
      </c>
      <c r="V1421" s="116">
        <v>0.05</v>
      </c>
      <c r="W1421" s="116" t="s">
        <v>3886</v>
      </c>
      <c r="X1421" s="119" t="s">
        <v>3646</v>
      </c>
      <c r="Y1421" s="117" t="s">
        <v>3902</v>
      </c>
      <c r="AB1421" s="118">
        <v>0.3</v>
      </c>
      <c r="AE1421" s="119"/>
      <c r="AI1421" s="114"/>
      <c r="AJ1421" s="114"/>
      <c r="AK1421" s="114"/>
      <c r="AP1421" s="88" t="s">
        <v>44</v>
      </c>
      <c r="AQ1421" s="88" t="s">
        <v>44</v>
      </c>
      <c r="AR1421" s="88" t="s">
        <v>45</v>
      </c>
      <c r="AS1421" s="88" t="s">
        <v>44</v>
      </c>
      <c r="AT1421" s="88">
        <v>1</v>
      </c>
      <c r="AU1421" s="88"/>
      <c r="AV1421" s="88"/>
      <c r="AW1421" s="88"/>
      <c r="AX1421" s="88"/>
      <c r="AY1421" s="93">
        <v>1.2949999999999999</v>
      </c>
      <c r="AZ1421" s="93"/>
      <c r="BA1421" s="93"/>
      <c r="BB1421" s="93"/>
      <c r="BC1421" s="93"/>
      <c r="BD1421" s="93"/>
      <c r="BE1421" s="93"/>
      <c r="BG1421" s="88" t="s">
        <v>68</v>
      </c>
    </row>
    <row r="1422" spans="1:59" s="87" customFormat="1" ht="30.75" customHeight="1" x14ac:dyDescent="0.2">
      <c r="A1422" s="87" t="s">
        <v>2662</v>
      </c>
      <c r="B1422" s="87" t="s">
        <v>2663</v>
      </c>
      <c r="C1422" s="87" t="s">
        <v>2662</v>
      </c>
      <c r="D1422" s="88" t="s">
        <v>32</v>
      </c>
      <c r="E1422" s="88" t="s">
        <v>31</v>
      </c>
      <c r="F1422" s="88" t="s">
        <v>31</v>
      </c>
      <c r="G1422" s="88" t="s">
        <v>61</v>
      </c>
      <c r="H1422" s="88" t="s">
        <v>66</v>
      </c>
      <c r="I1422" s="88"/>
      <c r="J1422" s="88" t="s">
        <v>2746</v>
      </c>
      <c r="K1422" s="88" t="s">
        <v>2753</v>
      </c>
      <c r="M1422" s="88" t="s">
        <v>2755</v>
      </c>
      <c r="N1422" s="88" t="s">
        <v>2751</v>
      </c>
      <c r="P1422" s="87" t="s">
        <v>104</v>
      </c>
      <c r="Q1422" s="88" t="s">
        <v>2746</v>
      </c>
      <c r="R1422" s="93" t="s">
        <v>3718</v>
      </c>
      <c r="S1422" s="93">
        <v>5.0000000000000001E-4</v>
      </c>
      <c r="V1422" s="116">
        <v>0.05</v>
      </c>
      <c r="W1422" s="116" t="s">
        <v>3886</v>
      </c>
      <c r="X1422" s="119" t="s">
        <v>3646</v>
      </c>
      <c r="Y1422" s="117" t="s">
        <v>3902</v>
      </c>
      <c r="AB1422" s="118">
        <v>0.3</v>
      </c>
      <c r="AE1422" s="119"/>
      <c r="AI1422" s="114"/>
      <c r="AJ1422" s="114"/>
      <c r="AK1422" s="114"/>
      <c r="AP1422" s="88" t="s">
        <v>44</v>
      </c>
      <c r="AQ1422" s="88" t="s">
        <v>44</v>
      </c>
      <c r="AR1422" s="88" t="s">
        <v>45</v>
      </c>
      <c r="AS1422" s="88" t="s">
        <v>44</v>
      </c>
      <c r="AT1422" s="88">
        <v>1</v>
      </c>
      <c r="AU1422" s="88"/>
      <c r="AV1422" s="88"/>
      <c r="AW1422" s="88"/>
      <c r="AX1422" s="88"/>
      <c r="AY1422" s="93">
        <v>1.2949999999999999</v>
      </c>
      <c r="AZ1422" s="93"/>
      <c r="BA1422" s="93"/>
      <c r="BB1422" s="93"/>
      <c r="BC1422" s="93"/>
      <c r="BD1422" s="93"/>
      <c r="BE1422" s="93"/>
      <c r="BG1422" s="88" t="s">
        <v>68</v>
      </c>
    </row>
    <row r="1423" spans="1:59" s="87" customFormat="1" ht="30.75" customHeight="1" x14ac:dyDescent="0.2">
      <c r="A1423" s="87" t="s">
        <v>2664</v>
      </c>
      <c r="B1423" s="87" t="s">
        <v>2665</v>
      </c>
      <c r="C1423" s="87" t="s">
        <v>2664</v>
      </c>
      <c r="D1423" s="88" t="s">
        <v>32</v>
      </c>
      <c r="E1423" s="88" t="s">
        <v>31</v>
      </c>
      <c r="F1423" s="88" t="s">
        <v>31</v>
      </c>
      <c r="G1423" s="88" t="s">
        <v>61</v>
      </c>
      <c r="H1423" s="88" t="s">
        <v>66</v>
      </c>
      <c r="I1423" s="88"/>
      <c r="J1423" s="88" t="s">
        <v>2746</v>
      </c>
      <c r="K1423" s="88" t="s">
        <v>2753</v>
      </c>
      <c r="M1423" s="88" t="s">
        <v>2755</v>
      </c>
      <c r="N1423" s="88" t="s">
        <v>2751</v>
      </c>
      <c r="P1423" s="87" t="s">
        <v>107</v>
      </c>
      <c r="Q1423" s="88" t="s">
        <v>2746</v>
      </c>
      <c r="R1423" s="93" t="s">
        <v>3718</v>
      </c>
      <c r="S1423" s="93">
        <v>5.0000000000000001E-4</v>
      </c>
      <c r="V1423" s="116">
        <v>0.05</v>
      </c>
      <c r="W1423" s="116" t="s">
        <v>3886</v>
      </c>
      <c r="X1423" s="119" t="s">
        <v>3646</v>
      </c>
      <c r="Y1423" s="117" t="s">
        <v>3902</v>
      </c>
      <c r="AB1423" s="118">
        <v>0.3</v>
      </c>
      <c r="AE1423" s="119"/>
      <c r="AI1423" s="114"/>
      <c r="AJ1423" s="114"/>
      <c r="AK1423" s="114"/>
      <c r="AP1423" s="88" t="s">
        <v>44</v>
      </c>
      <c r="AQ1423" s="88" t="s">
        <v>44</v>
      </c>
      <c r="AR1423" s="88" t="s">
        <v>45</v>
      </c>
      <c r="AS1423" s="88" t="s">
        <v>44</v>
      </c>
      <c r="AT1423" s="88">
        <v>1</v>
      </c>
      <c r="AU1423" s="88"/>
      <c r="AV1423" s="88"/>
      <c r="AW1423" s="88"/>
      <c r="AX1423" s="88"/>
      <c r="AY1423" s="93">
        <v>1.2949999999999999</v>
      </c>
      <c r="AZ1423" s="93"/>
      <c r="BA1423" s="93"/>
      <c r="BB1423" s="93"/>
      <c r="BC1423" s="93"/>
      <c r="BD1423" s="93"/>
      <c r="BE1423" s="93"/>
      <c r="BG1423" s="88" t="s">
        <v>68</v>
      </c>
    </row>
    <row r="1424" spans="1:59" s="87" customFormat="1" ht="30.75" customHeight="1" x14ac:dyDescent="0.2">
      <c r="A1424" s="87" t="s">
        <v>2666</v>
      </c>
      <c r="B1424" s="87" t="s">
        <v>2667</v>
      </c>
      <c r="C1424" s="87" t="s">
        <v>2666</v>
      </c>
      <c r="D1424" s="88" t="s">
        <v>32</v>
      </c>
      <c r="E1424" s="88" t="s">
        <v>31</v>
      </c>
      <c r="F1424" s="88" t="s">
        <v>31</v>
      </c>
      <c r="G1424" s="88" t="s">
        <v>61</v>
      </c>
      <c r="H1424" s="88" t="s">
        <v>66</v>
      </c>
      <c r="I1424" s="88"/>
      <c r="J1424" s="88" t="s">
        <v>2746</v>
      </c>
      <c r="K1424" s="88" t="s">
        <v>2753</v>
      </c>
      <c r="M1424" s="88" t="s">
        <v>2755</v>
      </c>
      <c r="N1424" s="88" t="s">
        <v>2749</v>
      </c>
      <c r="P1424" s="87" t="s">
        <v>2747</v>
      </c>
      <c r="Q1424" s="88" t="s">
        <v>2746</v>
      </c>
      <c r="R1424" s="93" t="s">
        <v>3718</v>
      </c>
      <c r="S1424" s="93">
        <v>5.0000000000000001E-4</v>
      </c>
      <c r="V1424" s="116">
        <v>0.05</v>
      </c>
      <c r="W1424" s="116" t="s">
        <v>3886</v>
      </c>
      <c r="X1424" s="119" t="s">
        <v>3646</v>
      </c>
      <c r="Y1424" s="117" t="s">
        <v>3902</v>
      </c>
      <c r="AB1424" s="118">
        <v>0.3</v>
      </c>
      <c r="AE1424" s="119"/>
      <c r="AI1424" s="114"/>
      <c r="AJ1424" s="114"/>
      <c r="AK1424" s="114"/>
      <c r="AP1424" s="88" t="s">
        <v>44</v>
      </c>
      <c r="AQ1424" s="88" t="s">
        <v>44</v>
      </c>
      <c r="AR1424" s="88" t="s">
        <v>45</v>
      </c>
      <c r="AS1424" s="88" t="s">
        <v>44</v>
      </c>
      <c r="AT1424" s="88">
        <v>1</v>
      </c>
      <c r="AU1424" s="88"/>
      <c r="AV1424" s="88"/>
      <c r="AW1424" s="88"/>
      <c r="AX1424" s="88"/>
      <c r="AY1424" s="93">
        <v>1.2949999999999999</v>
      </c>
      <c r="AZ1424" s="93"/>
      <c r="BA1424" s="93"/>
      <c r="BB1424" s="93"/>
      <c r="BC1424" s="93"/>
      <c r="BD1424" s="93"/>
      <c r="BE1424" s="93"/>
      <c r="BG1424" s="88" t="s">
        <v>68</v>
      </c>
    </row>
    <row r="1425" spans="1:59" s="87" customFormat="1" ht="30.75" customHeight="1" x14ac:dyDescent="0.2">
      <c r="A1425" s="87" t="s">
        <v>2668</v>
      </c>
      <c r="B1425" s="87" t="s">
        <v>2669</v>
      </c>
      <c r="C1425" s="87" t="s">
        <v>2668</v>
      </c>
      <c r="D1425" s="88" t="s">
        <v>32</v>
      </c>
      <c r="E1425" s="88" t="s">
        <v>31</v>
      </c>
      <c r="F1425" s="88" t="s">
        <v>31</v>
      </c>
      <c r="G1425" s="88" t="s">
        <v>61</v>
      </c>
      <c r="H1425" s="88" t="s">
        <v>66</v>
      </c>
      <c r="I1425" s="88"/>
      <c r="J1425" s="88" t="s">
        <v>2746</v>
      </c>
      <c r="K1425" s="88" t="s">
        <v>2753</v>
      </c>
      <c r="M1425" s="88" t="s">
        <v>2755</v>
      </c>
      <c r="N1425" s="88" t="s">
        <v>2749</v>
      </c>
      <c r="P1425" s="87" t="s">
        <v>2748</v>
      </c>
      <c r="Q1425" s="88" t="s">
        <v>2746</v>
      </c>
      <c r="R1425" s="93" t="s">
        <v>3718</v>
      </c>
      <c r="S1425" s="93">
        <v>5.0000000000000001E-4</v>
      </c>
      <c r="V1425" s="116">
        <v>0.05</v>
      </c>
      <c r="W1425" s="116" t="s">
        <v>3886</v>
      </c>
      <c r="X1425" s="119" t="s">
        <v>3646</v>
      </c>
      <c r="Y1425" s="117" t="s">
        <v>3902</v>
      </c>
      <c r="AB1425" s="118">
        <v>0.3</v>
      </c>
      <c r="AE1425" s="119"/>
      <c r="AI1425" s="114"/>
      <c r="AJ1425" s="114"/>
      <c r="AK1425" s="114"/>
      <c r="AP1425" s="88" t="s">
        <v>44</v>
      </c>
      <c r="AQ1425" s="88" t="s">
        <v>44</v>
      </c>
      <c r="AR1425" s="88" t="s">
        <v>45</v>
      </c>
      <c r="AS1425" s="88" t="s">
        <v>44</v>
      </c>
      <c r="AT1425" s="88">
        <v>1</v>
      </c>
      <c r="AU1425" s="88"/>
      <c r="AV1425" s="88"/>
      <c r="AW1425" s="88"/>
      <c r="AX1425" s="88"/>
      <c r="AY1425" s="93">
        <v>1.2949999999999999</v>
      </c>
      <c r="AZ1425" s="93"/>
      <c r="BA1425" s="93"/>
      <c r="BB1425" s="93"/>
      <c r="BC1425" s="93"/>
      <c r="BD1425" s="93"/>
      <c r="BE1425" s="93"/>
      <c r="BG1425" s="88" t="s">
        <v>68</v>
      </c>
    </row>
    <row r="1426" spans="1:59" s="87" customFormat="1" ht="30.75" customHeight="1" x14ac:dyDescent="0.2">
      <c r="A1426" s="87" t="s">
        <v>2670</v>
      </c>
      <c r="B1426" s="87" t="s">
        <v>2671</v>
      </c>
      <c r="C1426" s="87" t="s">
        <v>2670</v>
      </c>
      <c r="D1426" s="88" t="s">
        <v>32</v>
      </c>
      <c r="E1426" s="88" t="s">
        <v>31</v>
      </c>
      <c r="F1426" s="88" t="s">
        <v>31</v>
      </c>
      <c r="G1426" s="88" t="s">
        <v>61</v>
      </c>
      <c r="H1426" s="88" t="s">
        <v>66</v>
      </c>
      <c r="I1426" s="88"/>
      <c r="J1426" s="88" t="s">
        <v>2746</v>
      </c>
      <c r="K1426" s="88" t="s">
        <v>2753</v>
      </c>
      <c r="M1426" s="88" t="s">
        <v>2755</v>
      </c>
      <c r="N1426" s="88" t="s">
        <v>2749</v>
      </c>
      <c r="P1426" s="87" t="s">
        <v>98</v>
      </c>
      <c r="Q1426" s="88" t="s">
        <v>2746</v>
      </c>
      <c r="R1426" s="93" t="s">
        <v>3718</v>
      </c>
      <c r="S1426" s="93">
        <v>5.0000000000000001E-4</v>
      </c>
      <c r="V1426" s="116">
        <v>0.05</v>
      </c>
      <c r="W1426" s="116" t="s">
        <v>3886</v>
      </c>
      <c r="X1426" s="119" t="s">
        <v>3646</v>
      </c>
      <c r="Y1426" s="117" t="s">
        <v>3902</v>
      </c>
      <c r="AB1426" s="118">
        <v>0.3</v>
      </c>
      <c r="AE1426" s="119"/>
      <c r="AI1426" s="114"/>
      <c r="AJ1426" s="114"/>
      <c r="AK1426" s="114"/>
      <c r="AP1426" s="88" t="s">
        <v>44</v>
      </c>
      <c r="AQ1426" s="88" t="s">
        <v>44</v>
      </c>
      <c r="AR1426" s="88" t="s">
        <v>45</v>
      </c>
      <c r="AS1426" s="88" t="s">
        <v>44</v>
      </c>
      <c r="AT1426" s="88">
        <v>1</v>
      </c>
      <c r="AU1426" s="88"/>
      <c r="AV1426" s="88"/>
      <c r="AW1426" s="88"/>
      <c r="AX1426" s="88"/>
      <c r="AY1426" s="93">
        <v>1.2949999999999999</v>
      </c>
      <c r="AZ1426" s="93"/>
      <c r="BA1426" s="93"/>
      <c r="BB1426" s="93"/>
      <c r="BC1426" s="93"/>
      <c r="BD1426" s="93"/>
      <c r="BE1426" s="93"/>
      <c r="BG1426" s="88" t="s">
        <v>68</v>
      </c>
    </row>
    <row r="1427" spans="1:59" s="87" customFormat="1" ht="30.75" customHeight="1" x14ac:dyDescent="0.2">
      <c r="A1427" s="87" t="s">
        <v>2672</v>
      </c>
      <c r="B1427" s="87" t="s">
        <v>2673</v>
      </c>
      <c r="C1427" s="87" t="s">
        <v>2672</v>
      </c>
      <c r="D1427" s="88" t="s">
        <v>32</v>
      </c>
      <c r="E1427" s="88" t="s">
        <v>31</v>
      </c>
      <c r="F1427" s="88" t="s">
        <v>31</v>
      </c>
      <c r="G1427" s="88" t="s">
        <v>61</v>
      </c>
      <c r="H1427" s="88" t="s">
        <v>66</v>
      </c>
      <c r="I1427" s="88"/>
      <c r="J1427" s="88" t="s">
        <v>2746</v>
      </c>
      <c r="K1427" s="88" t="s">
        <v>2753</v>
      </c>
      <c r="M1427" s="88" t="s">
        <v>2755</v>
      </c>
      <c r="N1427" s="88" t="s">
        <v>2749</v>
      </c>
      <c r="P1427" s="87" t="s">
        <v>100</v>
      </c>
      <c r="Q1427" s="88" t="s">
        <v>2746</v>
      </c>
      <c r="R1427" s="93" t="s">
        <v>3718</v>
      </c>
      <c r="S1427" s="93">
        <v>5.0000000000000001E-4</v>
      </c>
      <c r="V1427" s="116">
        <v>0.05</v>
      </c>
      <c r="W1427" s="116" t="s">
        <v>3886</v>
      </c>
      <c r="X1427" s="119" t="s">
        <v>3646</v>
      </c>
      <c r="Y1427" s="117" t="s">
        <v>3902</v>
      </c>
      <c r="AB1427" s="118">
        <v>0.3</v>
      </c>
      <c r="AE1427" s="119"/>
      <c r="AI1427" s="114"/>
      <c r="AJ1427" s="114"/>
      <c r="AK1427" s="114"/>
      <c r="AP1427" s="88" t="s">
        <v>44</v>
      </c>
      <c r="AQ1427" s="88" t="s">
        <v>44</v>
      </c>
      <c r="AR1427" s="88" t="s">
        <v>45</v>
      </c>
      <c r="AS1427" s="88" t="s">
        <v>44</v>
      </c>
      <c r="AT1427" s="88">
        <v>1</v>
      </c>
      <c r="AU1427" s="88"/>
      <c r="AV1427" s="88"/>
      <c r="AW1427" s="88"/>
      <c r="AX1427" s="88"/>
      <c r="AY1427" s="93">
        <v>1.2949999999999999</v>
      </c>
      <c r="AZ1427" s="93"/>
      <c r="BA1427" s="93"/>
      <c r="BB1427" s="93"/>
      <c r="BC1427" s="93"/>
      <c r="BD1427" s="93"/>
      <c r="BE1427" s="93"/>
      <c r="BG1427" s="88" t="s">
        <v>68</v>
      </c>
    </row>
    <row r="1428" spans="1:59" s="87" customFormat="1" ht="30.75" customHeight="1" x14ac:dyDescent="0.2">
      <c r="A1428" s="87" t="s">
        <v>2674</v>
      </c>
      <c r="B1428" s="87" t="s">
        <v>2675</v>
      </c>
      <c r="C1428" s="87" t="s">
        <v>2674</v>
      </c>
      <c r="D1428" s="88" t="s">
        <v>32</v>
      </c>
      <c r="E1428" s="88" t="s">
        <v>31</v>
      </c>
      <c r="F1428" s="88" t="s">
        <v>31</v>
      </c>
      <c r="G1428" s="88" t="s">
        <v>61</v>
      </c>
      <c r="H1428" s="88" t="s">
        <v>66</v>
      </c>
      <c r="I1428" s="88"/>
      <c r="J1428" s="88" t="s">
        <v>2746</v>
      </c>
      <c r="K1428" s="88" t="s">
        <v>2753</v>
      </c>
      <c r="M1428" s="88" t="s">
        <v>2755</v>
      </c>
      <c r="N1428" s="88" t="s">
        <v>2749</v>
      </c>
      <c r="P1428" s="87" t="s">
        <v>1636</v>
      </c>
      <c r="Q1428" s="88" t="s">
        <v>2746</v>
      </c>
      <c r="R1428" s="93" t="s">
        <v>3718</v>
      </c>
      <c r="S1428" s="93">
        <v>5.0000000000000001E-4</v>
      </c>
      <c r="V1428" s="116">
        <v>0.05</v>
      </c>
      <c r="W1428" s="116" t="s">
        <v>3886</v>
      </c>
      <c r="X1428" s="119" t="s">
        <v>3646</v>
      </c>
      <c r="Y1428" s="117" t="s">
        <v>3902</v>
      </c>
      <c r="AB1428" s="118">
        <v>0.3</v>
      </c>
      <c r="AE1428" s="119"/>
      <c r="AI1428" s="114"/>
      <c r="AJ1428" s="114"/>
      <c r="AK1428" s="114"/>
      <c r="AP1428" s="88" t="s">
        <v>44</v>
      </c>
      <c r="AQ1428" s="88" t="s">
        <v>44</v>
      </c>
      <c r="AR1428" s="88" t="s">
        <v>45</v>
      </c>
      <c r="AS1428" s="88" t="s">
        <v>44</v>
      </c>
      <c r="AT1428" s="88">
        <v>1</v>
      </c>
      <c r="AU1428" s="88"/>
      <c r="AV1428" s="88"/>
      <c r="AW1428" s="88"/>
      <c r="AX1428" s="88"/>
      <c r="AY1428" s="93">
        <v>1.2949999999999999</v>
      </c>
      <c r="AZ1428" s="93"/>
      <c r="BA1428" s="93"/>
      <c r="BB1428" s="93"/>
      <c r="BC1428" s="93"/>
      <c r="BD1428" s="93"/>
      <c r="BE1428" s="93"/>
      <c r="BG1428" s="88" t="s">
        <v>68</v>
      </c>
    </row>
    <row r="1429" spans="1:59" s="87" customFormat="1" ht="30.75" customHeight="1" x14ac:dyDescent="0.2">
      <c r="A1429" s="87" t="s">
        <v>2676</v>
      </c>
      <c r="B1429" s="87" t="s">
        <v>2677</v>
      </c>
      <c r="C1429" s="87" t="s">
        <v>2676</v>
      </c>
      <c r="D1429" s="88" t="s">
        <v>32</v>
      </c>
      <c r="E1429" s="88" t="s">
        <v>31</v>
      </c>
      <c r="F1429" s="88" t="s">
        <v>31</v>
      </c>
      <c r="G1429" s="88" t="s">
        <v>61</v>
      </c>
      <c r="H1429" s="88" t="s">
        <v>66</v>
      </c>
      <c r="I1429" s="88"/>
      <c r="J1429" s="88" t="s">
        <v>2746</v>
      </c>
      <c r="K1429" s="88" t="s">
        <v>2753</v>
      </c>
      <c r="M1429" s="88" t="s">
        <v>2755</v>
      </c>
      <c r="N1429" s="88" t="s">
        <v>2749</v>
      </c>
      <c r="P1429" s="87" t="s">
        <v>104</v>
      </c>
      <c r="Q1429" s="88" t="s">
        <v>2746</v>
      </c>
      <c r="R1429" s="93" t="s">
        <v>3718</v>
      </c>
      <c r="S1429" s="93">
        <v>5.0000000000000001E-4</v>
      </c>
      <c r="V1429" s="116">
        <v>0.05</v>
      </c>
      <c r="W1429" s="116" t="s">
        <v>3886</v>
      </c>
      <c r="X1429" s="119" t="s">
        <v>3646</v>
      </c>
      <c r="Y1429" s="117" t="s">
        <v>3902</v>
      </c>
      <c r="AB1429" s="118">
        <v>0.3</v>
      </c>
      <c r="AE1429" s="119"/>
      <c r="AI1429" s="114"/>
      <c r="AJ1429" s="114"/>
      <c r="AK1429" s="114"/>
      <c r="AP1429" s="88" t="s">
        <v>44</v>
      </c>
      <c r="AQ1429" s="88" t="s">
        <v>44</v>
      </c>
      <c r="AR1429" s="88" t="s">
        <v>45</v>
      </c>
      <c r="AS1429" s="88" t="s">
        <v>44</v>
      </c>
      <c r="AT1429" s="88">
        <v>1</v>
      </c>
      <c r="AU1429" s="88"/>
      <c r="AV1429" s="88"/>
      <c r="AW1429" s="88"/>
      <c r="AX1429" s="88"/>
      <c r="AY1429" s="93">
        <v>1.2949999999999999</v>
      </c>
      <c r="AZ1429" s="93"/>
      <c r="BA1429" s="93"/>
      <c r="BB1429" s="93"/>
      <c r="BC1429" s="93"/>
      <c r="BD1429" s="93"/>
      <c r="BE1429" s="93"/>
      <c r="BG1429" s="88" t="s">
        <v>68</v>
      </c>
    </row>
    <row r="1430" spans="1:59" s="87" customFormat="1" ht="30.75" customHeight="1" x14ac:dyDescent="0.2">
      <c r="A1430" s="87" t="s">
        <v>2678</v>
      </c>
      <c r="B1430" s="87" t="s">
        <v>2679</v>
      </c>
      <c r="C1430" s="87" t="s">
        <v>2678</v>
      </c>
      <c r="D1430" s="88" t="s">
        <v>32</v>
      </c>
      <c r="E1430" s="88" t="s">
        <v>31</v>
      </c>
      <c r="F1430" s="88" t="s">
        <v>31</v>
      </c>
      <c r="G1430" s="88" t="s">
        <v>61</v>
      </c>
      <c r="H1430" s="88" t="s">
        <v>66</v>
      </c>
      <c r="I1430" s="88"/>
      <c r="J1430" s="88" t="s">
        <v>2746</v>
      </c>
      <c r="K1430" s="88" t="s">
        <v>2753</v>
      </c>
      <c r="M1430" s="88" t="s">
        <v>2755</v>
      </c>
      <c r="N1430" s="88" t="s">
        <v>2749</v>
      </c>
      <c r="P1430" s="87" t="s">
        <v>107</v>
      </c>
      <c r="Q1430" s="88" t="s">
        <v>2746</v>
      </c>
      <c r="R1430" s="93" t="s">
        <v>3718</v>
      </c>
      <c r="S1430" s="93">
        <v>5.0000000000000001E-4</v>
      </c>
      <c r="V1430" s="116">
        <v>0.05</v>
      </c>
      <c r="W1430" s="116" t="s">
        <v>3886</v>
      </c>
      <c r="X1430" s="119" t="s">
        <v>3646</v>
      </c>
      <c r="Y1430" s="117" t="s">
        <v>3902</v>
      </c>
      <c r="AB1430" s="118">
        <v>0.3</v>
      </c>
      <c r="AE1430" s="119"/>
      <c r="AI1430" s="114"/>
      <c r="AJ1430" s="114"/>
      <c r="AK1430" s="114"/>
      <c r="AP1430" s="88" t="s">
        <v>44</v>
      </c>
      <c r="AQ1430" s="88" t="s">
        <v>44</v>
      </c>
      <c r="AR1430" s="88" t="s">
        <v>45</v>
      </c>
      <c r="AS1430" s="88" t="s">
        <v>44</v>
      </c>
      <c r="AT1430" s="88">
        <v>1</v>
      </c>
      <c r="AU1430" s="88"/>
      <c r="AV1430" s="88"/>
      <c r="AW1430" s="88"/>
      <c r="AX1430" s="88"/>
      <c r="AY1430" s="93">
        <v>1.2949999999999999</v>
      </c>
      <c r="AZ1430" s="93"/>
      <c r="BA1430" s="93"/>
      <c r="BB1430" s="93"/>
      <c r="BC1430" s="93"/>
      <c r="BD1430" s="93"/>
      <c r="BE1430" s="93"/>
      <c r="BG1430" s="88" t="s">
        <v>68</v>
      </c>
    </row>
    <row r="1431" spans="1:59" s="87" customFormat="1" ht="30.75" customHeight="1" x14ac:dyDescent="0.2">
      <c r="A1431" s="87" t="s">
        <v>2680</v>
      </c>
      <c r="B1431" s="87" t="s">
        <v>2681</v>
      </c>
      <c r="C1431" s="87" t="s">
        <v>2680</v>
      </c>
      <c r="D1431" s="88" t="s">
        <v>32</v>
      </c>
      <c r="E1431" s="88" t="s">
        <v>31</v>
      </c>
      <c r="F1431" s="88" t="s">
        <v>31</v>
      </c>
      <c r="G1431" s="88" t="s">
        <v>61</v>
      </c>
      <c r="H1431" s="88" t="s">
        <v>66</v>
      </c>
      <c r="I1431" s="88"/>
      <c r="J1431" s="88" t="s">
        <v>2746</v>
      </c>
      <c r="K1431" s="88" t="s">
        <v>2753</v>
      </c>
      <c r="M1431" s="88" t="s">
        <v>2755</v>
      </c>
      <c r="N1431" s="88" t="s">
        <v>2750</v>
      </c>
      <c r="P1431" s="87" t="s">
        <v>2747</v>
      </c>
      <c r="Q1431" s="88" t="s">
        <v>2746</v>
      </c>
      <c r="R1431" s="93" t="s">
        <v>3718</v>
      </c>
      <c r="S1431" s="93">
        <v>5.0000000000000001E-4</v>
      </c>
      <c r="V1431" s="116">
        <v>0.05</v>
      </c>
      <c r="W1431" s="116" t="s">
        <v>3886</v>
      </c>
      <c r="X1431" s="119" t="s">
        <v>3646</v>
      </c>
      <c r="Y1431" s="117" t="s">
        <v>3902</v>
      </c>
      <c r="AB1431" s="118">
        <v>0.3</v>
      </c>
      <c r="AE1431" s="119"/>
      <c r="AI1431" s="114"/>
      <c r="AJ1431" s="114"/>
      <c r="AK1431" s="114"/>
      <c r="AP1431" s="88" t="s">
        <v>44</v>
      </c>
      <c r="AQ1431" s="88" t="s">
        <v>44</v>
      </c>
      <c r="AR1431" s="88" t="s">
        <v>45</v>
      </c>
      <c r="AS1431" s="88" t="s">
        <v>44</v>
      </c>
      <c r="AT1431" s="88">
        <v>1</v>
      </c>
      <c r="AU1431" s="88"/>
      <c r="AV1431" s="88"/>
      <c r="AW1431" s="88"/>
      <c r="AX1431" s="88"/>
      <c r="AY1431" s="93">
        <v>1.6</v>
      </c>
      <c r="AZ1431" s="93"/>
      <c r="BA1431" s="93"/>
      <c r="BB1431" s="93"/>
      <c r="BC1431" s="93"/>
      <c r="BD1431" s="93"/>
      <c r="BE1431" s="93"/>
      <c r="BG1431" s="88" t="s">
        <v>68</v>
      </c>
    </row>
    <row r="1432" spans="1:59" s="87" customFormat="1" ht="30.75" customHeight="1" x14ac:dyDescent="0.2">
      <c r="A1432" s="87" t="s">
        <v>2682</v>
      </c>
      <c r="B1432" s="87" t="s">
        <v>2683</v>
      </c>
      <c r="C1432" s="87" t="s">
        <v>2682</v>
      </c>
      <c r="D1432" s="88" t="s">
        <v>32</v>
      </c>
      <c r="E1432" s="88" t="s">
        <v>31</v>
      </c>
      <c r="F1432" s="88" t="s">
        <v>31</v>
      </c>
      <c r="G1432" s="88" t="s">
        <v>61</v>
      </c>
      <c r="H1432" s="88" t="s">
        <v>66</v>
      </c>
      <c r="I1432" s="88"/>
      <c r="J1432" s="88" t="s">
        <v>2746</v>
      </c>
      <c r="K1432" s="88" t="s">
        <v>2753</v>
      </c>
      <c r="M1432" s="88" t="s">
        <v>2755</v>
      </c>
      <c r="N1432" s="88" t="s">
        <v>2750</v>
      </c>
      <c r="P1432" s="87" t="s">
        <v>2748</v>
      </c>
      <c r="Q1432" s="88" t="s">
        <v>2746</v>
      </c>
      <c r="R1432" s="93" t="s">
        <v>3718</v>
      </c>
      <c r="S1432" s="93">
        <v>5.0000000000000001E-4</v>
      </c>
      <c r="V1432" s="116">
        <v>0.05</v>
      </c>
      <c r="W1432" s="116" t="s">
        <v>3886</v>
      </c>
      <c r="X1432" s="119" t="s">
        <v>3646</v>
      </c>
      <c r="Y1432" s="117" t="s">
        <v>3902</v>
      </c>
      <c r="AB1432" s="118">
        <v>0.3</v>
      </c>
      <c r="AE1432" s="119"/>
      <c r="AI1432" s="114"/>
      <c r="AJ1432" s="114"/>
      <c r="AK1432" s="114"/>
      <c r="AP1432" s="88" t="s">
        <v>44</v>
      </c>
      <c r="AQ1432" s="88" t="s">
        <v>44</v>
      </c>
      <c r="AR1432" s="88" t="s">
        <v>45</v>
      </c>
      <c r="AS1432" s="88" t="s">
        <v>44</v>
      </c>
      <c r="AT1432" s="88">
        <v>1</v>
      </c>
      <c r="AU1432" s="88"/>
      <c r="AV1432" s="88"/>
      <c r="AW1432" s="88"/>
      <c r="AX1432" s="88"/>
      <c r="AY1432" s="93">
        <v>1.6</v>
      </c>
      <c r="AZ1432" s="93"/>
      <c r="BA1432" s="93"/>
      <c r="BB1432" s="93"/>
      <c r="BC1432" s="93"/>
      <c r="BD1432" s="93"/>
      <c r="BE1432" s="93"/>
      <c r="BG1432" s="88" t="s">
        <v>68</v>
      </c>
    </row>
    <row r="1433" spans="1:59" s="87" customFormat="1" ht="30.75" customHeight="1" x14ac:dyDescent="0.2">
      <c r="A1433" s="87" t="s">
        <v>2684</v>
      </c>
      <c r="B1433" s="87" t="s">
        <v>2685</v>
      </c>
      <c r="C1433" s="87" t="s">
        <v>2684</v>
      </c>
      <c r="D1433" s="88" t="s">
        <v>32</v>
      </c>
      <c r="E1433" s="88" t="s">
        <v>31</v>
      </c>
      <c r="F1433" s="88" t="s">
        <v>31</v>
      </c>
      <c r="G1433" s="88" t="s">
        <v>61</v>
      </c>
      <c r="H1433" s="88" t="s">
        <v>66</v>
      </c>
      <c r="I1433" s="88"/>
      <c r="J1433" s="88" t="s">
        <v>2746</v>
      </c>
      <c r="K1433" s="88" t="s">
        <v>2753</v>
      </c>
      <c r="M1433" s="88" t="s">
        <v>2755</v>
      </c>
      <c r="N1433" s="88" t="s">
        <v>2750</v>
      </c>
      <c r="P1433" s="87" t="s">
        <v>98</v>
      </c>
      <c r="Q1433" s="88" t="s">
        <v>2746</v>
      </c>
      <c r="R1433" s="93" t="s">
        <v>3718</v>
      </c>
      <c r="S1433" s="93">
        <v>5.0000000000000001E-4</v>
      </c>
      <c r="V1433" s="116">
        <v>0.05</v>
      </c>
      <c r="W1433" s="116" t="s">
        <v>3886</v>
      </c>
      <c r="X1433" s="119" t="s">
        <v>3646</v>
      </c>
      <c r="Y1433" s="117" t="s">
        <v>3902</v>
      </c>
      <c r="AB1433" s="118">
        <v>0.3</v>
      </c>
      <c r="AE1433" s="119"/>
      <c r="AI1433" s="114"/>
      <c r="AJ1433" s="114"/>
      <c r="AK1433" s="114"/>
      <c r="AP1433" s="88" t="s">
        <v>44</v>
      </c>
      <c r="AQ1433" s="88" t="s">
        <v>44</v>
      </c>
      <c r="AR1433" s="88" t="s">
        <v>45</v>
      </c>
      <c r="AS1433" s="88" t="s">
        <v>44</v>
      </c>
      <c r="AT1433" s="88">
        <v>1</v>
      </c>
      <c r="AU1433" s="88"/>
      <c r="AV1433" s="88"/>
      <c r="AW1433" s="88"/>
      <c r="AX1433" s="88"/>
      <c r="AY1433" s="93">
        <v>1.6</v>
      </c>
      <c r="AZ1433" s="93"/>
      <c r="BA1433" s="93"/>
      <c r="BB1433" s="93"/>
      <c r="BC1433" s="93"/>
      <c r="BD1433" s="93"/>
      <c r="BE1433" s="93"/>
      <c r="BG1433" s="88" t="s">
        <v>68</v>
      </c>
    </row>
    <row r="1434" spans="1:59" s="87" customFormat="1" ht="30.75" customHeight="1" x14ac:dyDescent="0.2">
      <c r="A1434" s="87" t="s">
        <v>2686</v>
      </c>
      <c r="B1434" s="87" t="s">
        <v>2687</v>
      </c>
      <c r="C1434" s="87" t="s">
        <v>2686</v>
      </c>
      <c r="D1434" s="88" t="s">
        <v>32</v>
      </c>
      <c r="E1434" s="88" t="s">
        <v>31</v>
      </c>
      <c r="F1434" s="88" t="s">
        <v>31</v>
      </c>
      <c r="G1434" s="88" t="s">
        <v>61</v>
      </c>
      <c r="H1434" s="88" t="s">
        <v>66</v>
      </c>
      <c r="I1434" s="88"/>
      <c r="J1434" s="88" t="s">
        <v>2746</v>
      </c>
      <c r="K1434" s="88" t="s">
        <v>2753</v>
      </c>
      <c r="M1434" s="88" t="s">
        <v>2755</v>
      </c>
      <c r="N1434" s="88" t="s">
        <v>2750</v>
      </c>
      <c r="P1434" s="87" t="s">
        <v>100</v>
      </c>
      <c r="Q1434" s="88" t="s">
        <v>2746</v>
      </c>
      <c r="R1434" s="93" t="s">
        <v>3718</v>
      </c>
      <c r="S1434" s="93">
        <v>5.0000000000000001E-4</v>
      </c>
      <c r="V1434" s="116">
        <v>0.05</v>
      </c>
      <c r="W1434" s="116" t="s">
        <v>3886</v>
      </c>
      <c r="X1434" s="119" t="s">
        <v>3646</v>
      </c>
      <c r="Y1434" s="117" t="s">
        <v>3902</v>
      </c>
      <c r="AB1434" s="118">
        <v>0.3</v>
      </c>
      <c r="AE1434" s="119"/>
      <c r="AI1434" s="114"/>
      <c r="AJ1434" s="114"/>
      <c r="AK1434" s="114"/>
      <c r="AP1434" s="88" t="s">
        <v>44</v>
      </c>
      <c r="AQ1434" s="88" t="s">
        <v>44</v>
      </c>
      <c r="AR1434" s="88" t="s">
        <v>45</v>
      </c>
      <c r="AS1434" s="88" t="s">
        <v>44</v>
      </c>
      <c r="AT1434" s="88">
        <v>1</v>
      </c>
      <c r="AU1434" s="88"/>
      <c r="AV1434" s="88"/>
      <c r="AW1434" s="88"/>
      <c r="AX1434" s="88"/>
      <c r="AY1434" s="93">
        <v>1.6</v>
      </c>
      <c r="AZ1434" s="93"/>
      <c r="BA1434" s="93"/>
      <c r="BB1434" s="93"/>
      <c r="BC1434" s="93"/>
      <c r="BD1434" s="93"/>
      <c r="BE1434" s="93"/>
      <c r="BG1434" s="88" t="s">
        <v>68</v>
      </c>
    </row>
    <row r="1435" spans="1:59" s="87" customFormat="1" ht="30.75" customHeight="1" x14ac:dyDescent="0.2">
      <c r="A1435" s="87" t="s">
        <v>2688</v>
      </c>
      <c r="B1435" s="87" t="s">
        <v>2689</v>
      </c>
      <c r="C1435" s="87" t="s">
        <v>2688</v>
      </c>
      <c r="D1435" s="88" t="s">
        <v>32</v>
      </c>
      <c r="E1435" s="88" t="s">
        <v>31</v>
      </c>
      <c r="F1435" s="88" t="s">
        <v>31</v>
      </c>
      <c r="G1435" s="88" t="s">
        <v>61</v>
      </c>
      <c r="H1435" s="88" t="s">
        <v>66</v>
      </c>
      <c r="I1435" s="88"/>
      <c r="J1435" s="88" t="s">
        <v>2746</v>
      </c>
      <c r="K1435" s="88" t="s">
        <v>2753</v>
      </c>
      <c r="M1435" s="88" t="s">
        <v>2755</v>
      </c>
      <c r="N1435" s="88" t="s">
        <v>2750</v>
      </c>
      <c r="P1435" s="87" t="s">
        <v>1636</v>
      </c>
      <c r="Q1435" s="88" t="s">
        <v>2746</v>
      </c>
      <c r="R1435" s="93" t="s">
        <v>3718</v>
      </c>
      <c r="S1435" s="93">
        <v>5.0000000000000001E-4</v>
      </c>
      <c r="V1435" s="116">
        <v>0.05</v>
      </c>
      <c r="W1435" s="116" t="s">
        <v>3886</v>
      </c>
      <c r="X1435" s="119" t="s">
        <v>3646</v>
      </c>
      <c r="Y1435" s="117" t="s">
        <v>3902</v>
      </c>
      <c r="AB1435" s="118">
        <v>0.3</v>
      </c>
      <c r="AE1435" s="119"/>
      <c r="AI1435" s="114"/>
      <c r="AJ1435" s="114"/>
      <c r="AK1435" s="114"/>
      <c r="AP1435" s="88" t="s">
        <v>44</v>
      </c>
      <c r="AQ1435" s="88" t="s">
        <v>44</v>
      </c>
      <c r="AR1435" s="88" t="s">
        <v>45</v>
      </c>
      <c r="AS1435" s="88" t="s">
        <v>44</v>
      </c>
      <c r="AT1435" s="88">
        <v>1</v>
      </c>
      <c r="AU1435" s="88"/>
      <c r="AV1435" s="88"/>
      <c r="AW1435" s="88"/>
      <c r="AX1435" s="88"/>
      <c r="AY1435" s="93">
        <v>1.6</v>
      </c>
      <c r="AZ1435" s="93"/>
      <c r="BA1435" s="93"/>
      <c r="BB1435" s="93"/>
      <c r="BC1435" s="93"/>
      <c r="BD1435" s="93"/>
      <c r="BE1435" s="93"/>
      <c r="BG1435" s="88" t="s">
        <v>68</v>
      </c>
    </row>
    <row r="1436" spans="1:59" s="87" customFormat="1" ht="30.75" customHeight="1" x14ac:dyDescent="0.2">
      <c r="A1436" s="87" t="s">
        <v>2690</v>
      </c>
      <c r="B1436" s="87" t="s">
        <v>2691</v>
      </c>
      <c r="C1436" s="87" t="s">
        <v>2690</v>
      </c>
      <c r="D1436" s="88" t="s">
        <v>32</v>
      </c>
      <c r="E1436" s="88" t="s">
        <v>31</v>
      </c>
      <c r="F1436" s="88" t="s">
        <v>31</v>
      </c>
      <c r="G1436" s="88" t="s">
        <v>61</v>
      </c>
      <c r="H1436" s="88" t="s">
        <v>66</v>
      </c>
      <c r="I1436" s="88"/>
      <c r="J1436" s="88" t="s">
        <v>2746</v>
      </c>
      <c r="K1436" s="88" t="s">
        <v>2753</v>
      </c>
      <c r="M1436" s="88" t="s">
        <v>2755</v>
      </c>
      <c r="N1436" s="88" t="s">
        <v>2750</v>
      </c>
      <c r="P1436" s="87" t="s">
        <v>104</v>
      </c>
      <c r="Q1436" s="88" t="s">
        <v>2746</v>
      </c>
      <c r="R1436" s="93" t="s">
        <v>3718</v>
      </c>
      <c r="S1436" s="93">
        <v>5.0000000000000001E-4</v>
      </c>
      <c r="V1436" s="116">
        <v>0.05</v>
      </c>
      <c r="W1436" s="116" t="s">
        <v>3886</v>
      </c>
      <c r="X1436" s="119" t="s">
        <v>3646</v>
      </c>
      <c r="Y1436" s="117" t="s">
        <v>3902</v>
      </c>
      <c r="AB1436" s="118">
        <v>0.3</v>
      </c>
      <c r="AE1436" s="119"/>
      <c r="AI1436" s="114"/>
      <c r="AJ1436" s="114"/>
      <c r="AK1436" s="114"/>
      <c r="AP1436" s="88" t="s">
        <v>44</v>
      </c>
      <c r="AQ1436" s="88" t="s">
        <v>44</v>
      </c>
      <c r="AR1436" s="88" t="s">
        <v>45</v>
      </c>
      <c r="AS1436" s="88" t="s">
        <v>44</v>
      </c>
      <c r="AT1436" s="88">
        <v>1</v>
      </c>
      <c r="AU1436" s="88"/>
      <c r="AV1436" s="88"/>
      <c r="AW1436" s="88"/>
      <c r="AX1436" s="88"/>
      <c r="AY1436" s="93">
        <v>1.6</v>
      </c>
      <c r="AZ1436" s="93"/>
      <c r="BA1436" s="93"/>
      <c r="BB1436" s="93"/>
      <c r="BC1436" s="93"/>
      <c r="BD1436" s="93"/>
      <c r="BE1436" s="93"/>
      <c r="BG1436" s="88" t="s">
        <v>68</v>
      </c>
    </row>
    <row r="1437" spans="1:59" s="87" customFormat="1" ht="30.75" customHeight="1" x14ac:dyDescent="0.2">
      <c r="A1437" s="87" t="s">
        <v>2692</v>
      </c>
      <c r="B1437" s="87" t="s">
        <v>2693</v>
      </c>
      <c r="C1437" s="87" t="s">
        <v>2692</v>
      </c>
      <c r="D1437" s="88" t="s">
        <v>32</v>
      </c>
      <c r="E1437" s="88" t="s">
        <v>31</v>
      </c>
      <c r="F1437" s="88" t="s">
        <v>31</v>
      </c>
      <c r="G1437" s="88" t="s">
        <v>61</v>
      </c>
      <c r="H1437" s="88" t="s">
        <v>66</v>
      </c>
      <c r="I1437" s="88"/>
      <c r="J1437" s="88" t="s">
        <v>2746</v>
      </c>
      <c r="K1437" s="88" t="s">
        <v>2753</v>
      </c>
      <c r="M1437" s="88" t="s">
        <v>2755</v>
      </c>
      <c r="N1437" s="88" t="s">
        <v>2750</v>
      </c>
      <c r="P1437" s="87" t="s">
        <v>107</v>
      </c>
      <c r="Q1437" s="88" t="s">
        <v>2746</v>
      </c>
      <c r="R1437" s="93" t="s">
        <v>3718</v>
      </c>
      <c r="S1437" s="93">
        <v>5.0000000000000001E-4</v>
      </c>
      <c r="V1437" s="116">
        <v>0.05</v>
      </c>
      <c r="W1437" s="116" t="s">
        <v>3886</v>
      </c>
      <c r="X1437" s="119" t="s">
        <v>3646</v>
      </c>
      <c r="Y1437" s="117" t="s">
        <v>3902</v>
      </c>
      <c r="AB1437" s="118">
        <v>0.3</v>
      </c>
      <c r="AE1437" s="119"/>
      <c r="AI1437" s="114"/>
      <c r="AJ1437" s="114"/>
      <c r="AK1437" s="114"/>
      <c r="AP1437" s="88" t="s">
        <v>44</v>
      </c>
      <c r="AQ1437" s="88" t="s">
        <v>44</v>
      </c>
      <c r="AR1437" s="88" t="s">
        <v>45</v>
      </c>
      <c r="AS1437" s="88" t="s">
        <v>44</v>
      </c>
      <c r="AT1437" s="88">
        <v>1</v>
      </c>
      <c r="AU1437" s="88"/>
      <c r="AV1437" s="88"/>
      <c r="AW1437" s="88"/>
      <c r="AX1437" s="88"/>
      <c r="AY1437" s="93">
        <v>1.6</v>
      </c>
      <c r="AZ1437" s="93"/>
      <c r="BA1437" s="93"/>
      <c r="BB1437" s="93"/>
      <c r="BC1437" s="93"/>
      <c r="BD1437" s="93"/>
      <c r="BE1437" s="93"/>
      <c r="BG1437" s="88" t="s">
        <v>68</v>
      </c>
    </row>
    <row r="1438" spans="1:59" s="87" customFormat="1" ht="30.75" customHeight="1" x14ac:dyDescent="0.2">
      <c r="A1438" s="87" t="s">
        <v>2694</v>
      </c>
      <c r="B1438" s="87" t="s">
        <v>2695</v>
      </c>
      <c r="C1438" s="87" t="s">
        <v>2694</v>
      </c>
      <c r="D1438" s="88" t="s">
        <v>32</v>
      </c>
      <c r="E1438" s="88" t="s">
        <v>31</v>
      </c>
      <c r="F1438" s="88" t="s">
        <v>31</v>
      </c>
      <c r="G1438" s="88" t="s">
        <v>61</v>
      </c>
      <c r="H1438" s="88" t="s">
        <v>66</v>
      </c>
      <c r="I1438" s="88"/>
      <c r="J1438" s="88" t="s">
        <v>2746</v>
      </c>
      <c r="K1438" s="88" t="s">
        <v>2753</v>
      </c>
      <c r="M1438" s="88" t="s">
        <v>2755</v>
      </c>
      <c r="N1438" s="88" t="s">
        <v>2751</v>
      </c>
      <c r="P1438" s="87" t="s">
        <v>2747</v>
      </c>
      <c r="Q1438" s="88" t="s">
        <v>2746</v>
      </c>
      <c r="R1438" s="93" t="s">
        <v>3718</v>
      </c>
      <c r="S1438" s="93">
        <v>5.0000000000000001E-4</v>
      </c>
      <c r="V1438" s="116">
        <v>0.05</v>
      </c>
      <c r="W1438" s="116" t="s">
        <v>3886</v>
      </c>
      <c r="X1438" s="119" t="s">
        <v>3646</v>
      </c>
      <c r="Y1438" s="117" t="s">
        <v>3902</v>
      </c>
      <c r="AB1438" s="118">
        <v>0.3</v>
      </c>
      <c r="AE1438" s="119"/>
      <c r="AI1438" s="114"/>
      <c r="AJ1438" s="114"/>
      <c r="AK1438" s="114"/>
      <c r="AP1438" s="88" t="s">
        <v>44</v>
      </c>
      <c r="AQ1438" s="88" t="s">
        <v>44</v>
      </c>
      <c r="AR1438" s="88" t="s">
        <v>45</v>
      </c>
      <c r="AS1438" s="88" t="s">
        <v>44</v>
      </c>
      <c r="AT1438" s="88">
        <v>1</v>
      </c>
      <c r="AU1438" s="88"/>
      <c r="AV1438" s="88"/>
      <c r="AW1438" s="88"/>
      <c r="AX1438" s="88"/>
      <c r="AY1438" s="93">
        <v>1.6</v>
      </c>
      <c r="AZ1438" s="93"/>
      <c r="BA1438" s="93"/>
      <c r="BB1438" s="93"/>
      <c r="BC1438" s="93"/>
      <c r="BD1438" s="93"/>
      <c r="BE1438" s="93"/>
      <c r="BG1438" s="88" t="s">
        <v>68</v>
      </c>
    </row>
    <row r="1439" spans="1:59" s="87" customFormat="1" ht="30.75" customHeight="1" x14ac:dyDescent="0.2">
      <c r="A1439" s="87" t="s">
        <v>2696</v>
      </c>
      <c r="B1439" s="87" t="s">
        <v>2697</v>
      </c>
      <c r="C1439" s="87" t="s">
        <v>2696</v>
      </c>
      <c r="D1439" s="88" t="s">
        <v>32</v>
      </c>
      <c r="E1439" s="88" t="s">
        <v>31</v>
      </c>
      <c r="F1439" s="88" t="s">
        <v>31</v>
      </c>
      <c r="G1439" s="88" t="s">
        <v>61</v>
      </c>
      <c r="H1439" s="88" t="s">
        <v>66</v>
      </c>
      <c r="I1439" s="88"/>
      <c r="J1439" s="88" t="s">
        <v>2746</v>
      </c>
      <c r="K1439" s="88" t="s">
        <v>2753</v>
      </c>
      <c r="M1439" s="88" t="s">
        <v>2755</v>
      </c>
      <c r="N1439" s="88" t="s">
        <v>2751</v>
      </c>
      <c r="P1439" s="87" t="s">
        <v>2748</v>
      </c>
      <c r="Q1439" s="88" t="s">
        <v>2746</v>
      </c>
      <c r="R1439" s="93" t="s">
        <v>3718</v>
      </c>
      <c r="S1439" s="93">
        <v>5.0000000000000001E-4</v>
      </c>
      <c r="V1439" s="116">
        <v>0.05</v>
      </c>
      <c r="W1439" s="116" t="s">
        <v>3886</v>
      </c>
      <c r="X1439" s="119" t="s">
        <v>3646</v>
      </c>
      <c r="Y1439" s="117" t="s">
        <v>3902</v>
      </c>
      <c r="AB1439" s="118">
        <v>0.3</v>
      </c>
      <c r="AE1439" s="119"/>
      <c r="AI1439" s="114"/>
      <c r="AJ1439" s="114"/>
      <c r="AK1439" s="114"/>
      <c r="AP1439" s="88" t="s">
        <v>44</v>
      </c>
      <c r="AQ1439" s="88" t="s">
        <v>44</v>
      </c>
      <c r="AR1439" s="88" t="s">
        <v>45</v>
      </c>
      <c r="AS1439" s="88" t="s">
        <v>44</v>
      </c>
      <c r="AT1439" s="88">
        <v>1</v>
      </c>
      <c r="AU1439" s="88"/>
      <c r="AV1439" s="88"/>
      <c r="AW1439" s="88"/>
      <c r="AX1439" s="88"/>
      <c r="AY1439" s="93">
        <v>1.6</v>
      </c>
      <c r="AZ1439" s="93"/>
      <c r="BA1439" s="93"/>
      <c r="BB1439" s="93"/>
      <c r="BC1439" s="93"/>
      <c r="BD1439" s="93"/>
      <c r="BE1439" s="93"/>
      <c r="BG1439" s="88" t="s">
        <v>68</v>
      </c>
    </row>
    <row r="1440" spans="1:59" s="87" customFormat="1" ht="30.75" customHeight="1" x14ac:dyDescent="0.2">
      <c r="A1440" s="87" t="s">
        <v>2698</v>
      </c>
      <c r="B1440" s="87" t="s">
        <v>2699</v>
      </c>
      <c r="C1440" s="87" t="s">
        <v>2698</v>
      </c>
      <c r="D1440" s="88" t="s">
        <v>32</v>
      </c>
      <c r="E1440" s="88" t="s">
        <v>31</v>
      </c>
      <c r="F1440" s="88" t="s">
        <v>31</v>
      </c>
      <c r="G1440" s="88" t="s">
        <v>61</v>
      </c>
      <c r="H1440" s="88" t="s">
        <v>66</v>
      </c>
      <c r="I1440" s="88"/>
      <c r="J1440" s="88" t="s">
        <v>2746</v>
      </c>
      <c r="K1440" s="88" t="s">
        <v>2753</v>
      </c>
      <c r="M1440" s="88" t="s">
        <v>2755</v>
      </c>
      <c r="N1440" s="88" t="s">
        <v>2751</v>
      </c>
      <c r="P1440" s="87" t="s">
        <v>98</v>
      </c>
      <c r="Q1440" s="88" t="s">
        <v>2746</v>
      </c>
      <c r="R1440" s="93" t="s">
        <v>3718</v>
      </c>
      <c r="S1440" s="93">
        <v>5.0000000000000001E-4</v>
      </c>
      <c r="V1440" s="116">
        <v>0.05</v>
      </c>
      <c r="W1440" s="116" t="s">
        <v>3886</v>
      </c>
      <c r="X1440" s="119" t="s">
        <v>3646</v>
      </c>
      <c r="Y1440" s="117" t="s">
        <v>3902</v>
      </c>
      <c r="AB1440" s="118">
        <v>0.3</v>
      </c>
      <c r="AE1440" s="119"/>
      <c r="AI1440" s="114"/>
      <c r="AJ1440" s="114"/>
      <c r="AK1440" s="114"/>
      <c r="AP1440" s="88" t="s">
        <v>44</v>
      </c>
      <c r="AQ1440" s="88" t="s">
        <v>44</v>
      </c>
      <c r="AR1440" s="88" t="s">
        <v>45</v>
      </c>
      <c r="AS1440" s="88" t="s">
        <v>44</v>
      </c>
      <c r="AT1440" s="88">
        <v>1</v>
      </c>
      <c r="AU1440" s="88"/>
      <c r="AV1440" s="88"/>
      <c r="AW1440" s="88"/>
      <c r="AX1440" s="88"/>
      <c r="AY1440" s="93">
        <v>1.6</v>
      </c>
      <c r="AZ1440" s="93"/>
      <c r="BA1440" s="93"/>
      <c r="BB1440" s="93"/>
      <c r="BC1440" s="93"/>
      <c r="BD1440" s="93"/>
      <c r="BE1440" s="93"/>
      <c r="BG1440" s="88" t="s">
        <v>68</v>
      </c>
    </row>
    <row r="1441" spans="1:59" s="87" customFormat="1" ht="30.75" customHeight="1" x14ac:dyDescent="0.2">
      <c r="A1441" s="87" t="s">
        <v>2700</v>
      </c>
      <c r="B1441" s="87" t="s">
        <v>2701</v>
      </c>
      <c r="C1441" s="87" t="s">
        <v>2700</v>
      </c>
      <c r="D1441" s="88" t="s">
        <v>32</v>
      </c>
      <c r="E1441" s="88" t="s">
        <v>31</v>
      </c>
      <c r="F1441" s="88" t="s">
        <v>31</v>
      </c>
      <c r="G1441" s="88" t="s">
        <v>61</v>
      </c>
      <c r="H1441" s="88" t="s">
        <v>66</v>
      </c>
      <c r="I1441" s="88"/>
      <c r="J1441" s="88" t="s">
        <v>2746</v>
      </c>
      <c r="K1441" s="88" t="s">
        <v>2753</v>
      </c>
      <c r="M1441" s="88" t="s">
        <v>2755</v>
      </c>
      <c r="N1441" s="88" t="s">
        <v>2751</v>
      </c>
      <c r="P1441" s="87" t="s">
        <v>100</v>
      </c>
      <c r="Q1441" s="88" t="s">
        <v>2746</v>
      </c>
      <c r="R1441" s="93" t="s">
        <v>3718</v>
      </c>
      <c r="S1441" s="93">
        <v>5.0000000000000001E-4</v>
      </c>
      <c r="V1441" s="116">
        <v>0.05</v>
      </c>
      <c r="W1441" s="116" t="s">
        <v>3886</v>
      </c>
      <c r="X1441" s="119" t="s">
        <v>3646</v>
      </c>
      <c r="Y1441" s="117" t="s">
        <v>3902</v>
      </c>
      <c r="AB1441" s="118">
        <v>0.3</v>
      </c>
      <c r="AE1441" s="119"/>
      <c r="AI1441" s="114"/>
      <c r="AJ1441" s="114"/>
      <c r="AK1441" s="114"/>
      <c r="AP1441" s="88" t="s">
        <v>44</v>
      </c>
      <c r="AQ1441" s="88" t="s">
        <v>44</v>
      </c>
      <c r="AR1441" s="88" t="s">
        <v>45</v>
      </c>
      <c r="AS1441" s="88" t="s">
        <v>44</v>
      </c>
      <c r="AT1441" s="88">
        <v>1</v>
      </c>
      <c r="AU1441" s="88"/>
      <c r="AV1441" s="88"/>
      <c r="AW1441" s="88"/>
      <c r="AX1441" s="88"/>
      <c r="AY1441" s="93">
        <v>1.6</v>
      </c>
      <c r="AZ1441" s="93"/>
      <c r="BA1441" s="93"/>
      <c r="BB1441" s="93"/>
      <c r="BC1441" s="93"/>
      <c r="BD1441" s="93"/>
      <c r="BE1441" s="93"/>
      <c r="BG1441" s="88" t="s">
        <v>68</v>
      </c>
    </row>
    <row r="1442" spans="1:59" s="87" customFormat="1" ht="30.75" customHeight="1" x14ac:dyDescent="0.2">
      <c r="A1442" s="87" t="s">
        <v>2702</v>
      </c>
      <c r="B1442" s="87" t="s">
        <v>2703</v>
      </c>
      <c r="C1442" s="87" t="s">
        <v>2702</v>
      </c>
      <c r="D1442" s="88" t="s">
        <v>32</v>
      </c>
      <c r="E1442" s="88" t="s">
        <v>31</v>
      </c>
      <c r="F1442" s="88" t="s">
        <v>31</v>
      </c>
      <c r="G1442" s="88" t="s">
        <v>61</v>
      </c>
      <c r="H1442" s="88" t="s">
        <v>66</v>
      </c>
      <c r="I1442" s="88"/>
      <c r="J1442" s="88" t="s">
        <v>2746</v>
      </c>
      <c r="K1442" s="88" t="s">
        <v>2753</v>
      </c>
      <c r="M1442" s="88" t="s">
        <v>2755</v>
      </c>
      <c r="N1442" s="88" t="s">
        <v>2751</v>
      </c>
      <c r="P1442" s="87" t="s">
        <v>1636</v>
      </c>
      <c r="Q1442" s="88" t="s">
        <v>2746</v>
      </c>
      <c r="R1442" s="93" t="s">
        <v>3718</v>
      </c>
      <c r="S1442" s="93">
        <v>5.0000000000000001E-4</v>
      </c>
      <c r="V1442" s="116">
        <v>0.05</v>
      </c>
      <c r="W1442" s="116" t="s">
        <v>3886</v>
      </c>
      <c r="X1442" s="119" t="s">
        <v>3646</v>
      </c>
      <c r="Y1442" s="117" t="s">
        <v>3902</v>
      </c>
      <c r="AB1442" s="118">
        <v>0.3</v>
      </c>
      <c r="AE1442" s="119"/>
      <c r="AI1442" s="114"/>
      <c r="AJ1442" s="114"/>
      <c r="AK1442" s="114"/>
      <c r="AP1442" s="88" t="s">
        <v>44</v>
      </c>
      <c r="AQ1442" s="88" t="s">
        <v>44</v>
      </c>
      <c r="AR1442" s="88" t="s">
        <v>45</v>
      </c>
      <c r="AS1442" s="88" t="s">
        <v>44</v>
      </c>
      <c r="AT1442" s="88">
        <v>1</v>
      </c>
      <c r="AU1442" s="88"/>
      <c r="AV1442" s="88"/>
      <c r="AW1442" s="88"/>
      <c r="AX1442" s="88"/>
      <c r="AY1442" s="93">
        <v>1.6</v>
      </c>
      <c r="AZ1442" s="93"/>
      <c r="BA1442" s="93"/>
      <c r="BB1442" s="93"/>
      <c r="BC1442" s="93"/>
      <c r="BD1442" s="93"/>
      <c r="BE1442" s="93"/>
      <c r="BG1442" s="88" t="s">
        <v>68</v>
      </c>
    </row>
    <row r="1443" spans="1:59" s="87" customFormat="1" ht="30.75" customHeight="1" x14ac:dyDescent="0.2">
      <c r="A1443" s="87" t="s">
        <v>2704</v>
      </c>
      <c r="B1443" s="87" t="s">
        <v>2705</v>
      </c>
      <c r="C1443" s="87" t="s">
        <v>2704</v>
      </c>
      <c r="D1443" s="88" t="s">
        <v>32</v>
      </c>
      <c r="E1443" s="88" t="s">
        <v>31</v>
      </c>
      <c r="F1443" s="88" t="s">
        <v>31</v>
      </c>
      <c r="G1443" s="88" t="s">
        <v>61</v>
      </c>
      <c r="H1443" s="88" t="s">
        <v>66</v>
      </c>
      <c r="I1443" s="88"/>
      <c r="J1443" s="88" t="s">
        <v>2746</v>
      </c>
      <c r="K1443" s="88" t="s">
        <v>2753</v>
      </c>
      <c r="M1443" s="88" t="s">
        <v>2755</v>
      </c>
      <c r="N1443" s="88" t="s">
        <v>2751</v>
      </c>
      <c r="P1443" s="87" t="s">
        <v>104</v>
      </c>
      <c r="Q1443" s="88" t="s">
        <v>2746</v>
      </c>
      <c r="R1443" s="93" t="s">
        <v>3718</v>
      </c>
      <c r="S1443" s="93">
        <v>5.0000000000000001E-4</v>
      </c>
      <c r="V1443" s="116">
        <v>0.05</v>
      </c>
      <c r="W1443" s="116" t="s">
        <v>3886</v>
      </c>
      <c r="X1443" s="119" t="s">
        <v>3646</v>
      </c>
      <c r="Y1443" s="117" t="s">
        <v>3902</v>
      </c>
      <c r="AB1443" s="118">
        <v>0.3</v>
      </c>
      <c r="AE1443" s="119"/>
      <c r="AI1443" s="114"/>
      <c r="AJ1443" s="114"/>
      <c r="AK1443" s="114"/>
      <c r="AP1443" s="88" t="s">
        <v>44</v>
      </c>
      <c r="AQ1443" s="88" t="s">
        <v>44</v>
      </c>
      <c r="AR1443" s="88" t="s">
        <v>45</v>
      </c>
      <c r="AS1443" s="88" t="s">
        <v>44</v>
      </c>
      <c r="AT1443" s="88">
        <v>1</v>
      </c>
      <c r="AU1443" s="88"/>
      <c r="AV1443" s="88"/>
      <c r="AW1443" s="88"/>
      <c r="AX1443" s="88"/>
      <c r="AY1443" s="93">
        <v>1.6</v>
      </c>
      <c r="AZ1443" s="93"/>
      <c r="BA1443" s="93"/>
      <c r="BB1443" s="93"/>
      <c r="BC1443" s="93"/>
      <c r="BD1443" s="93"/>
      <c r="BE1443" s="93"/>
      <c r="BG1443" s="88" t="s">
        <v>68</v>
      </c>
    </row>
    <row r="1444" spans="1:59" s="87" customFormat="1" ht="30.75" customHeight="1" x14ac:dyDescent="0.2">
      <c r="A1444" s="87" t="s">
        <v>2706</v>
      </c>
      <c r="B1444" s="87" t="s">
        <v>2707</v>
      </c>
      <c r="C1444" s="87" t="s">
        <v>2706</v>
      </c>
      <c r="D1444" s="88" t="s">
        <v>32</v>
      </c>
      <c r="E1444" s="88" t="s">
        <v>31</v>
      </c>
      <c r="F1444" s="88" t="s">
        <v>31</v>
      </c>
      <c r="G1444" s="88" t="s">
        <v>61</v>
      </c>
      <c r="H1444" s="88" t="s">
        <v>66</v>
      </c>
      <c r="I1444" s="88"/>
      <c r="J1444" s="88" t="s">
        <v>2746</v>
      </c>
      <c r="K1444" s="88" t="s">
        <v>2753</v>
      </c>
      <c r="M1444" s="88" t="s">
        <v>2755</v>
      </c>
      <c r="N1444" s="88" t="s">
        <v>2751</v>
      </c>
      <c r="P1444" s="87" t="s">
        <v>107</v>
      </c>
      <c r="Q1444" s="88" t="s">
        <v>2746</v>
      </c>
      <c r="R1444" s="93" t="s">
        <v>3718</v>
      </c>
      <c r="S1444" s="93">
        <v>5.0000000000000001E-4</v>
      </c>
      <c r="V1444" s="116">
        <v>0.05</v>
      </c>
      <c r="W1444" s="116" t="s">
        <v>3886</v>
      </c>
      <c r="X1444" s="119" t="s">
        <v>3646</v>
      </c>
      <c r="Y1444" s="117" t="s">
        <v>3902</v>
      </c>
      <c r="AB1444" s="118">
        <v>0.3</v>
      </c>
      <c r="AE1444" s="119"/>
      <c r="AI1444" s="114"/>
      <c r="AJ1444" s="114"/>
      <c r="AK1444" s="114"/>
      <c r="AP1444" s="88" t="s">
        <v>44</v>
      </c>
      <c r="AQ1444" s="88" t="s">
        <v>44</v>
      </c>
      <c r="AR1444" s="88" t="s">
        <v>45</v>
      </c>
      <c r="AS1444" s="88" t="s">
        <v>44</v>
      </c>
      <c r="AT1444" s="88">
        <v>1</v>
      </c>
      <c r="AU1444" s="88"/>
      <c r="AV1444" s="88"/>
      <c r="AW1444" s="88"/>
      <c r="AX1444" s="88"/>
      <c r="AY1444" s="93">
        <v>1.6</v>
      </c>
      <c r="AZ1444" s="93"/>
      <c r="BA1444" s="93"/>
      <c r="BB1444" s="93"/>
      <c r="BC1444" s="93"/>
      <c r="BD1444" s="93"/>
      <c r="BE1444" s="93"/>
      <c r="BG1444" s="88" t="s">
        <v>68</v>
      </c>
    </row>
    <row r="1445" spans="1:59" s="87" customFormat="1" ht="30.75" customHeight="1" x14ac:dyDescent="0.2">
      <c r="A1445" s="87" t="s">
        <v>2708</v>
      </c>
      <c r="B1445" s="87" t="s">
        <v>2709</v>
      </c>
      <c r="C1445" s="87" t="s">
        <v>2708</v>
      </c>
      <c r="D1445" s="88" t="s">
        <v>32</v>
      </c>
      <c r="E1445" s="88" t="s">
        <v>31</v>
      </c>
      <c r="F1445" s="88" t="s">
        <v>31</v>
      </c>
      <c r="G1445" s="88" t="s">
        <v>61</v>
      </c>
      <c r="H1445" s="88" t="s">
        <v>66</v>
      </c>
      <c r="I1445" s="88"/>
      <c r="J1445" s="88" t="s">
        <v>2746</v>
      </c>
      <c r="K1445" s="88" t="s">
        <v>2753</v>
      </c>
      <c r="M1445" s="88" t="s">
        <v>2755</v>
      </c>
      <c r="N1445" s="88" t="s">
        <v>2752</v>
      </c>
      <c r="P1445" s="87" t="s">
        <v>2747</v>
      </c>
      <c r="Q1445" s="88" t="s">
        <v>2746</v>
      </c>
      <c r="R1445" s="93" t="s">
        <v>3718</v>
      </c>
      <c r="S1445" s="93">
        <v>5.0000000000000001E-4</v>
      </c>
      <c r="V1445" s="116">
        <v>0.05</v>
      </c>
      <c r="W1445" s="116" t="s">
        <v>3886</v>
      </c>
      <c r="X1445" s="119" t="s">
        <v>3646</v>
      </c>
      <c r="Y1445" s="117" t="s">
        <v>3902</v>
      </c>
      <c r="AB1445" s="118">
        <v>0.3</v>
      </c>
      <c r="AE1445" s="119"/>
      <c r="AI1445" s="114"/>
      <c r="AJ1445" s="114"/>
      <c r="AK1445" s="114"/>
      <c r="AP1445" s="88" t="s">
        <v>44</v>
      </c>
      <c r="AQ1445" s="88" t="s">
        <v>44</v>
      </c>
      <c r="AR1445" s="88" t="s">
        <v>45</v>
      </c>
      <c r="AS1445" s="88" t="s">
        <v>44</v>
      </c>
      <c r="AT1445" s="88">
        <v>1</v>
      </c>
      <c r="AU1445" s="88"/>
      <c r="AV1445" s="88"/>
      <c r="AW1445" s="88"/>
      <c r="AX1445" s="88"/>
      <c r="AY1445" s="93">
        <v>1.6</v>
      </c>
      <c r="AZ1445" s="93"/>
      <c r="BA1445" s="93"/>
      <c r="BB1445" s="93"/>
      <c r="BC1445" s="93"/>
      <c r="BD1445" s="93"/>
      <c r="BE1445" s="93"/>
      <c r="BG1445" s="88" t="s">
        <v>68</v>
      </c>
    </row>
    <row r="1446" spans="1:59" s="87" customFormat="1" ht="30.75" customHeight="1" x14ac:dyDescent="0.2">
      <c r="A1446" s="87" t="s">
        <v>2710</v>
      </c>
      <c r="B1446" s="87" t="s">
        <v>2711</v>
      </c>
      <c r="C1446" s="87" t="s">
        <v>2710</v>
      </c>
      <c r="D1446" s="88" t="s">
        <v>32</v>
      </c>
      <c r="E1446" s="88" t="s">
        <v>31</v>
      </c>
      <c r="F1446" s="88" t="s">
        <v>31</v>
      </c>
      <c r="G1446" s="88" t="s">
        <v>61</v>
      </c>
      <c r="H1446" s="88" t="s">
        <v>66</v>
      </c>
      <c r="I1446" s="88"/>
      <c r="J1446" s="88" t="s">
        <v>2746</v>
      </c>
      <c r="K1446" s="88" t="s">
        <v>2753</v>
      </c>
      <c r="M1446" s="88" t="s">
        <v>2755</v>
      </c>
      <c r="N1446" s="88" t="s">
        <v>2752</v>
      </c>
      <c r="P1446" s="87" t="s">
        <v>2748</v>
      </c>
      <c r="Q1446" s="88" t="s">
        <v>2746</v>
      </c>
      <c r="R1446" s="93" t="s">
        <v>3718</v>
      </c>
      <c r="S1446" s="93">
        <v>5.0000000000000001E-4</v>
      </c>
      <c r="V1446" s="116">
        <v>0.05</v>
      </c>
      <c r="W1446" s="116" t="s">
        <v>3886</v>
      </c>
      <c r="X1446" s="119" t="s">
        <v>3646</v>
      </c>
      <c r="Y1446" s="117" t="s">
        <v>3902</v>
      </c>
      <c r="AB1446" s="118">
        <v>0.3</v>
      </c>
      <c r="AE1446" s="119"/>
      <c r="AI1446" s="114"/>
      <c r="AJ1446" s="114"/>
      <c r="AK1446" s="114"/>
      <c r="AP1446" s="88" t="s">
        <v>44</v>
      </c>
      <c r="AQ1446" s="88" t="s">
        <v>44</v>
      </c>
      <c r="AR1446" s="88" t="s">
        <v>45</v>
      </c>
      <c r="AS1446" s="88" t="s">
        <v>44</v>
      </c>
      <c r="AT1446" s="88">
        <v>1</v>
      </c>
      <c r="AU1446" s="88"/>
      <c r="AV1446" s="88"/>
      <c r="AW1446" s="88"/>
      <c r="AX1446" s="88"/>
      <c r="AY1446" s="93">
        <v>1.6</v>
      </c>
      <c r="AZ1446" s="93"/>
      <c r="BA1446" s="93"/>
      <c r="BB1446" s="93"/>
      <c r="BC1446" s="93"/>
      <c r="BD1446" s="93"/>
      <c r="BE1446" s="93"/>
      <c r="BG1446" s="88" t="s">
        <v>68</v>
      </c>
    </row>
    <row r="1447" spans="1:59" s="87" customFormat="1" ht="30.75" customHeight="1" x14ac:dyDescent="0.2">
      <c r="A1447" s="87" t="s">
        <v>2712</v>
      </c>
      <c r="B1447" s="87" t="s">
        <v>2713</v>
      </c>
      <c r="C1447" s="87" t="s">
        <v>2712</v>
      </c>
      <c r="D1447" s="88" t="s">
        <v>32</v>
      </c>
      <c r="E1447" s="88" t="s">
        <v>31</v>
      </c>
      <c r="F1447" s="88" t="s">
        <v>31</v>
      </c>
      <c r="G1447" s="88" t="s">
        <v>61</v>
      </c>
      <c r="H1447" s="88" t="s">
        <v>66</v>
      </c>
      <c r="I1447" s="88"/>
      <c r="J1447" s="88" t="s">
        <v>2746</v>
      </c>
      <c r="K1447" s="88" t="s">
        <v>2753</v>
      </c>
      <c r="M1447" s="88" t="s">
        <v>2755</v>
      </c>
      <c r="N1447" s="88" t="s">
        <v>2752</v>
      </c>
      <c r="P1447" s="87" t="s">
        <v>98</v>
      </c>
      <c r="Q1447" s="88" t="s">
        <v>2746</v>
      </c>
      <c r="R1447" s="93" t="s">
        <v>3718</v>
      </c>
      <c r="S1447" s="93">
        <v>5.0000000000000001E-4</v>
      </c>
      <c r="V1447" s="116">
        <v>0.05</v>
      </c>
      <c r="W1447" s="116" t="s">
        <v>3886</v>
      </c>
      <c r="X1447" s="119" t="s">
        <v>3646</v>
      </c>
      <c r="Y1447" s="117" t="s">
        <v>3902</v>
      </c>
      <c r="AB1447" s="118">
        <v>0.3</v>
      </c>
      <c r="AE1447" s="119"/>
      <c r="AI1447" s="114"/>
      <c r="AJ1447" s="114"/>
      <c r="AK1447" s="114"/>
      <c r="AP1447" s="88" t="s">
        <v>44</v>
      </c>
      <c r="AQ1447" s="88" t="s">
        <v>44</v>
      </c>
      <c r="AR1447" s="88" t="s">
        <v>45</v>
      </c>
      <c r="AS1447" s="88" t="s">
        <v>44</v>
      </c>
      <c r="AT1447" s="88">
        <v>1</v>
      </c>
      <c r="AU1447" s="88"/>
      <c r="AV1447" s="88"/>
      <c r="AW1447" s="88"/>
      <c r="AX1447" s="88"/>
      <c r="AY1447" s="93">
        <v>1.6</v>
      </c>
      <c r="AZ1447" s="93"/>
      <c r="BA1447" s="93"/>
      <c r="BB1447" s="93"/>
      <c r="BC1447" s="93"/>
      <c r="BD1447" s="93"/>
      <c r="BE1447" s="93"/>
      <c r="BG1447" s="88" t="s">
        <v>68</v>
      </c>
    </row>
    <row r="1448" spans="1:59" s="87" customFormat="1" ht="30.75" customHeight="1" x14ac:dyDescent="0.2">
      <c r="A1448" s="87" t="s">
        <v>2714</v>
      </c>
      <c r="B1448" s="87" t="s">
        <v>2715</v>
      </c>
      <c r="C1448" s="87" t="s">
        <v>2714</v>
      </c>
      <c r="D1448" s="88" t="s">
        <v>32</v>
      </c>
      <c r="E1448" s="88" t="s">
        <v>31</v>
      </c>
      <c r="F1448" s="88" t="s">
        <v>31</v>
      </c>
      <c r="G1448" s="88" t="s">
        <v>61</v>
      </c>
      <c r="H1448" s="88" t="s">
        <v>66</v>
      </c>
      <c r="I1448" s="88"/>
      <c r="J1448" s="88" t="s">
        <v>2746</v>
      </c>
      <c r="K1448" s="88" t="s">
        <v>2753</v>
      </c>
      <c r="M1448" s="88" t="s">
        <v>2755</v>
      </c>
      <c r="N1448" s="88" t="s">
        <v>2752</v>
      </c>
      <c r="P1448" s="87" t="s">
        <v>100</v>
      </c>
      <c r="Q1448" s="88" t="s">
        <v>2746</v>
      </c>
      <c r="R1448" s="93" t="s">
        <v>3718</v>
      </c>
      <c r="S1448" s="93">
        <v>5.0000000000000001E-4</v>
      </c>
      <c r="V1448" s="116">
        <v>0.05</v>
      </c>
      <c r="W1448" s="116" t="s">
        <v>3886</v>
      </c>
      <c r="X1448" s="119" t="s">
        <v>3646</v>
      </c>
      <c r="Y1448" s="117" t="s">
        <v>3902</v>
      </c>
      <c r="AB1448" s="118">
        <v>0.3</v>
      </c>
      <c r="AE1448" s="119"/>
      <c r="AI1448" s="114"/>
      <c r="AJ1448" s="114"/>
      <c r="AK1448" s="114"/>
      <c r="AP1448" s="88" t="s">
        <v>44</v>
      </c>
      <c r="AQ1448" s="88" t="s">
        <v>44</v>
      </c>
      <c r="AR1448" s="88" t="s">
        <v>45</v>
      </c>
      <c r="AS1448" s="88" t="s">
        <v>44</v>
      </c>
      <c r="AT1448" s="88">
        <v>1</v>
      </c>
      <c r="AU1448" s="88"/>
      <c r="AV1448" s="88"/>
      <c r="AW1448" s="88"/>
      <c r="AX1448" s="88"/>
      <c r="AY1448" s="93">
        <v>1.6</v>
      </c>
      <c r="AZ1448" s="93"/>
      <c r="BA1448" s="93"/>
      <c r="BB1448" s="93"/>
      <c r="BC1448" s="93"/>
      <c r="BD1448" s="93"/>
      <c r="BE1448" s="93"/>
      <c r="BG1448" s="88" t="s">
        <v>68</v>
      </c>
    </row>
    <row r="1449" spans="1:59" s="87" customFormat="1" ht="30.75" customHeight="1" x14ac:dyDescent="0.2">
      <c r="A1449" s="87" t="s">
        <v>2716</v>
      </c>
      <c r="B1449" s="87" t="s">
        <v>2717</v>
      </c>
      <c r="C1449" s="87" t="s">
        <v>2716</v>
      </c>
      <c r="D1449" s="88" t="s">
        <v>32</v>
      </c>
      <c r="E1449" s="88" t="s">
        <v>31</v>
      </c>
      <c r="F1449" s="88" t="s">
        <v>31</v>
      </c>
      <c r="G1449" s="88" t="s">
        <v>61</v>
      </c>
      <c r="H1449" s="88" t="s">
        <v>66</v>
      </c>
      <c r="I1449" s="88"/>
      <c r="J1449" s="88" t="s">
        <v>2746</v>
      </c>
      <c r="K1449" s="88" t="s">
        <v>2753</v>
      </c>
      <c r="M1449" s="88" t="s">
        <v>2755</v>
      </c>
      <c r="N1449" s="88" t="s">
        <v>2752</v>
      </c>
      <c r="P1449" s="87" t="s">
        <v>1636</v>
      </c>
      <c r="Q1449" s="88" t="s">
        <v>2746</v>
      </c>
      <c r="R1449" s="93" t="s">
        <v>3718</v>
      </c>
      <c r="S1449" s="93">
        <v>5.0000000000000001E-4</v>
      </c>
      <c r="V1449" s="116">
        <v>0.05</v>
      </c>
      <c r="W1449" s="116" t="s">
        <v>3886</v>
      </c>
      <c r="X1449" s="119" t="s">
        <v>3646</v>
      </c>
      <c r="Y1449" s="117" t="s">
        <v>3902</v>
      </c>
      <c r="AB1449" s="118">
        <v>0.3</v>
      </c>
      <c r="AE1449" s="119"/>
      <c r="AI1449" s="114"/>
      <c r="AJ1449" s="114"/>
      <c r="AK1449" s="114"/>
      <c r="AP1449" s="88" t="s">
        <v>44</v>
      </c>
      <c r="AQ1449" s="88" t="s">
        <v>44</v>
      </c>
      <c r="AR1449" s="88" t="s">
        <v>45</v>
      </c>
      <c r="AS1449" s="88" t="s">
        <v>44</v>
      </c>
      <c r="AT1449" s="88">
        <v>1</v>
      </c>
      <c r="AU1449" s="88"/>
      <c r="AV1449" s="88"/>
      <c r="AW1449" s="88"/>
      <c r="AX1449" s="88"/>
      <c r="AY1449" s="93">
        <v>1.6</v>
      </c>
      <c r="AZ1449" s="93"/>
      <c r="BA1449" s="93"/>
      <c r="BB1449" s="93"/>
      <c r="BC1449" s="93"/>
      <c r="BD1449" s="93"/>
      <c r="BE1449" s="93"/>
      <c r="BG1449" s="88" t="s">
        <v>68</v>
      </c>
    </row>
    <row r="1450" spans="1:59" s="87" customFormat="1" ht="30.75" customHeight="1" x14ac:dyDescent="0.2">
      <c r="A1450" s="87" t="s">
        <v>2718</v>
      </c>
      <c r="B1450" s="87" t="s">
        <v>2719</v>
      </c>
      <c r="C1450" s="87" t="s">
        <v>2718</v>
      </c>
      <c r="D1450" s="88" t="s">
        <v>32</v>
      </c>
      <c r="E1450" s="88" t="s">
        <v>31</v>
      </c>
      <c r="F1450" s="88" t="s">
        <v>31</v>
      </c>
      <c r="G1450" s="88" t="s">
        <v>61</v>
      </c>
      <c r="H1450" s="88" t="s">
        <v>66</v>
      </c>
      <c r="I1450" s="88"/>
      <c r="J1450" s="88" t="s">
        <v>2746</v>
      </c>
      <c r="K1450" s="88" t="s">
        <v>2753</v>
      </c>
      <c r="M1450" s="88" t="s">
        <v>2755</v>
      </c>
      <c r="N1450" s="88" t="s">
        <v>2752</v>
      </c>
      <c r="P1450" s="87" t="s">
        <v>104</v>
      </c>
      <c r="Q1450" s="88" t="s">
        <v>2746</v>
      </c>
      <c r="R1450" s="93" t="s">
        <v>3718</v>
      </c>
      <c r="S1450" s="93">
        <v>5.0000000000000001E-4</v>
      </c>
      <c r="V1450" s="116">
        <v>0.05</v>
      </c>
      <c r="W1450" s="116" t="s">
        <v>3886</v>
      </c>
      <c r="X1450" s="119" t="s">
        <v>3646</v>
      </c>
      <c r="Y1450" s="117" t="s">
        <v>3902</v>
      </c>
      <c r="AB1450" s="118">
        <v>0.3</v>
      </c>
      <c r="AE1450" s="119"/>
      <c r="AI1450" s="114"/>
      <c r="AJ1450" s="114"/>
      <c r="AK1450" s="114"/>
      <c r="AP1450" s="88" t="s">
        <v>44</v>
      </c>
      <c r="AQ1450" s="88" t="s">
        <v>44</v>
      </c>
      <c r="AR1450" s="88" t="s">
        <v>45</v>
      </c>
      <c r="AS1450" s="88" t="s">
        <v>44</v>
      </c>
      <c r="AT1450" s="88">
        <v>1</v>
      </c>
      <c r="AU1450" s="88"/>
      <c r="AV1450" s="88"/>
      <c r="AW1450" s="88"/>
      <c r="AX1450" s="88"/>
      <c r="AY1450" s="93">
        <v>1.6</v>
      </c>
      <c r="AZ1450" s="93"/>
      <c r="BA1450" s="93"/>
      <c r="BB1450" s="93"/>
      <c r="BC1450" s="93"/>
      <c r="BD1450" s="93"/>
      <c r="BE1450" s="93"/>
      <c r="BG1450" s="88" t="s">
        <v>68</v>
      </c>
    </row>
    <row r="1451" spans="1:59" s="87" customFormat="1" ht="30.75" customHeight="1" x14ac:dyDescent="0.2">
      <c r="A1451" s="87" t="s">
        <v>2720</v>
      </c>
      <c r="B1451" s="87" t="s">
        <v>2721</v>
      </c>
      <c r="C1451" s="87" t="s">
        <v>2720</v>
      </c>
      <c r="D1451" s="88" t="s">
        <v>32</v>
      </c>
      <c r="E1451" s="88" t="s">
        <v>31</v>
      </c>
      <c r="F1451" s="88" t="s">
        <v>31</v>
      </c>
      <c r="G1451" s="88" t="s">
        <v>61</v>
      </c>
      <c r="H1451" s="88" t="s">
        <v>66</v>
      </c>
      <c r="I1451" s="88"/>
      <c r="J1451" s="88" t="s">
        <v>2746</v>
      </c>
      <c r="K1451" s="88" t="s">
        <v>2753</v>
      </c>
      <c r="M1451" s="88" t="s">
        <v>2755</v>
      </c>
      <c r="N1451" s="88" t="s">
        <v>2752</v>
      </c>
      <c r="P1451" s="87" t="s">
        <v>107</v>
      </c>
      <c r="Q1451" s="88" t="s">
        <v>2746</v>
      </c>
      <c r="R1451" s="93" t="s">
        <v>3718</v>
      </c>
      <c r="S1451" s="93">
        <v>5.0000000000000001E-4</v>
      </c>
      <c r="V1451" s="116">
        <v>0.05</v>
      </c>
      <c r="W1451" s="116" t="s">
        <v>3886</v>
      </c>
      <c r="X1451" s="119" t="s">
        <v>3646</v>
      </c>
      <c r="Y1451" s="117" t="s">
        <v>3902</v>
      </c>
      <c r="AB1451" s="118">
        <v>0.3</v>
      </c>
      <c r="AE1451" s="119"/>
      <c r="AI1451" s="114"/>
      <c r="AJ1451" s="114"/>
      <c r="AK1451" s="114"/>
      <c r="AP1451" s="88" t="s">
        <v>44</v>
      </c>
      <c r="AQ1451" s="88" t="s">
        <v>44</v>
      </c>
      <c r="AR1451" s="88" t="s">
        <v>45</v>
      </c>
      <c r="AS1451" s="88" t="s">
        <v>44</v>
      </c>
      <c r="AT1451" s="88">
        <v>1</v>
      </c>
      <c r="AU1451" s="88"/>
      <c r="AV1451" s="88"/>
      <c r="AW1451" s="88"/>
      <c r="AX1451" s="88"/>
      <c r="AY1451" s="93">
        <v>1.6</v>
      </c>
      <c r="AZ1451" s="93"/>
      <c r="BA1451" s="93"/>
      <c r="BB1451" s="93"/>
      <c r="BC1451" s="93"/>
      <c r="BD1451" s="93"/>
      <c r="BE1451" s="93"/>
      <c r="BG1451" s="88" t="s">
        <v>68</v>
      </c>
    </row>
    <row r="1452" spans="1:59" s="87" customFormat="1" ht="30.75" customHeight="1" x14ac:dyDescent="0.2">
      <c r="A1452" s="87" t="s">
        <v>2722</v>
      </c>
      <c r="B1452" s="87" t="s">
        <v>2723</v>
      </c>
      <c r="C1452" s="87" t="s">
        <v>2722</v>
      </c>
      <c r="D1452" s="88" t="s">
        <v>32</v>
      </c>
      <c r="E1452" s="88" t="s">
        <v>31</v>
      </c>
      <c r="F1452" s="88" t="s">
        <v>31</v>
      </c>
      <c r="G1452" s="88" t="s">
        <v>61</v>
      </c>
      <c r="H1452" s="88" t="s">
        <v>66</v>
      </c>
      <c r="I1452" s="88"/>
      <c r="J1452" s="88" t="s">
        <v>2746</v>
      </c>
      <c r="K1452" s="88" t="s">
        <v>2753</v>
      </c>
      <c r="M1452" s="88" t="s">
        <v>2755</v>
      </c>
      <c r="N1452" s="88" t="s">
        <v>2752</v>
      </c>
      <c r="P1452" s="87" t="s">
        <v>98</v>
      </c>
      <c r="Q1452" s="88" t="s">
        <v>2746</v>
      </c>
      <c r="R1452" s="93" t="s">
        <v>3718</v>
      </c>
      <c r="S1452" s="93">
        <v>2.5000000000000001E-4</v>
      </c>
      <c r="V1452" s="116">
        <v>0.05</v>
      </c>
      <c r="W1452" s="116" t="s">
        <v>3886</v>
      </c>
      <c r="X1452" s="119" t="s">
        <v>3646</v>
      </c>
      <c r="Y1452" s="117" t="s">
        <v>3903</v>
      </c>
      <c r="AB1452" s="118">
        <v>0.3</v>
      </c>
      <c r="AE1452" s="119"/>
      <c r="AI1452" s="114"/>
      <c r="AJ1452" s="114"/>
      <c r="AK1452" s="114"/>
      <c r="AP1452" s="88" t="s">
        <v>44</v>
      </c>
      <c r="AQ1452" s="88" t="s">
        <v>44</v>
      </c>
      <c r="AR1452" s="88" t="s">
        <v>45</v>
      </c>
      <c r="AS1452" s="88" t="s">
        <v>44</v>
      </c>
      <c r="AT1452" s="88">
        <v>1</v>
      </c>
      <c r="AU1452" s="88"/>
      <c r="AV1452" s="88"/>
      <c r="AW1452" s="88"/>
      <c r="AX1452" s="88"/>
      <c r="AY1452" s="93">
        <v>1.3</v>
      </c>
      <c r="AZ1452" s="93"/>
      <c r="BA1452" s="93"/>
      <c r="BB1452" s="93"/>
      <c r="BC1452" s="93"/>
      <c r="BD1452" s="93"/>
      <c r="BE1452" s="93"/>
      <c r="BG1452" s="88" t="s">
        <v>68</v>
      </c>
    </row>
    <row r="1453" spans="1:59" s="87" customFormat="1" ht="30.75" customHeight="1" x14ac:dyDescent="0.2">
      <c r="A1453" s="87" t="s">
        <v>2724</v>
      </c>
      <c r="B1453" s="87" t="s">
        <v>2725</v>
      </c>
      <c r="C1453" s="87" t="s">
        <v>2724</v>
      </c>
      <c r="D1453" s="88" t="s">
        <v>32</v>
      </c>
      <c r="E1453" s="88" t="s">
        <v>31</v>
      </c>
      <c r="F1453" s="88" t="s">
        <v>31</v>
      </c>
      <c r="G1453" s="88" t="s">
        <v>61</v>
      </c>
      <c r="H1453" s="88" t="s">
        <v>66</v>
      </c>
      <c r="I1453" s="88"/>
      <c r="J1453" s="88" t="s">
        <v>2746</v>
      </c>
      <c r="K1453" s="88" t="s">
        <v>2753</v>
      </c>
      <c r="M1453" s="88" t="s">
        <v>2755</v>
      </c>
      <c r="N1453" s="88" t="s">
        <v>2752</v>
      </c>
      <c r="P1453" s="87" t="s">
        <v>2747</v>
      </c>
      <c r="Q1453" s="88" t="s">
        <v>2746</v>
      </c>
      <c r="R1453" s="93" t="s">
        <v>3718</v>
      </c>
      <c r="S1453" s="93">
        <v>2.5000000000000001E-4</v>
      </c>
      <c r="V1453" s="116">
        <v>0.05</v>
      </c>
      <c r="W1453" s="116" t="s">
        <v>3886</v>
      </c>
      <c r="X1453" s="119" t="s">
        <v>3646</v>
      </c>
      <c r="Y1453" s="117" t="s">
        <v>3903</v>
      </c>
      <c r="AB1453" s="118">
        <v>0.3</v>
      </c>
      <c r="AE1453" s="119"/>
      <c r="AI1453" s="114"/>
      <c r="AJ1453" s="114"/>
      <c r="AK1453" s="114"/>
      <c r="AP1453" s="88" t="s">
        <v>44</v>
      </c>
      <c r="AQ1453" s="88" t="s">
        <v>44</v>
      </c>
      <c r="AR1453" s="88" t="s">
        <v>45</v>
      </c>
      <c r="AS1453" s="88" t="s">
        <v>44</v>
      </c>
      <c r="AT1453" s="88">
        <v>1</v>
      </c>
      <c r="AU1453" s="88"/>
      <c r="AV1453" s="88"/>
      <c r="AW1453" s="88"/>
      <c r="AX1453" s="88"/>
      <c r="AY1453" s="93">
        <v>1.3</v>
      </c>
      <c r="AZ1453" s="93"/>
      <c r="BA1453" s="93"/>
      <c r="BB1453" s="93"/>
      <c r="BC1453" s="93"/>
      <c r="BD1453" s="93"/>
      <c r="BE1453" s="93"/>
      <c r="BG1453" s="88" t="s">
        <v>68</v>
      </c>
    </row>
    <row r="1454" spans="1:59" s="87" customFormat="1" ht="30.75" customHeight="1" x14ac:dyDescent="0.2">
      <c r="A1454" s="87" t="s">
        <v>2726</v>
      </c>
      <c r="B1454" s="87" t="s">
        <v>2727</v>
      </c>
      <c r="C1454" s="87" t="s">
        <v>2726</v>
      </c>
      <c r="D1454" s="88" t="s">
        <v>32</v>
      </c>
      <c r="E1454" s="88" t="s">
        <v>31</v>
      </c>
      <c r="F1454" s="88" t="s">
        <v>31</v>
      </c>
      <c r="G1454" s="88" t="s">
        <v>61</v>
      </c>
      <c r="H1454" s="88" t="s">
        <v>66</v>
      </c>
      <c r="I1454" s="88"/>
      <c r="J1454" s="88" t="s">
        <v>2746</v>
      </c>
      <c r="K1454" s="88" t="s">
        <v>2753</v>
      </c>
      <c r="M1454" s="88" t="s">
        <v>2755</v>
      </c>
      <c r="N1454" s="88" t="s">
        <v>2751</v>
      </c>
      <c r="P1454" s="87" t="s">
        <v>98</v>
      </c>
      <c r="Q1454" s="88" t="s">
        <v>2746</v>
      </c>
      <c r="R1454" s="93" t="s">
        <v>3718</v>
      </c>
      <c r="S1454" s="93">
        <v>2.5000000000000001E-4</v>
      </c>
      <c r="V1454" s="116">
        <v>0.05</v>
      </c>
      <c r="W1454" s="116" t="s">
        <v>3886</v>
      </c>
      <c r="X1454" s="119" t="s">
        <v>3646</v>
      </c>
      <c r="Y1454" s="117" t="s">
        <v>3903</v>
      </c>
      <c r="AB1454" s="118">
        <v>0.3</v>
      </c>
      <c r="AE1454" s="119"/>
      <c r="AI1454" s="114"/>
      <c r="AJ1454" s="114"/>
      <c r="AK1454" s="114"/>
      <c r="AP1454" s="88" t="s">
        <v>44</v>
      </c>
      <c r="AQ1454" s="88" t="s">
        <v>44</v>
      </c>
      <c r="AR1454" s="88" t="s">
        <v>45</v>
      </c>
      <c r="AS1454" s="88" t="s">
        <v>44</v>
      </c>
      <c r="AT1454" s="88">
        <v>1</v>
      </c>
      <c r="AU1454" s="88"/>
      <c r="AV1454" s="88"/>
      <c r="AW1454" s="88"/>
      <c r="AX1454" s="88"/>
      <c r="AY1454" s="93">
        <v>1.3</v>
      </c>
      <c r="AZ1454" s="93"/>
      <c r="BA1454" s="93"/>
      <c r="BB1454" s="93"/>
      <c r="BC1454" s="93"/>
      <c r="BD1454" s="93"/>
      <c r="BE1454" s="93"/>
      <c r="BG1454" s="88" t="s">
        <v>68</v>
      </c>
    </row>
    <row r="1455" spans="1:59" s="87" customFormat="1" ht="30.75" customHeight="1" x14ac:dyDescent="0.2">
      <c r="A1455" s="87" t="s">
        <v>2728</v>
      </c>
      <c r="B1455" s="87" t="s">
        <v>2729</v>
      </c>
      <c r="C1455" s="87" t="s">
        <v>2728</v>
      </c>
      <c r="D1455" s="88" t="s">
        <v>32</v>
      </c>
      <c r="E1455" s="88" t="s">
        <v>31</v>
      </c>
      <c r="F1455" s="88" t="s">
        <v>31</v>
      </c>
      <c r="G1455" s="88" t="s">
        <v>61</v>
      </c>
      <c r="H1455" s="88" t="s">
        <v>66</v>
      </c>
      <c r="I1455" s="88"/>
      <c r="J1455" s="88" t="s">
        <v>2746</v>
      </c>
      <c r="K1455" s="88" t="s">
        <v>2753</v>
      </c>
      <c r="M1455" s="88" t="s">
        <v>2755</v>
      </c>
      <c r="N1455" s="88" t="s">
        <v>2751</v>
      </c>
      <c r="P1455" s="87" t="s">
        <v>2747</v>
      </c>
      <c r="Q1455" s="88" t="s">
        <v>2746</v>
      </c>
      <c r="R1455" s="93" t="s">
        <v>3718</v>
      </c>
      <c r="S1455" s="93">
        <v>2.5000000000000001E-4</v>
      </c>
      <c r="V1455" s="116">
        <v>0.05</v>
      </c>
      <c r="W1455" s="116" t="s">
        <v>3886</v>
      </c>
      <c r="X1455" s="119" t="s">
        <v>3646</v>
      </c>
      <c r="Y1455" s="117" t="s">
        <v>3903</v>
      </c>
      <c r="AB1455" s="118">
        <v>0.3</v>
      </c>
      <c r="AE1455" s="119"/>
      <c r="AI1455" s="114"/>
      <c r="AJ1455" s="114"/>
      <c r="AK1455" s="114"/>
      <c r="AP1455" s="88" t="s">
        <v>44</v>
      </c>
      <c r="AQ1455" s="88" t="s">
        <v>44</v>
      </c>
      <c r="AR1455" s="88" t="s">
        <v>45</v>
      </c>
      <c r="AS1455" s="88" t="s">
        <v>44</v>
      </c>
      <c r="AT1455" s="88">
        <v>1</v>
      </c>
      <c r="AU1455" s="88"/>
      <c r="AV1455" s="88"/>
      <c r="AW1455" s="88"/>
      <c r="AX1455" s="88"/>
      <c r="AY1455" s="93">
        <v>1.3</v>
      </c>
      <c r="AZ1455" s="93"/>
      <c r="BA1455" s="93"/>
      <c r="BB1455" s="93"/>
      <c r="BC1455" s="93"/>
      <c r="BD1455" s="93"/>
      <c r="BE1455" s="93"/>
      <c r="BG1455" s="88" t="s">
        <v>68</v>
      </c>
    </row>
    <row r="1456" spans="1:59" s="87" customFormat="1" ht="30.75" customHeight="1" x14ac:dyDescent="0.2">
      <c r="A1456" s="87" t="s">
        <v>2730</v>
      </c>
      <c r="B1456" s="87" t="s">
        <v>2731</v>
      </c>
      <c r="C1456" s="87" t="s">
        <v>2730</v>
      </c>
      <c r="D1456" s="88" t="s">
        <v>32</v>
      </c>
      <c r="E1456" s="88" t="s">
        <v>31</v>
      </c>
      <c r="F1456" s="88" t="s">
        <v>31</v>
      </c>
      <c r="G1456" s="88" t="s">
        <v>61</v>
      </c>
      <c r="H1456" s="88" t="s">
        <v>66</v>
      </c>
      <c r="I1456" s="88"/>
      <c r="J1456" s="88" t="s">
        <v>2746</v>
      </c>
      <c r="K1456" s="88" t="s">
        <v>2753</v>
      </c>
      <c r="M1456" s="88" t="s">
        <v>2755</v>
      </c>
      <c r="N1456" s="88" t="s">
        <v>2749</v>
      </c>
      <c r="P1456" s="87" t="s">
        <v>98</v>
      </c>
      <c r="Q1456" s="88" t="s">
        <v>2746</v>
      </c>
      <c r="R1456" s="93" t="s">
        <v>3718</v>
      </c>
      <c r="S1456" s="93">
        <v>2.5000000000000001E-4</v>
      </c>
      <c r="V1456" s="116">
        <v>0.05</v>
      </c>
      <c r="W1456" s="116" t="s">
        <v>3886</v>
      </c>
      <c r="X1456" s="119" t="s">
        <v>3646</v>
      </c>
      <c r="Y1456" s="117" t="s">
        <v>3903</v>
      </c>
      <c r="AB1456" s="118">
        <v>0.3</v>
      </c>
      <c r="AE1456" s="119"/>
      <c r="AI1456" s="114"/>
      <c r="AJ1456" s="114"/>
      <c r="AK1456" s="114"/>
      <c r="AP1456" s="88" t="s">
        <v>44</v>
      </c>
      <c r="AQ1456" s="88" t="s">
        <v>44</v>
      </c>
      <c r="AR1456" s="88" t="s">
        <v>45</v>
      </c>
      <c r="AS1456" s="88" t="s">
        <v>44</v>
      </c>
      <c r="AT1456" s="88">
        <v>1</v>
      </c>
      <c r="AU1456" s="88"/>
      <c r="AV1456" s="88"/>
      <c r="AW1456" s="88"/>
      <c r="AX1456" s="88"/>
      <c r="AY1456" s="93">
        <v>1.3</v>
      </c>
      <c r="AZ1456" s="93"/>
      <c r="BA1456" s="93"/>
      <c r="BB1456" s="93"/>
      <c r="BC1456" s="93"/>
      <c r="BD1456" s="93"/>
      <c r="BE1456" s="93"/>
      <c r="BG1456" s="88" t="s">
        <v>68</v>
      </c>
    </row>
    <row r="1457" spans="1:59" s="87" customFormat="1" ht="30.75" customHeight="1" x14ac:dyDescent="0.2">
      <c r="A1457" s="87" t="s">
        <v>2732</v>
      </c>
      <c r="B1457" s="87" t="s">
        <v>2733</v>
      </c>
      <c r="C1457" s="87" t="s">
        <v>2732</v>
      </c>
      <c r="D1457" s="88" t="s">
        <v>32</v>
      </c>
      <c r="E1457" s="88" t="s">
        <v>31</v>
      </c>
      <c r="F1457" s="88" t="s">
        <v>31</v>
      </c>
      <c r="G1457" s="88" t="s">
        <v>61</v>
      </c>
      <c r="H1457" s="88" t="s">
        <v>66</v>
      </c>
      <c r="I1457" s="88"/>
      <c r="J1457" s="88" t="s">
        <v>2746</v>
      </c>
      <c r="K1457" s="88" t="s">
        <v>2753</v>
      </c>
      <c r="M1457" s="88" t="s">
        <v>2755</v>
      </c>
      <c r="N1457" s="88" t="s">
        <v>2749</v>
      </c>
      <c r="P1457" s="87" t="s">
        <v>2747</v>
      </c>
      <c r="Q1457" s="88" t="s">
        <v>2746</v>
      </c>
      <c r="R1457" s="93" t="s">
        <v>3718</v>
      </c>
      <c r="S1457" s="93">
        <v>2.5000000000000001E-4</v>
      </c>
      <c r="V1457" s="116">
        <v>0.05</v>
      </c>
      <c r="W1457" s="116" t="s">
        <v>3886</v>
      </c>
      <c r="X1457" s="119" t="s">
        <v>3646</v>
      </c>
      <c r="Y1457" s="117" t="s">
        <v>3903</v>
      </c>
      <c r="AB1457" s="118">
        <v>0.3</v>
      </c>
      <c r="AE1457" s="119"/>
      <c r="AI1457" s="114"/>
      <c r="AJ1457" s="114"/>
      <c r="AK1457" s="114"/>
      <c r="AP1457" s="88" t="s">
        <v>44</v>
      </c>
      <c r="AQ1457" s="88" t="s">
        <v>44</v>
      </c>
      <c r="AR1457" s="88" t="s">
        <v>45</v>
      </c>
      <c r="AS1457" s="88" t="s">
        <v>44</v>
      </c>
      <c r="AT1457" s="88">
        <v>1</v>
      </c>
      <c r="AU1457" s="88"/>
      <c r="AV1457" s="88"/>
      <c r="AW1457" s="88"/>
      <c r="AX1457" s="88"/>
      <c r="AY1457" s="93">
        <v>1.3</v>
      </c>
      <c r="AZ1457" s="93"/>
      <c r="BA1457" s="93"/>
      <c r="BB1457" s="93"/>
      <c r="BC1457" s="93"/>
      <c r="BD1457" s="93"/>
      <c r="BE1457" s="93"/>
      <c r="BG1457" s="88" t="s">
        <v>68</v>
      </c>
    </row>
    <row r="1458" spans="1:59" s="87" customFormat="1" ht="30.75" customHeight="1" x14ac:dyDescent="0.2">
      <c r="A1458" s="87" t="s">
        <v>2734</v>
      </c>
      <c r="B1458" s="87" t="s">
        <v>2735</v>
      </c>
      <c r="C1458" s="87" t="s">
        <v>2734</v>
      </c>
      <c r="D1458" s="88" t="s">
        <v>32</v>
      </c>
      <c r="E1458" s="88" t="s">
        <v>31</v>
      </c>
      <c r="F1458" s="88" t="s">
        <v>31</v>
      </c>
      <c r="G1458" s="88" t="s">
        <v>61</v>
      </c>
      <c r="H1458" s="88" t="s">
        <v>66</v>
      </c>
      <c r="I1458" s="88"/>
      <c r="J1458" s="88" t="s">
        <v>2746</v>
      </c>
      <c r="K1458" s="88" t="s">
        <v>2753</v>
      </c>
      <c r="M1458" s="88" t="s">
        <v>2755</v>
      </c>
      <c r="N1458" s="88" t="s">
        <v>2751</v>
      </c>
      <c r="Q1458" s="88" t="s">
        <v>2746</v>
      </c>
      <c r="R1458" s="93" t="s">
        <v>3718</v>
      </c>
      <c r="S1458" s="93">
        <v>5.0000000000000001E-4</v>
      </c>
      <c r="V1458" s="116">
        <v>0.05</v>
      </c>
      <c r="W1458" s="116" t="s">
        <v>3886</v>
      </c>
      <c r="X1458" s="119" t="s">
        <v>3646</v>
      </c>
      <c r="Y1458" s="117" t="s">
        <v>3903</v>
      </c>
      <c r="AB1458" s="118">
        <v>0.3</v>
      </c>
      <c r="AE1458" s="119"/>
      <c r="AI1458" s="114"/>
      <c r="AJ1458" s="114"/>
      <c r="AK1458" s="114"/>
      <c r="AP1458" s="88" t="s">
        <v>44</v>
      </c>
      <c r="AQ1458" s="88" t="s">
        <v>44</v>
      </c>
      <c r="AR1458" s="88" t="s">
        <v>45</v>
      </c>
      <c r="AS1458" s="88" t="s">
        <v>44</v>
      </c>
      <c r="AT1458" s="88">
        <v>1</v>
      </c>
      <c r="AU1458" s="88"/>
      <c r="AV1458" s="88"/>
      <c r="AW1458" s="88"/>
      <c r="AX1458" s="88"/>
      <c r="AY1458" s="93">
        <v>1.8</v>
      </c>
      <c r="AZ1458" s="93"/>
      <c r="BA1458" s="93"/>
      <c r="BB1458" s="93"/>
      <c r="BC1458" s="93"/>
      <c r="BD1458" s="93"/>
      <c r="BE1458" s="93"/>
      <c r="BG1458" s="88" t="s">
        <v>68</v>
      </c>
    </row>
    <row r="1459" spans="1:59" s="87" customFormat="1" ht="30.75" customHeight="1" x14ac:dyDescent="0.2">
      <c r="A1459" s="87" t="s">
        <v>2736</v>
      </c>
      <c r="B1459" s="87" t="s">
        <v>2737</v>
      </c>
      <c r="C1459" s="87" t="s">
        <v>2736</v>
      </c>
      <c r="D1459" s="88" t="s">
        <v>32</v>
      </c>
      <c r="E1459" s="88" t="s">
        <v>31</v>
      </c>
      <c r="F1459" s="88" t="s">
        <v>31</v>
      </c>
      <c r="G1459" s="88" t="s">
        <v>61</v>
      </c>
      <c r="H1459" s="88" t="s">
        <v>66</v>
      </c>
      <c r="I1459" s="88"/>
      <c r="J1459" s="88" t="s">
        <v>2746</v>
      </c>
      <c r="K1459" s="88" t="s">
        <v>2753</v>
      </c>
      <c r="M1459" s="88" t="s">
        <v>2755</v>
      </c>
      <c r="N1459" s="88" t="s">
        <v>2751</v>
      </c>
      <c r="Q1459" s="88" t="s">
        <v>2746</v>
      </c>
      <c r="R1459" s="93" t="s">
        <v>3718</v>
      </c>
      <c r="S1459" s="93">
        <v>5.0000000000000001E-4</v>
      </c>
      <c r="V1459" s="116">
        <v>0.05</v>
      </c>
      <c r="W1459" s="116" t="s">
        <v>3886</v>
      </c>
      <c r="X1459" s="119" t="s">
        <v>3646</v>
      </c>
      <c r="Y1459" s="117" t="s">
        <v>3903</v>
      </c>
      <c r="AB1459" s="118">
        <v>0.3</v>
      </c>
      <c r="AE1459" s="119"/>
      <c r="AI1459" s="114"/>
      <c r="AJ1459" s="114"/>
      <c r="AK1459" s="114"/>
      <c r="AP1459" s="88" t="s">
        <v>44</v>
      </c>
      <c r="AQ1459" s="88" t="s">
        <v>44</v>
      </c>
      <c r="AR1459" s="88" t="s">
        <v>45</v>
      </c>
      <c r="AS1459" s="88" t="s">
        <v>44</v>
      </c>
      <c r="AT1459" s="88">
        <v>1</v>
      </c>
      <c r="AU1459" s="88"/>
      <c r="AV1459" s="88"/>
      <c r="AW1459" s="88"/>
      <c r="AX1459" s="88"/>
      <c r="AY1459" s="93">
        <v>1.8</v>
      </c>
      <c r="AZ1459" s="93"/>
      <c r="BA1459" s="93"/>
      <c r="BB1459" s="93"/>
      <c r="BC1459" s="93"/>
      <c r="BD1459" s="93"/>
      <c r="BE1459" s="93"/>
      <c r="BG1459" s="88" t="s">
        <v>68</v>
      </c>
    </row>
    <row r="1460" spans="1:59" s="87" customFormat="1" ht="30.75" customHeight="1" x14ac:dyDescent="0.2">
      <c r="A1460" s="87" t="s">
        <v>2738</v>
      </c>
      <c r="B1460" s="87" t="s">
        <v>2739</v>
      </c>
      <c r="C1460" s="87" t="s">
        <v>2738</v>
      </c>
      <c r="D1460" s="88" t="s">
        <v>32</v>
      </c>
      <c r="E1460" s="88" t="s">
        <v>31</v>
      </c>
      <c r="F1460" s="88" t="s">
        <v>31</v>
      </c>
      <c r="G1460" s="88" t="s">
        <v>61</v>
      </c>
      <c r="H1460" s="88" t="s">
        <v>66</v>
      </c>
      <c r="I1460" s="88"/>
      <c r="J1460" s="88" t="s">
        <v>2746</v>
      </c>
      <c r="K1460" s="88" t="s">
        <v>2753</v>
      </c>
      <c r="M1460" s="88" t="s">
        <v>2755</v>
      </c>
      <c r="N1460" s="88" t="s">
        <v>2751</v>
      </c>
      <c r="Q1460" s="88" t="s">
        <v>2746</v>
      </c>
      <c r="R1460" s="93" t="s">
        <v>3718</v>
      </c>
      <c r="S1460" s="93">
        <v>5.0000000000000001E-4</v>
      </c>
      <c r="V1460" s="116">
        <v>0.05</v>
      </c>
      <c r="W1460" s="116" t="s">
        <v>3886</v>
      </c>
      <c r="X1460" s="119" t="s">
        <v>3646</v>
      </c>
      <c r="Y1460" s="117" t="s">
        <v>3903</v>
      </c>
      <c r="AB1460" s="118">
        <v>0.3</v>
      </c>
      <c r="AE1460" s="119"/>
      <c r="AI1460" s="114"/>
      <c r="AJ1460" s="114"/>
      <c r="AK1460" s="114"/>
      <c r="AP1460" s="88" t="s">
        <v>44</v>
      </c>
      <c r="AQ1460" s="88" t="s">
        <v>44</v>
      </c>
      <c r="AR1460" s="88" t="s">
        <v>45</v>
      </c>
      <c r="AS1460" s="88" t="s">
        <v>44</v>
      </c>
      <c r="AT1460" s="88">
        <v>1</v>
      </c>
      <c r="AU1460" s="88"/>
      <c r="AV1460" s="88"/>
      <c r="AW1460" s="88"/>
      <c r="AX1460" s="88"/>
      <c r="AY1460" s="93">
        <v>1.8</v>
      </c>
      <c r="AZ1460" s="93"/>
      <c r="BA1460" s="93"/>
      <c r="BB1460" s="93"/>
      <c r="BC1460" s="93"/>
      <c r="BD1460" s="93"/>
      <c r="BE1460" s="93"/>
      <c r="BG1460" s="88" t="s">
        <v>68</v>
      </c>
    </row>
    <row r="1461" spans="1:59" s="87" customFormat="1" ht="30.75" customHeight="1" x14ac:dyDescent="0.2">
      <c r="A1461" s="87" t="s">
        <v>2740</v>
      </c>
      <c r="B1461" s="87" t="s">
        <v>2741</v>
      </c>
      <c r="C1461" s="87" t="s">
        <v>2740</v>
      </c>
      <c r="D1461" s="88" t="s">
        <v>32</v>
      </c>
      <c r="E1461" s="88" t="s">
        <v>31</v>
      </c>
      <c r="F1461" s="88" t="s">
        <v>31</v>
      </c>
      <c r="G1461" s="88" t="s">
        <v>61</v>
      </c>
      <c r="H1461" s="88" t="s">
        <v>66</v>
      </c>
      <c r="I1461" s="88"/>
      <c r="J1461" s="88" t="s">
        <v>2746</v>
      </c>
      <c r="K1461" s="88" t="s">
        <v>2753</v>
      </c>
      <c r="M1461" s="88" t="s">
        <v>2755</v>
      </c>
      <c r="N1461" s="88" t="s">
        <v>2749</v>
      </c>
      <c r="Q1461" s="88" t="s">
        <v>2746</v>
      </c>
      <c r="R1461" s="93" t="s">
        <v>3718</v>
      </c>
      <c r="S1461" s="93">
        <v>5.0000000000000001E-4</v>
      </c>
      <c r="V1461" s="116">
        <v>0.05</v>
      </c>
      <c r="W1461" s="116" t="s">
        <v>3886</v>
      </c>
      <c r="X1461" s="119" t="s">
        <v>3646</v>
      </c>
      <c r="Y1461" s="117" t="s">
        <v>3903</v>
      </c>
      <c r="AB1461" s="118">
        <v>0.3</v>
      </c>
      <c r="AE1461" s="119"/>
      <c r="AI1461" s="114"/>
      <c r="AJ1461" s="114"/>
      <c r="AK1461" s="114"/>
      <c r="AP1461" s="88" t="s">
        <v>44</v>
      </c>
      <c r="AQ1461" s="88" t="s">
        <v>44</v>
      </c>
      <c r="AR1461" s="88" t="s">
        <v>45</v>
      </c>
      <c r="AS1461" s="88" t="s">
        <v>44</v>
      </c>
      <c r="AT1461" s="88">
        <v>1</v>
      </c>
      <c r="AU1461" s="88"/>
      <c r="AV1461" s="88"/>
      <c r="AW1461" s="88"/>
      <c r="AX1461" s="88"/>
      <c r="AY1461" s="93">
        <v>1.5</v>
      </c>
      <c r="AZ1461" s="93"/>
      <c r="BA1461" s="93"/>
      <c r="BB1461" s="93"/>
      <c r="BC1461" s="93"/>
      <c r="BD1461" s="93"/>
      <c r="BE1461" s="93"/>
      <c r="BG1461" s="88" t="s">
        <v>68</v>
      </c>
    </row>
    <row r="1462" spans="1:59" s="87" customFormat="1" ht="30.75" customHeight="1" x14ac:dyDescent="0.2">
      <c r="A1462" s="87" t="s">
        <v>2742</v>
      </c>
      <c r="B1462" s="87" t="s">
        <v>2743</v>
      </c>
      <c r="C1462" s="87" t="s">
        <v>2742</v>
      </c>
      <c r="D1462" s="88" t="s">
        <v>32</v>
      </c>
      <c r="E1462" s="88" t="s">
        <v>31</v>
      </c>
      <c r="F1462" s="88" t="s">
        <v>31</v>
      </c>
      <c r="G1462" s="88" t="s">
        <v>61</v>
      </c>
      <c r="H1462" s="88" t="s">
        <v>66</v>
      </c>
      <c r="I1462" s="88"/>
      <c r="J1462" s="88" t="s">
        <v>2746</v>
      </c>
      <c r="K1462" s="88" t="s">
        <v>2753</v>
      </c>
      <c r="M1462" s="88" t="s">
        <v>2755</v>
      </c>
      <c r="N1462" s="88" t="s">
        <v>2749</v>
      </c>
      <c r="Q1462" s="88" t="s">
        <v>2746</v>
      </c>
      <c r="R1462" s="93" t="s">
        <v>3718</v>
      </c>
      <c r="S1462" s="93">
        <v>5.0000000000000001E-4</v>
      </c>
      <c r="V1462" s="116">
        <v>0.05</v>
      </c>
      <c r="W1462" s="116" t="s">
        <v>3886</v>
      </c>
      <c r="X1462" s="119" t="s">
        <v>3646</v>
      </c>
      <c r="Y1462" s="117" t="s">
        <v>3903</v>
      </c>
      <c r="AB1462" s="118">
        <v>0.3</v>
      </c>
      <c r="AE1462" s="119"/>
      <c r="AI1462" s="114"/>
      <c r="AJ1462" s="114"/>
      <c r="AK1462" s="114"/>
      <c r="AP1462" s="88" t="s">
        <v>44</v>
      </c>
      <c r="AQ1462" s="88" t="s">
        <v>44</v>
      </c>
      <c r="AR1462" s="88" t="s">
        <v>45</v>
      </c>
      <c r="AS1462" s="88" t="s">
        <v>44</v>
      </c>
      <c r="AT1462" s="88">
        <v>1</v>
      </c>
      <c r="AU1462" s="88"/>
      <c r="AV1462" s="88"/>
      <c r="AW1462" s="88"/>
      <c r="AX1462" s="88"/>
      <c r="AY1462" s="93">
        <v>2</v>
      </c>
      <c r="AZ1462" s="93"/>
      <c r="BA1462" s="93"/>
      <c r="BB1462" s="93"/>
      <c r="BC1462" s="93"/>
      <c r="BD1462" s="93"/>
      <c r="BE1462" s="93"/>
      <c r="BG1462" s="88" t="s">
        <v>68</v>
      </c>
    </row>
    <row r="1463" spans="1:59" s="87" customFormat="1" ht="30.75" customHeight="1" x14ac:dyDescent="0.2">
      <c r="A1463" s="87" t="s">
        <v>2744</v>
      </c>
      <c r="B1463" s="87" t="s">
        <v>2745</v>
      </c>
      <c r="C1463" s="87" t="s">
        <v>2744</v>
      </c>
      <c r="D1463" s="88" t="s">
        <v>32</v>
      </c>
      <c r="E1463" s="88" t="s">
        <v>31</v>
      </c>
      <c r="F1463" s="88" t="s">
        <v>31</v>
      </c>
      <c r="G1463" s="88" t="s">
        <v>61</v>
      </c>
      <c r="H1463" s="88" t="s">
        <v>66</v>
      </c>
      <c r="I1463" s="88"/>
      <c r="J1463" s="88" t="s">
        <v>2746</v>
      </c>
      <c r="K1463" s="88" t="s">
        <v>2753</v>
      </c>
      <c r="M1463" s="88" t="s">
        <v>2755</v>
      </c>
      <c r="N1463" s="88" t="s">
        <v>2751</v>
      </c>
      <c r="Q1463" s="88" t="s">
        <v>2746</v>
      </c>
      <c r="R1463" s="93" t="s">
        <v>3718</v>
      </c>
      <c r="S1463" s="93">
        <v>5.0000000000000001E-4</v>
      </c>
      <c r="V1463" s="116">
        <v>0.05</v>
      </c>
      <c r="W1463" s="116" t="s">
        <v>3886</v>
      </c>
      <c r="X1463" s="119" t="s">
        <v>3646</v>
      </c>
      <c r="Y1463" s="117" t="s">
        <v>3903</v>
      </c>
      <c r="AB1463" s="118">
        <v>0.3</v>
      </c>
      <c r="AE1463" s="119"/>
      <c r="AI1463" s="114"/>
      <c r="AJ1463" s="114"/>
      <c r="AK1463" s="114"/>
      <c r="AP1463" s="88" t="s">
        <v>44</v>
      </c>
      <c r="AQ1463" s="88" t="s">
        <v>44</v>
      </c>
      <c r="AR1463" s="88" t="s">
        <v>45</v>
      </c>
      <c r="AS1463" s="88" t="s">
        <v>44</v>
      </c>
      <c r="AT1463" s="88">
        <v>1</v>
      </c>
      <c r="AU1463" s="88"/>
      <c r="AV1463" s="88"/>
      <c r="AW1463" s="88"/>
      <c r="AX1463" s="88"/>
      <c r="AY1463" s="93">
        <v>1.8</v>
      </c>
      <c r="AZ1463" s="93"/>
      <c r="BA1463" s="93"/>
      <c r="BB1463" s="93"/>
      <c r="BC1463" s="93"/>
      <c r="BD1463" s="93"/>
      <c r="BE1463" s="93"/>
      <c r="BG1463" s="88" t="s">
        <v>68</v>
      </c>
    </row>
    <row r="1464" spans="1:59" s="87" customFormat="1" ht="30.75" customHeight="1" x14ac:dyDescent="0.2">
      <c r="A1464" s="87" t="s">
        <v>3585</v>
      </c>
      <c r="B1464" s="87" t="s">
        <v>2756</v>
      </c>
      <c r="C1464" s="87" t="s">
        <v>2804</v>
      </c>
      <c r="D1464" s="88" t="s">
        <v>32</v>
      </c>
      <c r="E1464" s="88" t="s">
        <v>31</v>
      </c>
      <c r="F1464" s="88" t="s">
        <v>31</v>
      </c>
      <c r="G1464" s="88" t="s">
        <v>61</v>
      </c>
      <c r="H1464" s="120" t="s">
        <v>66</v>
      </c>
      <c r="I1464" s="120"/>
      <c r="J1464" s="88" t="s">
        <v>2769</v>
      </c>
      <c r="R1464" s="93" t="s">
        <v>2757</v>
      </c>
      <c r="X1464" s="93"/>
      <c r="Y1464" s="93"/>
      <c r="AE1464" s="108"/>
      <c r="AI1464" s="114"/>
      <c r="AJ1464" s="114"/>
      <c r="AK1464" s="114"/>
      <c r="AP1464" s="88" t="s">
        <v>22</v>
      </c>
      <c r="AQ1464" s="88" t="s">
        <v>22</v>
      </c>
      <c r="AR1464" s="88" t="s">
        <v>21</v>
      </c>
      <c r="AS1464" s="88" t="s">
        <v>22</v>
      </c>
      <c r="AT1464" s="88">
        <v>1</v>
      </c>
      <c r="AU1464" s="88"/>
      <c r="AV1464" s="88"/>
      <c r="AW1464" s="88"/>
      <c r="AX1464" s="88"/>
      <c r="AY1464" s="93">
        <v>39.35</v>
      </c>
      <c r="AZ1464" s="93"/>
      <c r="BA1464" s="93"/>
      <c r="BB1464" s="93"/>
      <c r="BC1464" s="93"/>
      <c r="BD1464" s="93"/>
      <c r="BE1464" s="93"/>
      <c r="BG1464" s="88" t="s">
        <v>68</v>
      </c>
    </row>
    <row r="1465" spans="1:59" s="87" customFormat="1" ht="30.75" customHeight="1" x14ac:dyDescent="0.2">
      <c r="A1465" s="87" t="s">
        <v>3586</v>
      </c>
      <c r="B1465" s="87" t="s">
        <v>2758</v>
      </c>
      <c r="C1465" s="87" t="s">
        <v>2805</v>
      </c>
      <c r="D1465" s="88" t="s">
        <v>32</v>
      </c>
      <c r="E1465" s="88" t="s">
        <v>31</v>
      </c>
      <c r="F1465" s="88" t="s">
        <v>31</v>
      </c>
      <c r="G1465" s="88" t="s">
        <v>61</v>
      </c>
      <c r="H1465" s="120" t="s">
        <v>66</v>
      </c>
      <c r="I1465" s="120"/>
      <c r="J1465" s="88" t="s">
        <v>2769</v>
      </c>
      <c r="R1465" s="93" t="s">
        <v>2757</v>
      </c>
      <c r="X1465" s="93"/>
      <c r="Y1465" s="93"/>
      <c r="AE1465" s="108"/>
      <c r="AI1465" s="114"/>
      <c r="AJ1465" s="114"/>
      <c r="AK1465" s="114"/>
      <c r="AP1465" s="88" t="s">
        <v>22</v>
      </c>
      <c r="AQ1465" s="88" t="s">
        <v>22</v>
      </c>
      <c r="AR1465" s="88" t="s">
        <v>21</v>
      </c>
      <c r="AS1465" s="88" t="s">
        <v>22</v>
      </c>
      <c r="AT1465" s="88">
        <v>1</v>
      </c>
      <c r="AU1465" s="88"/>
      <c r="AV1465" s="88"/>
      <c r="AW1465" s="88"/>
      <c r="AX1465" s="88"/>
      <c r="AY1465" s="93">
        <v>39.35</v>
      </c>
      <c r="AZ1465" s="93"/>
      <c r="BA1465" s="93"/>
      <c r="BB1465" s="93"/>
      <c r="BC1465" s="93"/>
      <c r="BD1465" s="93"/>
      <c r="BE1465" s="93"/>
      <c r="BG1465" s="88" t="s">
        <v>68</v>
      </c>
    </row>
    <row r="1466" spans="1:59" s="87" customFormat="1" ht="30.75" customHeight="1" x14ac:dyDescent="0.2">
      <c r="A1466" s="87" t="s">
        <v>3587</v>
      </c>
      <c r="B1466" s="87" t="s">
        <v>2759</v>
      </c>
      <c r="C1466" s="87" t="s">
        <v>2760</v>
      </c>
      <c r="D1466" s="88" t="s">
        <v>32</v>
      </c>
      <c r="E1466" s="88" t="s">
        <v>31</v>
      </c>
      <c r="F1466" s="88" t="s">
        <v>31</v>
      </c>
      <c r="G1466" s="88" t="s">
        <v>61</v>
      </c>
      <c r="H1466" s="120" t="s">
        <v>66</v>
      </c>
      <c r="I1466" s="120"/>
      <c r="J1466" s="88" t="s">
        <v>2769</v>
      </c>
      <c r="R1466" s="93" t="s">
        <v>2757</v>
      </c>
      <c r="X1466" s="93"/>
      <c r="Y1466" s="93"/>
      <c r="AE1466" s="108"/>
      <c r="AI1466" s="114"/>
      <c r="AJ1466" s="114"/>
      <c r="AK1466" s="114"/>
      <c r="AP1466" s="88" t="s">
        <v>22</v>
      </c>
      <c r="AQ1466" s="88" t="s">
        <v>22</v>
      </c>
      <c r="AR1466" s="88" t="s">
        <v>21</v>
      </c>
      <c r="AS1466" s="88" t="s">
        <v>22</v>
      </c>
      <c r="AT1466" s="88">
        <v>1</v>
      </c>
      <c r="AU1466" s="88"/>
      <c r="AV1466" s="88"/>
      <c r="AW1466" s="88"/>
      <c r="AX1466" s="88"/>
      <c r="AY1466" s="93">
        <v>39.35</v>
      </c>
      <c r="AZ1466" s="93"/>
      <c r="BA1466" s="93"/>
      <c r="BB1466" s="93"/>
      <c r="BC1466" s="93"/>
      <c r="BD1466" s="93"/>
      <c r="BE1466" s="93"/>
      <c r="BG1466" s="88" t="s">
        <v>68</v>
      </c>
    </row>
    <row r="1467" spans="1:59" s="87" customFormat="1" ht="30.75" customHeight="1" x14ac:dyDescent="0.2">
      <c r="A1467" s="87" t="s">
        <v>3588</v>
      </c>
      <c r="B1467" s="87" t="s">
        <v>2761</v>
      </c>
      <c r="C1467" s="87" t="s">
        <v>2762</v>
      </c>
      <c r="D1467" s="88" t="s">
        <v>32</v>
      </c>
      <c r="E1467" s="88" t="s">
        <v>31</v>
      </c>
      <c r="F1467" s="88" t="s">
        <v>31</v>
      </c>
      <c r="G1467" s="88" t="s">
        <v>61</v>
      </c>
      <c r="H1467" s="120" t="s">
        <v>66</v>
      </c>
      <c r="I1467" s="120"/>
      <c r="J1467" s="88" t="s">
        <v>2769</v>
      </c>
      <c r="R1467" s="93" t="s">
        <v>2757</v>
      </c>
      <c r="X1467" s="93"/>
      <c r="Y1467" s="93"/>
      <c r="AE1467" s="108"/>
      <c r="AI1467" s="114"/>
      <c r="AJ1467" s="114"/>
      <c r="AK1467" s="114"/>
      <c r="AP1467" s="88" t="s">
        <v>22</v>
      </c>
      <c r="AQ1467" s="88" t="s">
        <v>22</v>
      </c>
      <c r="AR1467" s="88" t="s">
        <v>21</v>
      </c>
      <c r="AS1467" s="88" t="s">
        <v>22</v>
      </c>
      <c r="AT1467" s="88">
        <v>1</v>
      </c>
      <c r="AU1467" s="88"/>
      <c r="AV1467" s="88"/>
      <c r="AW1467" s="88"/>
      <c r="AX1467" s="88"/>
      <c r="AY1467" s="93">
        <v>39.35</v>
      </c>
      <c r="AZ1467" s="93"/>
      <c r="BA1467" s="93"/>
      <c r="BB1467" s="93"/>
      <c r="BC1467" s="93"/>
      <c r="BD1467" s="93"/>
      <c r="BE1467" s="93"/>
      <c r="BG1467" s="88" t="s">
        <v>68</v>
      </c>
    </row>
    <row r="1468" spans="1:59" s="87" customFormat="1" ht="30.75" customHeight="1" x14ac:dyDescent="0.2">
      <c r="A1468" s="87" t="s">
        <v>3589</v>
      </c>
      <c r="B1468" s="87" t="s">
        <v>2763</v>
      </c>
      <c r="C1468" s="87" t="s">
        <v>2764</v>
      </c>
      <c r="D1468" s="88" t="s">
        <v>32</v>
      </c>
      <c r="E1468" s="88" t="s">
        <v>31</v>
      </c>
      <c r="F1468" s="88" t="s">
        <v>31</v>
      </c>
      <c r="G1468" s="88" t="s">
        <v>61</v>
      </c>
      <c r="H1468" s="120" t="s">
        <v>66</v>
      </c>
      <c r="I1468" s="120"/>
      <c r="J1468" s="88" t="s">
        <v>2769</v>
      </c>
      <c r="R1468" s="93" t="s">
        <v>2757</v>
      </c>
      <c r="X1468" s="93"/>
      <c r="Y1468" s="93"/>
      <c r="AE1468" s="108"/>
      <c r="AI1468" s="114"/>
      <c r="AJ1468" s="114"/>
      <c r="AK1468" s="114"/>
      <c r="AP1468" s="88" t="s">
        <v>22</v>
      </c>
      <c r="AQ1468" s="88" t="s">
        <v>22</v>
      </c>
      <c r="AR1468" s="88" t="s">
        <v>21</v>
      </c>
      <c r="AS1468" s="88" t="s">
        <v>22</v>
      </c>
      <c r="AT1468" s="88">
        <v>1</v>
      </c>
      <c r="AU1468" s="88"/>
      <c r="AV1468" s="88"/>
      <c r="AW1468" s="88"/>
      <c r="AX1468" s="88"/>
      <c r="AY1468" s="93">
        <v>39.35</v>
      </c>
      <c r="AZ1468" s="93"/>
      <c r="BA1468" s="93"/>
      <c r="BB1468" s="93"/>
      <c r="BC1468" s="93"/>
      <c r="BD1468" s="93"/>
      <c r="BE1468" s="93"/>
      <c r="BG1468" s="88" t="s">
        <v>68</v>
      </c>
    </row>
    <row r="1469" spans="1:59" s="87" customFormat="1" ht="30.75" customHeight="1" x14ac:dyDescent="0.2">
      <c r="A1469" s="87" t="s">
        <v>3590</v>
      </c>
      <c r="B1469" s="87" t="s">
        <v>2765</v>
      </c>
      <c r="C1469" s="87" t="s">
        <v>2766</v>
      </c>
      <c r="D1469" s="88" t="s">
        <v>32</v>
      </c>
      <c r="E1469" s="88" t="s">
        <v>31</v>
      </c>
      <c r="F1469" s="88" t="s">
        <v>31</v>
      </c>
      <c r="G1469" s="88" t="s">
        <v>61</v>
      </c>
      <c r="H1469" s="120" t="s">
        <v>66</v>
      </c>
      <c r="I1469" s="120"/>
      <c r="J1469" s="88" t="s">
        <v>2769</v>
      </c>
      <c r="R1469" s="93" t="s">
        <v>2757</v>
      </c>
      <c r="X1469" s="93"/>
      <c r="Y1469" s="93"/>
      <c r="AE1469" s="108"/>
      <c r="AI1469" s="114"/>
      <c r="AJ1469" s="114"/>
      <c r="AK1469" s="114"/>
      <c r="AP1469" s="88" t="s">
        <v>22</v>
      </c>
      <c r="AQ1469" s="88" t="s">
        <v>22</v>
      </c>
      <c r="AR1469" s="88" t="s">
        <v>21</v>
      </c>
      <c r="AS1469" s="88" t="s">
        <v>22</v>
      </c>
      <c r="AT1469" s="88">
        <v>1</v>
      </c>
      <c r="AU1469" s="88"/>
      <c r="AV1469" s="88"/>
      <c r="AW1469" s="88"/>
      <c r="AX1469" s="88"/>
      <c r="AY1469" s="93">
        <v>39.35</v>
      </c>
      <c r="AZ1469" s="93"/>
      <c r="BA1469" s="93"/>
      <c r="BB1469" s="93"/>
      <c r="BC1469" s="93"/>
      <c r="BD1469" s="93"/>
      <c r="BE1469" s="93"/>
      <c r="BG1469" s="88" t="s">
        <v>68</v>
      </c>
    </row>
    <row r="1470" spans="1:59" s="87" customFormat="1" ht="30.75" customHeight="1" x14ac:dyDescent="0.2">
      <c r="A1470" s="87" t="s">
        <v>3591</v>
      </c>
      <c r="B1470" s="87" t="s">
        <v>2767</v>
      </c>
      <c r="C1470" s="87" t="s">
        <v>2768</v>
      </c>
      <c r="D1470" s="88" t="s">
        <v>32</v>
      </c>
      <c r="E1470" s="88" t="s">
        <v>31</v>
      </c>
      <c r="F1470" s="88" t="s">
        <v>31</v>
      </c>
      <c r="G1470" s="88" t="s">
        <v>61</v>
      </c>
      <c r="H1470" s="120" t="s">
        <v>66</v>
      </c>
      <c r="I1470" s="120"/>
      <c r="J1470" s="88" t="s">
        <v>2769</v>
      </c>
      <c r="R1470" s="93" t="s">
        <v>2757</v>
      </c>
      <c r="X1470" s="93"/>
      <c r="Y1470" s="93"/>
      <c r="AE1470" s="108"/>
      <c r="AI1470" s="114"/>
      <c r="AJ1470" s="114"/>
      <c r="AK1470" s="114"/>
      <c r="AP1470" s="88" t="s">
        <v>22</v>
      </c>
      <c r="AQ1470" s="88" t="s">
        <v>22</v>
      </c>
      <c r="AR1470" s="88" t="s">
        <v>21</v>
      </c>
      <c r="AS1470" s="88" t="s">
        <v>22</v>
      </c>
      <c r="AT1470" s="88">
        <v>1</v>
      </c>
      <c r="AU1470" s="88"/>
      <c r="AV1470" s="88"/>
      <c r="AW1470" s="88"/>
      <c r="AX1470" s="88"/>
      <c r="AY1470" s="93">
        <v>39.35</v>
      </c>
      <c r="AZ1470" s="93"/>
      <c r="BA1470" s="93"/>
      <c r="BB1470" s="93"/>
      <c r="BC1470" s="93"/>
      <c r="BD1470" s="93"/>
      <c r="BE1470" s="93"/>
      <c r="BG1470" s="88" t="s">
        <v>68</v>
      </c>
    </row>
    <row r="1471" spans="1:59" s="87" customFormat="1" ht="30.75" customHeight="1" x14ac:dyDescent="0.2">
      <c r="A1471" s="87" t="s">
        <v>3592</v>
      </c>
      <c r="B1471" s="87" t="s">
        <v>2772</v>
      </c>
      <c r="C1471" s="87" t="s">
        <v>2773</v>
      </c>
      <c r="D1471" s="88" t="s">
        <v>32</v>
      </c>
      <c r="E1471" s="88" t="s">
        <v>31</v>
      </c>
      <c r="F1471" s="88" t="s">
        <v>31</v>
      </c>
      <c r="G1471" s="88" t="s">
        <v>61</v>
      </c>
      <c r="H1471" s="120" t="s">
        <v>66</v>
      </c>
      <c r="I1471" s="120"/>
      <c r="J1471" s="88" t="s">
        <v>2769</v>
      </c>
      <c r="R1471" s="93" t="s">
        <v>2757</v>
      </c>
      <c r="X1471" s="93"/>
      <c r="Y1471" s="93"/>
      <c r="AE1471" s="108"/>
      <c r="AI1471" s="114"/>
      <c r="AJ1471" s="114"/>
      <c r="AK1471" s="114"/>
      <c r="AP1471" s="88" t="s">
        <v>22</v>
      </c>
      <c r="AQ1471" s="88" t="s">
        <v>22</v>
      </c>
      <c r="AR1471" s="88" t="s">
        <v>21</v>
      </c>
      <c r="AS1471" s="88" t="s">
        <v>22</v>
      </c>
      <c r="AT1471" s="88">
        <v>1</v>
      </c>
      <c r="AU1471" s="88"/>
      <c r="AV1471" s="88"/>
      <c r="AW1471" s="88"/>
      <c r="AX1471" s="88"/>
      <c r="AY1471" s="93">
        <v>39.35</v>
      </c>
      <c r="AZ1471" s="93"/>
      <c r="BA1471" s="93"/>
      <c r="BB1471" s="93"/>
      <c r="BC1471" s="93"/>
      <c r="BD1471" s="93"/>
      <c r="BE1471" s="93"/>
      <c r="BG1471" s="88" t="s">
        <v>68</v>
      </c>
    </row>
    <row r="1472" spans="1:59" s="87" customFormat="1" ht="30.75" customHeight="1" x14ac:dyDescent="0.2">
      <c r="A1472" s="87" t="s">
        <v>3593</v>
      </c>
      <c r="B1472" s="87" t="s">
        <v>2774</v>
      </c>
      <c r="C1472" s="87" t="s">
        <v>2775</v>
      </c>
      <c r="D1472" s="88" t="s">
        <v>32</v>
      </c>
      <c r="E1472" s="88" t="s">
        <v>31</v>
      </c>
      <c r="F1472" s="88" t="s">
        <v>31</v>
      </c>
      <c r="G1472" s="88" t="s">
        <v>61</v>
      </c>
      <c r="H1472" s="120" t="s">
        <v>66</v>
      </c>
      <c r="I1472" s="120"/>
      <c r="J1472" s="88" t="s">
        <v>2769</v>
      </c>
      <c r="R1472" s="93" t="s">
        <v>2757</v>
      </c>
      <c r="X1472" s="93"/>
      <c r="Y1472" s="93"/>
      <c r="AE1472" s="108"/>
      <c r="AI1472" s="114"/>
      <c r="AJ1472" s="114"/>
      <c r="AK1472" s="114"/>
      <c r="AP1472" s="88" t="s">
        <v>22</v>
      </c>
      <c r="AQ1472" s="88" t="s">
        <v>22</v>
      </c>
      <c r="AR1472" s="88" t="s">
        <v>21</v>
      </c>
      <c r="AS1472" s="88" t="s">
        <v>22</v>
      </c>
      <c r="AT1472" s="88">
        <v>1</v>
      </c>
      <c r="AU1472" s="88"/>
      <c r="AV1472" s="88"/>
      <c r="AW1472" s="88"/>
      <c r="AX1472" s="88"/>
      <c r="AY1472" s="93">
        <v>39.35</v>
      </c>
      <c r="AZ1472" s="93"/>
      <c r="BA1472" s="93"/>
      <c r="BB1472" s="93"/>
      <c r="BC1472" s="93"/>
      <c r="BD1472" s="93"/>
      <c r="BE1472" s="93"/>
      <c r="BG1472" s="88" t="s">
        <v>68</v>
      </c>
    </row>
    <row r="1473" spans="1:59" s="87" customFormat="1" ht="30.75" customHeight="1" x14ac:dyDescent="0.2">
      <c r="A1473" s="87" t="s">
        <v>3594</v>
      </c>
      <c r="B1473" s="87" t="s">
        <v>2771</v>
      </c>
      <c r="C1473" s="87" t="s">
        <v>2803</v>
      </c>
      <c r="D1473" s="88" t="s">
        <v>32</v>
      </c>
      <c r="E1473" s="88" t="s">
        <v>31</v>
      </c>
      <c r="F1473" s="88" t="s">
        <v>31</v>
      </c>
      <c r="G1473" s="88" t="s">
        <v>61</v>
      </c>
      <c r="H1473" s="120" t="s">
        <v>66</v>
      </c>
      <c r="I1473" s="120"/>
      <c r="J1473" s="88" t="s">
        <v>2769</v>
      </c>
      <c r="R1473" s="93" t="s">
        <v>2376</v>
      </c>
      <c r="X1473" s="93"/>
      <c r="Y1473" s="93"/>
      <c r="AE1473" s="108"/>
      <c r="AI1473" s="114"/>
      <c r="AJ1473" s="114"/>
      <c r="AK1473" s="114"/>
      <c r="AP1473" s="88" t="s">
        <v>22</v>
      </c>
      <c r="AQ1473" s="88" t="s">
        <v>22</v>
      </c>
      <c r="AR1473" s="88" t="s">
        <v>21</v>
      </c>
      <c r="AS1473" s="88" t="s">
        <v>22</v>
      </c>
      <c r="AT1473" s="88">
        <v>1</v>
      </c>
      <c r="AU1473" s="88"/>
      <c r="AV1473" s="88"/>
      <c r="AW1473" s="88"/>
      <c r="AX1473" s="88"/>
      <c r="AY1473" s="93">
        <v>40.85</v>
      </c>
      <c r="AZ1473" s="93"/>
      <c r="BA1473" s="93"/>
      <c r="BB1473" s="93"/>
      <c r="BC1473" s="93"/>
      <c r="BD1473" s="93"/>
      <c r="BE1473" s="93"/>
      <c r="BG1473" s="88" t="s">
        <v>68</v>
      </c>
    </row>
    <row r="1474" spans="1:59" s="87" customFormat="1" ht="30.75" customHeight="1" x14ac:dyDescent="0.2">
      <c r="A1474" s="87" t="s">
        <v>3595</v>
      </c>
      <c r="B1474" s="87" t="s">
        <v>2770</v>
      </c>
      <c r="C1474" s="87" t="s">
        <v>2802</v>
      </c>
      <c r="D1474" s="88" t="s">
        <v>32</v>
      </c>
      <c r="E1474" s="88" t="s">
        <v>31</v>
      </c>
      <c r="F1474" s="88" t="s">
        <v>31</v>
      </c>
      <c r="G1474" s="88" t="s">
        <v>61</v>
      </c>
      <c r="H1474" s="120" t="s">
        <v>66</v>
      </c>
      <c r="I1474" s="120"/>
      <c r="J1474" s="88" t="s">
        <v>2769</v>
      </c>
      <c r="R1474" s="93" t="s">
        <v>2376</v>
      </c>
      <c r="X1474" s="93"/>
      <c r="Y1474" s="93"/>
      <c r="AE1474" s="108"/>
      <c r="AI1474" s="114"/>
      <c r="AJ1474" s="114"/>
      <c r="AK1474" s="114"/>
      <c r="AP1474" s="88" t="s">
        <v>22</v>
      </c>
      <c r="AQ1474" s="88" t="s">
        <v>22</v>
      </c>
      <c r="AR1474" s="88" t="s">
        <v>21</v>
      </c>
      <c r="AS1474" s="88" t="s">
        <v>22</v>
      </c>
      <c r="AT1474" s="88">
        <v>1</v>
      </c>
      <c r="AU1474" s="88"/>
      <c r="AV1474" s="88"/>
      <c r="AW1474" s="88"/>
      <c r="AX1474" s="88"/>
      <c r="AY1474" s="93">
        <v>40.85</v>
      </c>
      <c r="AZ1474" s="93"/>
      <c r="BA1474" s="93"/>
      <c r="BB1474" s="93"/>
      <c r="BC1474" s="93"/>
      <c r="BD1474" s="93"/>
      <c r="BE1474" s="93"/>
      <c r="BG1474" s="88" t="s">
        <v>68</v>
      </c>
    </row>
    <row r="1475" spans="1:59" s="87" customFormat="1" ht="30.75" customHeight="1" x14ac:dyDescent="0.2">
      <c r="A1475" s="87" t="s">
        <v>3596</v>
      </c>
      <c r="B1475" s="87" t="s">
        <v>2776</v>
      </c>
      <c r="C1475" s="87" t="s">
        <v>2801</v>
      </c>
      <c r="D1475" s="88" t="s">
        <v>32</v>
      </c>
      <c r="E1475" s="88" t="s">
        <v>31</v>
      </c>
      <c r="F1475" s="88" t="s">
        <v>31</v>
      </c>
      <c r="G1475" s="88" t="s">
        <v>61</v>
      </c>
      <c r="H1475" s="120" t="s">
        <v>66</v>
      </c>
      <c r="I1475" s="120"/>
      <c r="J1475" s="88" t="s">
        <v>2769</v>
      </c>
      <c r="R1475" s="93" t="s">
        <v>2376</v>
      </c>
      <c r="X1475" s="93"/>
      <c r="Y1475" s="93"/>
      <c r="AE1475" s="108"/>
      <c r="AI1475" s="114"/>
      <c r="AJ1475" s="114"/>
      <c r="AK1475" s="114"/>
      <c r="AP1475" s="88" t="s">
        <v>22</v>
      </c>
      <c r="AQ1475" s="88" t="s">
        <v>22</v>
      </c>
      <c r="AR1475" s="88" t="s">
        <v>21</v>
      </c>
      <c r="AS1475" s="88" t="s">
        <v>22</v>
      </c>
      <c r="AT1475" s="88">
        <v>1</v>
      </c>
      <c r="AU1475" s="88"/>
      <c r="AV1475" s="88"/>
      <c r="AW1475" s="88"/>
      <c r="AX1475" s="88"/>
      <c r="AY1475" s="93">
        <v>40.85</v>
      </c>
      <c r="AZ1475" s="93"/>
      <c r="BA1475" s="93"/>
      <c r="BB1475" s="93"/>
      <c r="BC1475" s="93"/>
      <c r="BD1475" s="93"/>
      <c r="BE1475" s="93"/>
      <c r="BG1475" s="88" t="s">
        <v>68</v>
      </c>
    </row>
    <row r="1476" spans="1:59" s="87" customFormat="1" ht="30.75" customHeight="1" x14ac:dyDescent="0.2">
      <c r="A1476" s="87" t="s">
        <v>3597</v>
      </c>
      <c r="B1476" s="87" t="s">
        <v>2777</v>
      </c>
      <c r="C1476" s="87" t="s">
        <v>2800</v>
      </c>
      <c r="D1476" s="88" t="s">
        <v>32</v>
      </c>
      <c r="E1476" s="88" t="s">
        <v>31</v>
      </c>
      <c r="F1476" s="88" t="s">
        <v>31</v>
      </c>
      <c r="G1476" s="88" t="s">
        <v>61</v>
      </c>
      <c r="H1476" s="120" t="s">
        <v>66</v>
      </c>
      <c r="I1476" s="120"/>
      <c r="J1476" s="88" t="s">
        <v>2769</v>
      </c>
      <c r="R1476" s="93" t="s">
        <v>2376</v>
      </c>
      <c r="X1476" s="93"/>
      <c r="Y1476" s="93"/>
      <c r="AE1476" s="108"/>
      <c r="AI1476" s="114"/>
      <c r="AJ1476" s="114"/>
      <c r="AK1476" s="114"/>
      <c r="AP1476" s="88" t="s">
        <v>22</v>
      </c>
      <c r="AQ1476" s="88" t="s">
        <v>22</v>
      </c>
      <c r="AR1476" s="88" t="s">
        <v>21</v>
      </c>
      <c r="AS1476" s="88" t="s">
        <v>22</v>
      </c>
      <c r="AT1476" s="88">
        <v>1</v>
      </c>
      <c r="AU1476" s="88"/>
      <c r="AV1476" s="88"/>
      <c r="AW1476" s="88"/>
      <c r="AX1476" s="88"/>
      <c r="AY1476" s="93">
        <v>40.85</v>
      </c>
      <c r="AZ1476" s="93"/>
      <c r="BA1476" s="93"/>
      <c r="BB1476" s="93"/>
      <c r="BC1476" s="93"/>
      <c r="BD1476" s="93"/>
      <c r="BE1476" s="93"/>
      <c r="BG1476" s="88" t="s">
        <v>68</v>
      </c>
    </row>
    <row r="1477" spans="1:59" s="87" customFormat="1" ht="30.75" customHeight="1" x14ac:dyDescent="0.2">
      <c r="A1477" s="87" t="s">
        <v>3598</v>
      </c>
      <c r="B1477" s="87" t="s">
        <v>2778</v>
      </c>
      <c r="C1477" s="87" t="s">
        <v>2799</v>
      </c>
      <c r="D1477" s="88" t="s">
        <v>32</v>
      </c>
      <c r="E1477" s="88" t="s">
        <v>31</v>
      </c>
      <c r="F1477" s="88" t="s">
        <v>31</v>
      </c>
      <c r="G1477" s="88" t="s">
        <v>61</v>
      </c>
      <c r="H1477" s="120" t="s">
        <v>66</v>
      </c>
      <c r="I1477" s="120"/>
      <c r="J1477" s="88" t="s">
        <v>2769</v>
      </c>
      <c r="R1477" s="93" t="s">
        <v>2376</v>
      </c>
      <c r="X1477" s="93"/>
      <c r="Y1477" s="93"/>
      <c r="AE1477" s="108"/>
      <c r="AI1477" s="114"/>
      <c r="AJ1477" s="114"/>
      <c r="AK1477" s="114"/>
      <c r="AP1477" s="88" t="s">
        <v>22</v>
      </c>
      <c r="AQ1477" s="88" t="s">
        <v>22</v>
      </c>
      <c r="AR1477" s="88" t="s">
        <v>21</v>
      </c>
      <c r="AS1477" s="88" t="s">
        <v>22</v>
      </c>
      <c r="AT1477" s="88">
        <v>1</v>
      </c>
      <c r="AU1477" s="88"/>
      <c r="AV1477" s="88"/>
      <c r="AW1477" s="88"/>
      <c r="AX1477" s="88"/>
      <c r="AY1477" s="93">
        <v>40.85</v>
      </c>
      <c r="AZ1477" s="93"/>
      <c r="BA1477" s="93"/>
      <c r="BB1477" s="93"/>
      <c r="BC1477" s="93"/>
      <c r="BD1477" s="93"/>
      <c r="BE1477" s="93"/>
      <c r="BG1477" s="88" t="s">
        <v>68</v>
      </c>
    </row>
    <row r="1478" spans="1:59" s="87" customFormat="1" ht="30.75" customHeight="1" x14ac:dyDescent="0.2">
      <c r="A1478" s="87" t="s">
        <v>3599</v>
      </c>
      <c r="B1478" s="87" t="s">
        <v>2779</v>
      </c>
      <c r="C1478" s="87" t="s">
        <v>2798</v>
      </c>
      <c r="D1478" s="88" t="s">
        <v>32</v>
      </c>
      <c r="E1478" s="88" t="s">
        <v>31</v>
      </c>
      <c r="F1478" s="88" t="s">
        <v>31</v>
      </c>
      <c r="G1478" s="88" t="s">
        <v>61</v>
      </c>
      <c r="H1478" s="120" t="s">
        <v>66</v>
      </c>
      <c r="I1478" s="120"/>
      <c r="J1478" s="88" t="s">
        <v>2769</v>
      </c>
      <c r="R1478" s="93" t="s">
        <v>2376</v>
      </c>
      <c r="X1478" s="93"/>
      <c r="Y1478" s="93"/>
      <c r="AE1478" s="108"/>
      <c r="AI1478" s="114"/>
      <c r="AJ1478" s="114"/>
      <c r="AK1478" s="114"/>
      <c r="AP1478" s="88" t="s">
        <v>22</v>
      </c>
      <c r="AQ1478" s="88" t="s">
        <v>22</v>
      </c>
      <c r="AR1478" s="88" t="s">
        <v>21</v>
      </c>
      <c r="AS1478" s="88" t="s">
        <v>22</v>
      </c>
      <c r="AT1478" s="88">
        <v>1</v>
      </c>
      <c r="AU1478" s="88"/>
      <c r="AV1478" s="88"/>
      <c r="AW1478" s="88"/>
      <c r="AX1478" s="88"/>
      <c r="AY1478" s="93">
        <v>40.85</v>
      </c>
      <c r="AZ1478" s="93"/>
      <c r="BA1478" s="93"/>
      <c r="BB1478" s="93"/>
      <c r="BC1478" s="93"/>
      <c r="BD1478" s="93"/>
      <c r="BE1478" s="93"/>
      <c r="BG1478" s="88" t="s">
        <v>68</v>
      </c>
    </row>
    <row r="1479" spans="1:59" s="87" customFormat="1" ht="30.75" customHeight="1" x14ac:dyDescent="0.2">
      <c r="A1479" s="87" t="s">
        <v>3600</v>
      </c>
      <c r="B1479" s="87" t="s">
        <v>2780</v>
      </c>
      <c r="C1479" s="87" t="s">
        <v>2797</v>
      </c>
      <c r="D1479" s="88" t="s">
        <v>32</v>
      </c>
      <c r="E1479" s="88" t="s">
        <v>31</v>
      </c>
      <c r="F1479" s="88" t="s">
        <v>31</v>
      </c>
      <c r="G1479" s="88" t="s">
        <v>61</v>
      </c>
      <c r="H1479" s="120" t="s">
        <v>66</v>
      </c>
      <c r="I1479" s="120"/>
      <c r="J1479" s="88" t="s">
        <v>2769</v>
      </c>
      <c r="R1479" s="93" t="s">
        <v>2376</v>
      </c>
      <c r="X1479" s="93"/>
      <c r="Y1479" s="93"/>
      <c r="AE1479" s="108"/>
      <c r="AI1479" s="114"/>
      <c r="AJ1479" s="114"/>
      <c r="AK1479" s="114"/>
      <c r="AP1479" s="88" t="s">
        <v>22</v>
      </c>
      <c r="AQ1479" s="88" t="s">
        <v>22</v>
      </c>
      <c r="AR1479" s="88" t="s">
        <v>21</v>
      </c>
      <c r="AS1479" s="88" t="s">
        <v>22</v>
      </c>
      <c r="AT1479" s="88">
        <v>1</v>
      </c>
      <c r="AU1479" s="88"/>
      <c r="AV1479" s="88"/>
      <c r="AW1479" s="88"/>
      <c r="AX1479" s="88"/>
      <c r="AY1479" s="93">
        <v>40.85</v>
      </c>
      <c r="AZ1479" s="93"/>
      <c r="BA1479" s="93"/>
      <c r="BB1479" s="93"/>
      <c r="BC1479" s="93"/>
      <c r="BD1479" s="93"/>
      <c r="BE1479" s="93"/>
      <c r="BG1479" s="88" t="s">
        <v>68</v>
      </c>
    </row>
    <row r="1480" spans="1:59" s="87" customFormat="1" ht="30.75" customHeight="1" x14ac:dyDescent="0.2">
      <c r="A1480" s="87" t="s">
        <v>3601</v>
      </c>
      <c r="B1480" s="87" t="s">
        <v>2781</v>
      </c>
      <c r="C1480" s="87" t="s">
        <v>2796</v>
      </c>
      <c r="D1480" s="88" t="s">
        <v>32</v>
      </c>
      <c r="E1480" s="88" t="s">
        <v>31</v>
      </c>
      <c r="F1480" s="88" t="s">
        <v>31</v>
      </c>
      <c r="G1480" s="88" t="s">
        <v>61</v>
      </c>
      <c r="H1480" s="120" t="s">
        <v>66</v>
      </c>
      <c r="I1480" s="120"/>
      <c r="J1480" s="88" t="s">
        <v>2769</v>
      </c>
      <c r="R1480" s="93" t="s">
        <v>2376</v>
      </c>
      <c r="X1480" s="93"/>
      <c r="Y1480" s="93"/>
      <c r="AE1480" s="108"/>
      <c r="AI1480" s="114"/>
      <c r="AJ1480" s="114"/>
      <c r="AK1480" s="114"/>
      <c r="AP1480" s="88" t="s">
        <v>22</v>
      </c>
      <c r="AQ1480" s="88" t="s">
        <v>22</v>
      </c>
      <c r="AR1480" s="88" t="s">
        <v>21</v>
      </c>
      <c r="AS1480" s="88" t="s">
        <v>22</v>
      </c>
      <c r="AT1480" s="88">
        <v>1</v>
      </c>
      <c r="AU1480" s="88"/>
      <c r="AV1480" s="88"/>
      <c r="AW1480" s="88"/>
      <c r="AX1480" s="88"/>
      <c r="AY1480" s="93">
        <v>40.85</v>
      </c>
      <c r="AZ1480" s="93"/>
      <c r="BA1480" s="93"/>
      <c r="BB1480" s="93"/>
      <c r="BC1480" s="93"/>
      <c r="BD1480" s="93"/>
      <c r="BE1480" s="93"/>
      <c r="BG1480" s="88" t="s">
        <v>68</v>
      </c>
    </row>
    <row r="1481" spans="1:59" s="87" customFormat="1" ht="30.75" customHeight="1" x14ac:dyDescent="0.2">
      <c r="A1481" s="87" t="s">
        <v>3602</v>
      </c>
      <c r="B1481" s="87" t="s">
        <v>2782</v>
      </c>
      <c r="C1481" s="87" t="s">
        <v>2795</v>
      </c>
      <c r="D1481" s="88" t="s">
        <v>32</v>
      </c>
      <c r="E1481" s="88" t="s">
        <v>31</v>
      </c>
      <c r="F1481" s="88" t="s">
        <v>31</v>
      </c>
      <c r="G1481" s="88" t="s">
        <v>61</v>
      </c>
      <c r="H1481" s="120" t="s">
        <v>66</v>
      </c>
      <c r="I1481" s="120"/>
      <c r="J1481" s="88" t="s">
        <v>2769</v>
      </c>
      <c r="R1481" s="93" t="s">
        <v>2376</v>
      </c>
      <c r="X1481" s="93"/>
      <c r="Y1481" s="93"/>
      <c r="AE1481" s="108"/>
      <c r="AI1481" s="114"/>
      <c r="AJ1481" s="114"/>
      <c r="AK1481" s="114"/>
      <c r="AP1481" s="88" t="s">
        <v>22</v>
      </c>
      <c r="AQ1481" s="88" t="s">
        <v>22</v>
      </c>
      <c r="AR1481" s="88" t="s">
        <v>21</v>
      </c>
      <c r="AS1481" s="88" t="s">
        <v>22</v>
      </c>
      <c r="AT1481" s="88">
        <v>1</v>
      </c>
      <c r="AU1481" s="88"/>
      <c r="AV1481" s="88"/>
      <c r="AW1481" s="88"/>
      <c r="AX1481" s="88"/>
      <c r="AY1481" s="93">
        <v>40.85</v>
      </c>
      <c r="AZ1481" s="93"/>
      <c r="BA1481" s="93"/>
      <c r="BB1481" s="93"/>
      <c r="BC1481" s="93"/>
      <c r="BD1481" s="93"/>
      <c r="BE1481" s="93"/>
      <c r="BG1481" s="88" t="s">
        <v>68</v>
      </c>
    </row>
    <row r="1482" spans="1:59" s="87" customFormat="1" ht="30.75" customHeight="1" x14ac:dyDescent="0.2">
      <c r="A1482" s="87" t="s">
        <v>3603</v>
      </c>
      <c r="B1482" s="87" t="s">
        <v>2783</v>
      </c>
      <c r="C1482" s="87" t="s">
        <v>2794</v>
      </c>
      <c r="D1482" s="88" t="s">
        <v>32</v>
      </c>
      <c r="E1482" s="88" t="s">
        <v>31</v>
      </c>
      <c r="F1482" s="88" t="s">
        <v>31</v>
      </c>
      <c r="G1482" s="88" t="s">
        <v>61</v>
      </c>
      <c r="H1482" s="120" t="s">
        <v>66</v>
      </c>
      <c r="I1482" s="120"/>
      <c r="J1482" s="88" t="s">
        <v>2769</v>
      </c>
      <c r="R1482" s="93" t="s">
        <v>2376</v>
      </c>
      <c r="X1482" s="93"/>
      <c r="Y1482" s="93"/>
      <c r="AE1482" s="108"/>
      <c r="AI1482" s="114"/>
      <c r="AJ1482" s="114"/>
      <c r="AK1482" s="114"/>
      <c r="AP1482" s="88" t="s">
        <v>22</v>
      </c>
      <c r="AQ1482" s="88" t="s">
        <v>22</v>
      </c>
      <c r="AR1482" s="88" t="s">
        <v>21</v>
      </c>
      <c r="AS1482" s="88" t="s">
        <v>22</v>
      </c>
      <c r="AT1482" s="88">
        <v>1</v>
      </c>
      <c r="AU1482" s="88"/>
      <c r="AV1482" s="88"/>
      <c r="AW1482" s="88"/>
      <c r="AX1482" s="88"/>
      <c r="AY1482" s="93">
        <v>40.85</v>
      </c>
      <c r="AZ1482" s="93"/>
      <c r="BA1482" s="93"/>
      <c r="BB1482" s="93"/>
      <c r="BC1482" s="93"/>
      <c r="BD1482" s="93"/>
      <c r="BE1482" s="93"/>
      <c r="BG1482" s="88" t="s">
        <v>68</v>
      </c>
    </row>
    <row r="1483" spans="1:59" s="87" customFormat="1" ht="30.75" customHeight="1" x14ac:dyDescent="0.2">
      <c r="A1483" s="87" t="s">
        <v>3604</v>
      </c>
      <c r="B1483" s="87" t="s">
        <v>2784</v>
      </c>
      <c r="C1483" s="87" t="s">
        <v>2793</v>
      </c>
      <c r="D1483" s="88" t="s">
        <v>32</v>
      </c>
      <c r="E1483" s="88" t="s">
        <v>31</v>
      </c>
      <c r="F1483" s="88" t="s">
        <v>31</v>
      </c>
      <c r="G1483" s="88" t="s">
        <v>61</v>
      </c>
      <c r="H1483" s="120" t="s">
        <v>66</v>
      </c>
      <c r="I1483" s="120"/>
      <c r="J1483" s="88" t="s">
        <v>2769</v>
      </c>
      <c r="R1483" s="93" t="s">
        <v>2376</v>
      </c>
      <c r="X1483" s="93"/>
      <c r="Y1483" s="93"/>
      <c r="AE1483" s="108"/>
      <c r="AI1483" s="114"/>
      <c r="AJ1483" s="114"/>
      <c r="AK1483" s="114"/>
      <c r="AP1483" s="88" t="s">
        <v>22</v>
      </c>
      <c r="AQ1483" s="88" t="s">
        <v>22</v>
      </c>
      <c r="AR1483" s="88" t="s">
        <v>21</v>
      </c>
      <c r="AS1483" s="88" t="s">
        <v>22</v>
      </c>
      <c r="AT1483" s="88">
        <v>1</v>
      </c>
      <c r="AU1483" s="88"/>
      <c r="AV1483" s="88"/>
      <c r="AW1483" s="88"/>
      <c r="AX1483" s="88"/>
      <c r="AY1483" s="93">
        <v>40.85</v>
      </c>
      <c r="AZ1483" s="93"/>
      <c r="BA1483" s="93"/>
      <c r="BB1483" s="93"/>
      <c r="BC1483" s="93"/>
      <c r="BD1483" s="93"/>
      <c r="BE1483" s="93"/>
      <c r="BG1483" s="88" t="s">
        <v>68</v>
      </c>
    </row>
    <row r="1484" spans="1:59" s="87" customFormat="1" ht="30.75" customHeight="1" x14ac:dyDescent="0.2">
      <c r="A1484" s="87" t="s">
        <v>3605</v>
      </c>
      <c r="B1484" s="87" t="s">
        <v>2785</v>
      </c>
      <c r="C1484" s="87" t="s">
        <v>2792</v>
      </c>
      <c r="D1484" s="88" t="s">
        <v>32</v>
      </c>
      <c r="E1484" s="88" t="s">
        <v>31</v>
      </c>
      <c r="F1484" s="88" t="s">
        <v>31</v>
      </c>
      <c r="G1484" s="88" t="s">
        <v>61</v>
      </c>
      <c r="H1484" s="120" t="s">
        <v>66</v>
      </c>
      <c r="I1484" s="120"/>
      <c r="J1484" s="88" t="s">
        <v>2769</v>
      </c>
      <c r="R1484" s="93" t="s">
        <v>2376</v>
      </c>
      <c r="X1484" s="93"/>
      <c r="Y1484" s="93"/>
      <c r="AE1484" s="108"/>
      <c r="AI1484" s="114"/>
      <c r="AJ1484" s="114"/>
      <c r="AK1484" s="114"/>
      <c r="AP1484" s="88" t="s">
        <v>22</v>
      </c>
      <c r="AQ1484" s="88" t="s">
        <v>22</v>
      </c>
      <c r="AR1484" s="88" t="s">
        <v>21</v>
      </c>
      <c r="AS1484" s="88" t="s">
        <v>22</v>
      </c>
      <c r="AT1484" s="88">
        <v>1</v>
      </c>
      <c r="AU1484" s="88"/>
      <c r="AV1484" s="88"/>
      <c r="AW1484" s="88"/>
      <c r="AX1484" s="88"/>
      <c r="AY1484" s="93">
        <v>40.85</v>
      </c>
      <c r="AZ1484" s="93"/>
      <c r="BA1484" s="93"/>
      <c r="BB1484" s="93"/>
      <c r="BC1484" s="93"/>
      <c r="BD1484" s="93"/>
      <c r="BE1484" s="93"/>
      <c r="BG1484" s="88" t="s">
        <v>68</v>
      </c>
    </row>
    <row r="1485" spans="1:59" s="87" customFormat="1" ht="30.75" customHeight="1" x14ac:dyDescent="0.2">
      <c r="A1485" s="87" t="s">
        <v>3606</v>
      </c>
      <c r="B1485" s="87" t="s">
        <v>2786</v>
      </c>
      <c r="C1485" s="87" t="s">
        <v>2791</v>
      </c>
      <c r="D1485" s="88" t="s">
        <v>32</v>
      </c>
      <c r="E1485" s="88" t="s">
        <v>31</v>
      </c>
      <c r="F1485" s="88" t="s">
        <v>31</v>
      </c>
      <c r="G1485" s="88" t="s">
        <v>61</v>
      </c>
      <c r="H1485" s="120" t="s">
        <v>66</v>
      </c>
      <c r="I1485" s="120"/>
      <c r="J1485" s="88" t="s">
        <v>2769</v>
      </c>
      <c r="R1485" s="93" t="s">
        <v>2376</v>
      </c>
      <c r="X1485" s="93"/>
      <c r="Y1485" s="93"/>
      <c r="AE1485" s="108"/>
      <c r="AI1485" s="114"/>
      <c r="AJ1485" s="114"/>
      <c r="AK1485" s="114"/>
      <c r="AP1485" s="88" t="s">
        <v>22</v>
      </c>
      <c r="AQ1485" s="88" t="s">
        <v>22</v>
      </c>
      <c r="AR1485" s="88" t="s">
        <v>21</v>
      </c>
      <c r="AS1485" s="88" t="s">
        <v>22</v>
      </c>
      <c r="AT1485" s="88">
        <v>1</v>
      </c>
      <c r="AU1485" s="88"/>
      <c r="AV1485" s="88"/>
      <c r="AW1485" s="88"/>
      <c r="AX1485" s="88"/>
      <c r="AY1485" s="93">
        <v>40.85</v>
      </c>
      <c r="AZ1485" s="93"/>
      <c r="BA1485" s="93"/>
      <c r="BB1485" s="93"/>
      <c r="BC1485" s="93"/>
      <c r="BD1485" s="93"/>
      <c r="BE1485" s="93"/>
      <c r="BG1485" s="88" t="s">
        <v>68</v>
      </c>
    </row>
    <row r="1486" spans="1:59" s="87" customFormat="1" ht="30.75" customHeight="1" x14ac:dyDescent="0.2">
      <c r="A1486" s="87" t="s">
        <v>3607</v>
      </c>
      <c r="B1486" s="87" t="s">
        <v>2787</v>
      </c>
      <c r="C1486" s="87" t="s">
        <v>2790</v>
      </c>
      <c r="D1486" s="88" t="s">
        <v>32</v>
      </c>
      <c r="E1486" s="88" t="s">
        <v>31</v>
      </c>
      <c r="F1486" s="88" t="s">
        <v>31</v>
      </c>
      <c r="G1486" s="88" t="s">
        <v>61</v>
      </c>
      <c r="H1486" s="120" t="s">
        <v>66</v>
      </c>
      <c r="I1486" s="120"/>
      <c r="J1486" s="88" t="s">
        <v>2769</v>
      </c>
      <c r="R1486" s="93" t="s">
        <v>2376</v>
      </c>
      <c r="X1486" s="93"/>
      <c r="Y1486" s="93"/>
      <c r="AE1486" s="108"/>
      <c r="AI1486" s="114"/>
      <c r="AJ1486" s="114"/>
      <c r="AK1486" s="114"/>
      <c r="AP1486" s="88" t="s">
        <v>22</v>
      </c>
      <c r="AQ1486" s="88" t="s">
        <v>22</v>
      </c>
      <c r="AR1486" s="88" t="s">
        <v>21</v>
      </c>
      <c r="AS1486" s="88" t="s">
        <v>22</v>
      </c>
      <c r="AT1486" s="88">
        <v>1</v>
      </c>
      <c r="AU1486" s="88"/>
      <c r="AV1486" s="88"/>
      <c r="AW1486" s="88"/>
      <c r="AX1486" s="88"/>
      <c r="AY1486" s="93">
        <v>40.85</v>
      </c>
      <c r="AZ1486" s="93"/>
      <c r="BA1486" s="93"/>
      <c r="BB1486" s="93"/>
      <c r="BC1486" s="93"/>
      <c r="BD1486" s="93"/>
      <c r="BE1486" s="93"/>
      <c r="BG1486" s="88" t="s">
        <v>68</v>
      </c>
    </row>
    <row r="1487" spans="1:59" s="87" customFormat="1" ht="30.75" customHeight="1" x14ac:dyDescent="0.2">
      <c r="A1487" s="87" t="s">
        <v>3608</v>
      </c>
      <c r="B1487" s="87" t="s">
        <v>2788</v>
      </c>
      <c r="C1487" s="87" t="s">
        <v>2789</v>
      </c>
      <c r="D1487" s="88" t="s">
        <v>32</v>
      </c>
      <c r="E1487" s="88" t="s">
        <v>31</v>
      </c>
      <c r="F1487" s="88" t="s">
        <v>31</v>
      </c>
      <c r="G1487" s="88" t="s">
        <v>61</v>
      </c>
      <c r="H1487" s="120" t="s">
        <v>66</v>
      </c>
      <c r="I1487" s="120"/>
      <c r="J1487" s="88" t="s">
        <v>2769</v>
      </c>
      <c r="R1487" s="93" t="s">
        <v>2376</v>
      </c>
      <c r="X1487" s="93"/>
      <c r="Y1487" s="93"/>
      <c r="AE1487" s="108"/>
      <c r="AI1487" s="114"/>
      <c r="AJ1487" s="114"/>
      <c r="AK1487" s="114"/>
      <c r="AP1487" s="88" t="s">
        <v>22</v>
      </c>
      <c r="AQ1487" s="88" t="s">
        <v>22</v>
      </c>
      <c r="AR1487" s="88" t="s">
        <v>21</v>
      </c>
      <c r="AS1487" s="88" t="s">
        <v>22</v>
      </c>
      <c r="AT1487" s="88">
        <v>1</v>
      </c>
      <c r="AU1487" s="88"/>
      <c r="AV1487" s="88"/>
      <c r="AW1487" s="88"/>
      <c r="AX1487" s="88"/>
      <c r="AY1487" s="93">
        <v>40.85</v>
      </c>
      <c r="AZ1487" s="93"/>
      <c r="BA1487" s="93"/>
      <c r="BB1487" s="93"/>
      <c r="BC1487" s="93"/>
      <c r="BD1487" s="93"/>
      <c r="BE1487" s="93"/>
      <c r="BG1487" s="88" t="s">
        <v>68</v>
      </c>
    </row>
    <row r="1488" spans="1:59" s="87" customFormat="1" ht="30.75" customHeight="1" x14ac:dyDescent="0.2">
      <c r="A1488" s="87" t="s">
        <v>3609</v>
      </c>
      <c r="B1488" s="87" t="s">
        <v>2806</v>
      </c>
      <c r="C1488" s="87" t="s">
        <v>2807</v>
      </c>
      <c r="D1488" s="88" t="s">
        <v>32</v>
      </c>
      <c r="E1488" s="88" t="s">
        <v>31</v>
      </c>
      <c r="F1488" s="88" t="s">
        <v>31</v>
      </c>
      <c r="G1488" s="88" t="s">
        <v>61</v>
      </c>
      <c r="H1488" s="120" t="s">
        <v>66</v>
      </c>
      <c r="I1488" s="120"/>
      <c r="J1488" s="88" t="s">
        <v>2769</v>
      </c>
      <c r="R1488" s="93" t="s">
        <v>2376</v>
      </c>
      <c r="X1488" s="93"/>
      <c r="Y1488" s="93"/>
      <c r="AE1488" s="108"/>
      <c r="AI1488" s="114"/>
      <c r="AJ1488" s="114"/>
      <c r="AK1488" s="114"/>
      <c r="AP1488" s="88" t="s">
        <v>22</v>
      </c>
      <c r="AQ1488" s="88" t="s">
        <v>22</v>
      </c>
      <c r="AR1488" s="88" t="s">
        <v>21</v>
      </c>
      <c r="AS1488" s="88" t="s">
        <v>22</v>
      </c>
      <c r="AT1488" s="88">
        <v>1</v>
      </c>
      <c r="AU1488" s="88"/>
      <c r="AV1488" s="88"/>
      <c r="AW1488" s="88"/>
      <c r="AX1488" s="88"/>
      <c r="AY1488" s="93">
        <v>40.85</v>
      </c>
      <c r="AZ1488" s="93"/>
      <c r="BA1488" s="93"/>
      <c r="BB1488" s="93"/>
      <c r="BC1488" s="93"/>
      <c r="BD1488" s="93"/>
      <c r="BE1488" s="93"/>
      <c r="BG1488" s="88" t="s">
        <v>68</v>
      </c>
    </row>
    <row r="1489" spans="1:59" s="87" customFormat="1" ht="30.75" customHeight="1" x14ac:dyDescent="0.2">
      <c r="A1489" s="87" t="s">
        <v>3610</v>
      </c>
      <c r="B1489" s="87" t="s">
        <v>2808</v>
      </c>
      <c r="C1489" s="87" t="s">
        <v>2809</v>
      </c>
      <c r="D1489" s="88" t="s">
        <v>32</v>
      </c>
      <c r="E1489" s="88" t="s">
        <v>31</v>
      </c>
      <c r="F1489" s="88" t="s">
        <v>31</v>
      </c>
      <c r="G1489" s="88" t="s">
        <v>61</v>
      </c>
      <c r="H1489" s="120" t="s">
        <v>66</v>
      </c>
      <c r="I1489" s="120"/>
      <c r="J1489" s="88" t="s">
        <v>2769</v>
      </c>
      <c r="R1489" s="93" t="s">
        <v>2376</v>
      </c>
      <c r="X1489" s="93"/>
      <c r="Y1489" s="93"/>
      <c r="AE1489" s="108"/>
      <c r="AI1489" s="114"/>
      <c r="AJ1489" s="114"/>
      <c r="AK1489" s="114"/>
      <c r="AP1489" s="88" t="s">
        <v>22</v>
      </c>
      <c r="AQ1489" s="88" t="s">
        <v>22</v>
      </c>
      <c r="AR1489" s="88" t="s">
        <v>21</v>
      </c>
      <c r="AS1489" s="88" t="s">
        <v>22</v>
      </c>
      <c r="AT1489" s="88">
        <v>1</v>
      </c>
      <c r="AU1489" s="88"/>
      <c r="AV1489" s="88"/>
      <c r="AW1489" s="88"/>
      <c r="AX1489" s="88"/>
      <c r="AY1489" s="93">
        <v>40.85</v>
      </c>
      <c r="AZ1489" s="93"/>
      <c r="BA1489" s="93"/>
      <c r="BB1489" s="93"/>
      <c r="BC1489" s="93"/>
      <c r="BD1489" s="93"/>
      <c r="BE1489" s="93"/>
      <c r="BG1489" s="88" t="s">
        <v>68</v>
      </c>
    </row>
    <row r="1490" spans="1:59" s="87" customFormat="1" ht="30.75" customHeight="1" x14ac:dyDescent="0.2">
      <c r="A1490" s="87" t="s">
        <v>2810</v>
      </c>
      <c r="B1490" s="87" t="s">
        <v>2811</v>
      </c>
      <c r="C1490" s="87" t="s">
        <v>2810</v>
      </c>
      <c r="D1490" s="88" t="s">
        <v>32</v>
      </c>
      <c r="E1490" s="88" t="s">
        <v>31</v>
      </c>
      <c r="F1490" s="88" t="s">
        <v>31</v>
      </c>
      <c r="G1490" s="88" t="s">
        <v>61</v>
      </c>
      <c r="H1490" s="120" t="s">
        <v>66</v>
      </c>
      <c r="I1490" s="120"/>
      <c r="J1490" s="87" t="s">
        <v>2746</v>
      </c>
      <c r="K1490" s="87" t="s">
        <v>2872</v>
      </c>
      <c r="M1490" s="87" t="s">
        <v>2912</v>
      </c>
      <c r="N1490" s="87" t="s">
        <v>2751</v>
      </c>
      <c r="R1490" s="93" t="s">
        <v>2910</v>
      </c>
      <c r="S1490" s="121">
        <v>1E-4</v>
      </c>
      <c r="V1490" s="116">
        <v>0.15</v>
      </c>
      <c r="W1490" s="116" t="s">
        <v>3887</v>
      </c>
      <c r="X1490" s="119" t="s">
        <v>3646</v>
      </c>
      <c r="Y1490" s="117" t="s">
        <v>3894</v>
      </c>
      <c r="AB1490" s="118">
        <v>0.5</v>
      </c>
      <c r="AE1490" s="119"/>
      <c r="AI1490" s="114"/>
      <c r="AJ1490" s="114"/>
      <c r="AK1490" s="114"/>
      <c r="AP1490" s="88" t="s">
        <v>44</v>
      </c>
      <c r="AQ1490" s="88" t="s">
        <v>44</v>
      </c>
      <c r="AR1490" s="88" t="s">
        <v>45</v>
      </c>
      <c r="AS1490" s="88" t="s">
        <v>44</v>
      </c>
      <c r="AT1490" s="88">
        <v>1</v>
      </c>
      <c r="AU1490" s="88"/>
      <c r="AV1490" s="88"/>
      <c r="AW1490" s="88"/>
      <c r="AX1490" s="88"/>
      <c r="AY1490" s="93">
        <v>0.32500000000000001</v>
      </c>
      <c r="AZ1490" s="93"/>
      <c r="BA1490" s="93"/>
      <c r="BB1490" s="93"/>
      <c r="BC1490" s="93"/>
      <c r="BD1490" s="93"/>
      <c r="BE1490" s="93"/>
      <c r="BG1490" s="88" t="s">
        <v>68</v>
      </c>
    </row>
    <row r="1491" spans="1:59" s="87" customFormat="1" ht="30.75" customHeight="1" x14ac:dyDescent="0.2">
      <c r="A1491" s="87" t="s">
        <v>2812</v>
      </c>
      <c r="B1491" s="87" t="s">
        <v>2813</v>
      </c>
      <c r="C1491" s="87" t="s">
        <v>2812</v>
      </c>
      <c r="D1491" s="88" t="s">
        <v>32</v>
      </c>
      <c r="E1491" s="88" t="s">
        <v>31</v>
      </c>
      <c r="F1491" s="88" t="s">
        <v>31</v>
      </c>
      <c r="G1491" s="88" t="s">
        <v>61</v>
      </c>
      <c r="H1491" s="120" t="s">
        <v>66</v>
      </c>
      <c r="I1491" s="120"/>
      <c r="J1491" s="87" t="s">
        <v>2746</v>
      </c>
      <c r="K1491" s="87" t="s">
        <v>2872</v>
      </c>
      <c r="M1491" s="87" t="s">
        <v>2912</v>
      </c>
      <c r="N1491" s="87" t="s">
        <v>2751</v>
      </c>
      <c r="R1491" s="93" t="s">
        <v>2910</v>
      </c>
      <c r="S1491" s="121">
        <v>1.7857142857142857E-4</v>
      </c>
      <c r="V1491" s="116">
        <v>0.15</v>
      </c>
      <c r="W1491" s="116" t="s">
        <v>3887</v>
      </c>
      <c r="X1491" s="119" t="s">
        <v>3646</v>
      </c>
      <c r="Y1491" s="117" t="s">
        <v>3904</v>
      </c>
      <c r="AB1491" s="118">
        <v>0.5</v>
      </c>
      <c r="AE1491" s="119"/>
      <c r="AI1491" s="114"/>
      <c r="AJ1491" s="114"/>
      <c r="AK1491" s="114"/>
      <c r="AP1491" s="88" t="s">
        <v>44</v>
      </c>
      <c r="AQ1491" s="88" t="s">
        <v>44</v>
      </c>
      <c r="AR1491" s="88" t="s">
        <v>45</v>
      </c>
      <c r="AS1491" s="88" t="s">
        <v>44</v>
      </c>
      <c r="AT1491" s="88">
        <v>1</v>
      </c>
      <c r="AU1491" s="88"/>
      <c r="AV1491" s="88"/>
      <c r="AW1491" s="88"/>
      <c r="AX1491" s="88"/>
      <c r="AY1491" s="93">
        <v>0.45</v>
      </c>
      <c r="AZ1491" s="93"/>
      <c r="BA1491" s="93"/>
      <c r="BB1491" s="93"/>
      <c r="BC1491" s="93"/>
      <c r="BD1491" s="93"/>
      <c r="BE1491" s="93"/>
      <c r="BG1491" s="88" t="s">
        <v>68</v>
      </c>
    </row>
    <row r="1492" spans="1:59" s="87" customFormat="1" ht="30.75" customHeight="1" x14ac:dyDescent="0.2">
      <c r="A1492" s="87" t="s">
        <v>4551</v>
      </c>
      <c r="B1492" s="87" t="s">
        <v>4552</v>
      </c>
      <c r="C1492" s="87" t="s">
        <v>4551</v>
      </c>
      <c r="D1492" s="88" t="s">
        <v>32</v>
      </c>
      <c r="E1492" s="88" t="s">
        <v>31</v>
      </c>
      <c r="F1492" s="88" t="s">
        <v>31</v>
      </c>
      <c r="G1492" s="88" t="s">
        <v>61</v>
      </c>
      <c r="H1492" s="120" t="s">
        <v>66</v>
      </c>
      <c r="I1492" s="120"/>
      <c r="J1492" s="87" t="s">
        <v>2746</v>
      </c>
      <c r="K1492" s="87" t="s">
        <v>2874</v>
      </c>
      <c r="M1492" s="87" t="s">
        <v>2912</v>
      </c>
      <c r="N1492" s="87" t="s">
        <v>2751</v>
      </c>
      <c r="R1492" s="93" t="s">
        <v>2909</v>
      </c>
      <c r="S1492" s="121">
        <v>6.2500000000000001E-5</v>
      </c>
      <c r="V1492" s="116">
        <v>0.15</v>
      </c>
      <c r="W1492" s="116" t="s">
        <v>3887</v>
      </c>
      <c r="X1492" s="119" t="s">
        <v>3646</v>
      </c>
      <c r="Y1492" s="117" t="s">
        <v>3886</v>
      </c>
      <c r="AB1492" s="118">
        <v>0.5</v>
      </c>
      <c r="AE1492" s="119"/>
      <c r="AI1492" s="114"/>
      <c r="AJ1492" s="114"/>
      <c r="AK1492" s="114"/>
      <c r="AP1492" s="88" t="s">
        <v>44</v>
      </c>
      <c r="AQ1492" s="88" t="s">
        <v>44</v>
      </c>
      <c r="AR1492" s="88" t="s">
        <v>45</v>
      </c>
      <c r="AS1492" s="88" t="s">
        <v>44</v>
      </c>
      <c r="AT1492" s="88">
        <v>1</v>
      </c>
      <c r="AU1492" s="88"/>
      <c r="AV1492" s="88"/>
      <c r="AW1492" s="88"/>
      <c r="AX1492" s="88"/>
      <c r="AY1492" s="93"/>
      <c r="AZ1492" s="93"/>
      <c r="BA1492" s="93"/>
      <c r="BB1492" s="93"/>
      <c r="BC1492" s="93"/>
      <c r="BD1492" s="93"/>
      <c r="BE1492" s="93"/>
      <c r="BG1492" s="88" t="s">
        <v>68</v>
      </c>
    </row>
    <row r="1493" spans="1:59" s="87" customFormat="1" ht="30.75" customHeight="1" x14ac:dyDescent="0.2">
      <c r="A1493" s="87" t="s">
        <v>2814</v>
      </c>
      <c r="B1493" s="87" t="s">
        <v>2815</v>
      </c>
      <c r="C1493" s="87" t="s">
        <v>2814</v>
      </c>
      <c r="D1493" s="88" t="s">
        <v>32</v>
      </c>
      <c r="E1493" s="88" t="s">
        <v>31</v>
      </c>
      <c r="F1493" s="88" t="s">
        <v>31</v>
      </c>
      <c r="G1493" s="88" t="s">
        <v>61</v>
      </c>
      <c r="H1493" s="120" t="s">
        <v>66</v>
      </c>
      <c r="I1493" s="120"/>
      <c r="J1493" s="87" t="s">
        <v>2746</v>
      </c>
      <c r="K1493" s="87" t="s">
        <v>2873</v>
      </c>
      <c r="M1493" s="87" t="s">
        <v>2886</v>
      </c>
      <c r="N1493" s="87" t="s">
        <v>2749</v>
      </c>
      <c r="R1493" s="93" t="s">
        <v>2909</v>
      </c>
      <c r="S1493" s="121">
        <v>6.2500000000000001E-5</v>
      </c>
      <c r="V1493" s="116">
        <v>0.15</v>
      </c>
      <c r="W1493" s="116" t="s">
        <v>3887</v>
      </c>
      <c r="X1493" s="119" t="s">
        <v>3646</v>
      </c>
      <c r="Y1493" s="117" t="s">
        <v>3886</v>
      </c>
      <c r="AB1493" s="118">
        <v>0.5</v>
      </c>
      <c r="AE1493" s="119"/>
      <c r="AI1493" s="114"/>
      <c r="AJ1493" s="114"/>
      <c r="AK1493" s="114"/>
      <c r="AP1493" s="88" t="s">
        <v>44</v>
      </c>
      <c r="AQ1493" s="88" t="s">
        <v>44</v>
      </c>
      <c r="AR1493" s="88" t="s">
        <v>45</v>
      </c>
      <c r="AS1493" s="88" t="s">
        <v>44</v>
      </c>
      <c r="AT1493" s="88">
        <v>1</v>
      </c>
      <c r="AU1493" s="88"/>
      <c r="AV1493" s="88"/>
      <c r="AW1493" s="88"/>
      <c r="AX1493" s="88"/>
      <c r="AY1493" s="93">
        <v>1</v>
      </c>
      <c r="AZ1493" s="93"/>
      <c r="BA1493" s="93"/>
      <c r="BB1493" s="93"/>
      <c r="BC1493" s="93"/>
      <c r="BD1493" s="93"/>
      <c r="BE1493" s="93"/>
      <c r="BG1493" s="88" t="s">
        <v>68</v>
      </c>
    </row>
    <row r="1494" spans="1:59" s="87" customFormat="1" ht="30.75" customHeight="1" x14ac:dyDescent="0.2">
      <c r="A1494" s="87" t="s">
        <v>2816</v>
      </c>
      <c r="B1494" s="87" t="s">
        <v>2817</v>
      </c>
      <c r="C1494" s="87" t="s">
        <v>2816</v>
      </c>
      <c r="D1494" s="88" t="s">
        <v>32</v>
      </c>
      <c r="E1494" s="88" t="s">
        <v>31</v>
      </c>
      <c r="F1494" s="88" t="s">
        <v>31</v>
      </c>
      <c r="G1494" s="88" t="s">
        <v>61</v>
      </c>
      <c r="H1494" s="120" t="s">
        <v>66</v>
      </c>
      <c r="I1494" s="120"/>
      <c r="J1494" s="87" t="s">
        <v>2746</v>
      </c>
      <c r="K1494" s="87" t="s">
        <v>2874</v>
      </c>
      <c r="M1494" s="87" t="s">
        <v>2912</v>
      </c>
      <c r="N1494" s="87" t="s">
        <v>2751</v>
      </c>
      <c r="R1494" s="93" t="s">
        <v>2909</v>
      </c>
      <c r="S1494" s="121">
        <v>5.0000000000000002E-5</v>
      </c>
      <c r="V1494" s="116">
        <v>0.15</v>
      </c>
      <c r="W1494" s="116" t="s">
        <v>3887</v>
      </c>
      <c r="X1494" s="119" t="s">
        <v>3646</v>
      </c>
      <c r="Y1494" s="117" t="s">
        <v>3886</v>
      </c>
      <c r="AB1494" s="118">
        <v>0.3</v>
      </c>
      <c r="AE1494" s="119"/>
      <c r="AI1494" s="114"/>
      <c r="AJ1494" s="114"/>
      <c r="AK1494" s="114"/>
      <c r="AP1494" s="88" t="s">
        <v>44</v>
      </c>
      <c r="AQ1494" s="88" t="s">
        <v>44</v>
      </c>
      <c r="AR1494" s="88" t="s">
        <v>45</v>
      </c>
      <c r="AS1494" s="88" t="s">
        <v>44</v>
      </c>
      <c r="AT1494" s="88">
        <v>1</v>
      </c>
      <c r="AU1494" s="88"/>
      <c r="AV1494" s="88"/>
      <c r="AW1494" s="88"/>
      <c r="AX1494" s="88"/>
      <c r="AY1494" s="93">
        <v>0.9</v>
      </c>
      <c r="AZ1494" s="93"/>
      <c r="BA1494" s="93"/>
      <c r="BB1494" s="93"/>
      <c r="BC1494" s="93"/>
      <c r="BD1494" s="93"/>
      <c r="BE1494" s="93"/>
      <c r="BG1494" s="88" t="s">
        <v>68</v>
      </c>
    </row>
    <row r="1495" spans="1:59" s="87" customFormat="1" ht="30.75" customHeight="1" x14ac:dyDescent="0.2">
      <c r="A1495" s="87" t="s">
        <v>2818</v>
      </c>
      <c r="B1495" s="87" t="s">
        <v>2819</v>
      </c>
      <c r="C1495" s="87" t="s">
        <v>2818</v>
      </c>
      <c r="D1495" s="88" t="s">
        <v>32</v>
      </c>
      <c r="E1495" s="88" t="s">
        <v>31</v>
      </c>
      <c r="F1495" s="88" t="s">
        <v>31</v>
      </c>
      <c r="G1495" s="88" t="s">
        <v>61</v>
      </c>
      <c r="H1495" s="120" t="s">
        <v>66</v>
      </c>
      <c r="I1495" s="120"/>
      <c r="J1495" s="87" t="s">
        <v>2746</v>
      </c>
      <c r="K1495" s="87" t="s">
        <v>2874</v>
      </c>
      <c r="M1495" s="87" t="s">
        <v>2912</v>
      </c>
      <c r="N1495" s="87" t="s">
        <v>2752</v>
      </c>
      <c r="R1495" s="93" t="s">
        <v>2909</v>
      </c>
      <c r="S1495" s="121">
        <v>5.0000000000000002E-5</v>
      </c>
      <c r="V1495" s="116">
        <v>0.15</v>
      </c>
      <c r="W1495" s="116" t="s">
        <v>3887</v>
      </c>
      <c r="X1495" s="119" t="s">
        <v>3646</v>
      </c>
      <c r="Y1495" s="117" t="s">
        <v>3886</v>
      </c>
      <c r="AB1495" s="118">
        <v>0.3</v>
      </c>
      <c r="AE1495" s="119"/>
      <c r="AI1495" s="114"/>
      <c r="AJ1495" s="114"/>
      <c r="AK1495" s="114"/>
      <c r="AP1495" s="88" t="s">
        <v>44</v>
      </c>
      <c r="AQ1495" s="88" t="s">
        <v>44</v>
      </c>
      <c r="AR1495" s="88" t="s">
        <v>45</v>
      </c>
      <c r="AS1495" s="88" t="s">
        <v>44</v>
      </c>
      <c r="AT1495" s="88">
        <v>1</v>
      </c>
      <c r="AU1495" s="88"/>
      <c r="AV1495" s="88"/>
      <c r="AW1495" s="88"/>
      <c r="AX1495" s="88"/>
      <c r="AY1495" s="93">
        <v>1.1000000000000001</v>
      </c>
      <c r="AZ1495" s="93"/>
      <c r="BA1495" s="93"/>
      <c r="BB1495" s="93"/>
      <c r="BC1495" s="93"/>
      <c r="BD1495" s="93"/>
      <c r="BE1495" s="93"/>
      <c r="BG1495" s="88" t="s">
        <v>68</v>
      </c>
    </row>
    <row r="1496" spans="1:59" s="87" customFormat="1" ht="30.75" customHeight="1" x14ac:dyDescent="0.2">
      <c r="A1496" s="87" t="s">
        <v>2820</v>
      </c>
      <c r="B1496" s="87" t="s">
        <v>2821</v>
      </c>
      <c r="C1496" s="87" t="s">
        <v>2820</v>
      </c>
      <c r="D1496" s="88" t="s">
        <v>32</v>
      </c>
      <c r="E1496" s="88" t="s">
        <v>31</v>
      </c>
      <c r="F1496" s="88" t="s">
        <v>31</v>
      </c>
      <c r="G1496" s="88" t="s">
        <v>61</v>
      </c>
      <c r="H1496" s="120" t="s">
        <v>66</v>
      </c>
      <c r="I1496" s="120"/>
      <c r="J1496" s="87" t="s">
        <v>2746</v>
      </c>
      <c r="K1496" s="87" t="s">
        <v>2874</v>
      </c>
      <c r="M1496" s="87" t="s">
        <v>2912</v>
      </c>
      <c r="N1496" s="87" t="s">
        <v>2751</v>
      </c>
      <c r="R1496" s="93" t="s">
        <v>2909</v>
      </c>
      <c r="S1496" s="121">
        <v>5.5555555555555556E-4</v>
      </c>
      <c r="V1496" s="116">
        <v>0.03</v>
      </c>
      <c r="W1496" s="116" t="s">
        <v>3887</v>
      </c>
      <c r="X1496" s="119" t="s">
        <v>3646</v>
      </c>
      <c r="Y1496" s="117" t="s">
        <v>3886</v>
      </c>
      <c r="AB1496" s="118">
        <v>0.3</v>
      </c>
      <c r="AE1496" s="119"/>
      <c r="AI1496" s="114"/>
      <c r="AJ1496" s="114"/>
      <c r="AK1496" s="114"/>
      <c r="AP1496" s="88" t="s">
        <v>44</v>
      </c>
      <c r="AQ1496" s="88" t="s">
        <v>44</v>
      </c>
      <c r="AR1496" s="88" t="s">
        <v>45</v>
      </c>
      <c r="AS1496" s="88" t="s">
        <v>44</v>
      </c>
      <c r="AT1496" s="88">
        <v>1</v>
      </c>
      <c r="AU1496" s="88"/>
      <c r="AV1496" s="88"/>
      <c r="AW1496" s="88"/>
      <c r="AX1496" s="88"/>
      <c r="AY1496" s="93">
        <v>1.45</v>
      </c>
      <c r="AZ1496" s="93"/>
      <c r="BA1496" s="93"/>
      <c r="BB1496" s="93"/>
      <c r="BC1496" s="93"/>
      <c r="BD1496" s="93"/>
      <c r="BE1496" s="93"/>
      <c r="BG1496" s="88" t="s">
        <v>68</v>
      </c>
    </row>
    <row r="1497" spans="1:59" s="87" customFormat="1" ht="30.75" customHeight="1" x14ac:dyDescent="0.2">
      <c r="A1497" s="87" t="s">
        <v>2822</v>
      </c>
      <c r="B1497" s="87" t="s">
        <v>2823</v>
      </c>
      <c r="C1497" s="87" t="s">
        <v>2822</v>
      </c>
      <c r="D1497" s="88" t="s">
        <v>32</v>
      </c>
      <c r="E1497" s="88" t="s">
        <v>31</v>
      </c>
      <c r="F1497" s="88" t="s">
        <v>31</v>
      </c>
      <c r="G1497" s="88" t="s">
        <v>61</v>
      </c>
      <c r="H1497" s="120" t="s">
        <v>66</v>
      </c>
      <c r="I1497" s="120"/>
      <c r="J1497" s="87" t="s">
        <v>2746</v>
      </c>
      <c r="K1497" s="87" t="s">
        <v>2874</v>
      </c>
      <c r="M1497" s="87" t="s">
        <v>2912</v>
      </c>
      <c r="N1497" s="87" t="s">
        <v>2749</v>
      </c>
      <c r="R1497" s="93" t="s">
        <v>2909</v>
      </c>
      <c r="S1497" s="121">
        <v>5.5555555555555556E-4</v>
      </c>
      <c r="V1497" s="116">
        <v>0.03</v>
      </c>
      <c r="W1497" s="116" t="s">
        <v>3887</v>
      </c>
      <c r="X1497" s="119" t="s">
        <v>3646</v>
      </c>
      <c r="Y1497" s="117" t="s">
        <v>3886</v>
      </c>
      <c r="AB1497" s="118">
        <v>0.3</v>
      </c>
      <c r="AE1497" s="119"/>
      <c r="AI1497" s="114"/>
      <c r="AJ1497" s="114"/>
      <c r="AK1497" s="114"/>
      <c r="AP1497" s="88" t="s">
        <v>44</v>
      </c>
      <c r="AQ1497" s="88" t="s">
        <v>44</v>
      </c>
      <c r="AR1497" s="88" t="s">
        <v>45</v>
      </c>
      <c r="AS1497" s="88" t="s">
        <v>44</v>
      </c>
      <c r="AT1497" s="88">
        <v>1</v>
      </c>
      <c r="AU1497" s="88"/>
      <c r="AV1497" s="88"/>
      <c r="AW1497" s="88"/>
      <c r="AX1497" s="88"/>
      <c r="AY1497" s="93">
        <v>1.45</v>
      </c>
      <c r="AZ1497" s="93"/>
      <c r="BA1497" s="93"/>
      <c r="BB1497" s="93"/>
      <c r="BC1497" s="93"/>
      <c r="BD1497" s="93"/>
      <c r="BE1497" s="93"/>
      <c r="BG1497" s="88" t="s">
        <v>68</v>
      </c>
    </row>
    <row r="1498" spans="1:59" s="87" customFormat="1" ht="30.75" customHeight="1" x14ac:dyDescent="0.2">
      <c r="A1498" s="87" t="s">
        <v>2824</v>
      </c>
      <c r="B1498" s="87" t="s">
        <v>2825</v>
      </c>
      <c r="C1498" s="87" t="s">
        <v>2824</v>
      </c>
      <c r="D1498" s="88" t="s">
        <v>32</v>
      </c>
      <c r="E1498" s="88" t="s">
        <v>31</v>
      </c>
      <c r="F1498" s="88" t="s">
        <v>31</v>
      </c>
      <c r="G1498" s="88" t="s">
        <v>61</v>
      </c>
      <c r="H1498" s="120" t="s">
        <v>66</v>
      </c>
      <c r="I1498" s="120"/>
      <c r="J1498" s="87" t="s">
        <v>2746</v>
      </c>
      <c r="K1498" s="87" t="s">
        <v>2874</v>
      </c>
      <c r="M1498" s="87" t="s">
        <v>2912</v>
      </c>
      <c r="N1498" s="87" t="s">
        <v>2752</v>
      </c>
      <c r="R1498" s="93" t="s">
        <v>2909</v>
      </c>
      <c r="S1498" s="121">
        <v>5.5555555555555556E-4</v>
      </c>
      <c r="V1498" s="116">
        <v>0.03</v>
      </c>
      <c r="W1498" s="116" t="s">
        <v>3887</v>
      </c>
      <c r="X1498" s="119" t="s">
        <v>3646</v>
      </c>
      <c r="Y1498" s="117" t="s">
        <v>3886</v>
      </c>
      <c r="AB1498" s="118">
        <v>0.3</v>
      </c>
      <c r="AE1498" s="119"/>
      <c r="AI1498" s="114"/>
      <c r="AJ1498" s="114"/>
      <c r="AK1498" s="114"/>
      <c r="AP1498" s="88" t="s">
        <v>44</v>
      </c>
      <c r="AQ1498" s="88" t="s">
        <v>44</v>
      </c>
      <c r="AR1498" s="88" t="s">
        <v>45</v>
      </c>
      <c r="AS1498" s="88" t="s">
        <v>44</v>
      </c>
      <c r="AT1498" s="88">
        <v>1</v>
      </c>
      <c r="AU1498" s="88"/>
      <c r="AV1498" s="88"/>
      <c r="AW1498" s="88"/>
      <c r="AX1498" s="88"/>
      <c r="AY1498" s="93">
        <v>1.45</v>
      </c>
      <c r="AZ1498" s="93"/>
      <c r="BA1498" s="93"/>
      <c r="BB1498" s="93"/>
      <c r="BC1498" s="93"/>
      <c r="BD1498" s="93"/>
      <c r="BE1498" s="93"/>
      <c r="BG1498" s="88" t="s">
        <v>68</v>
      </c>
    </row>
    <row r="1499" spans="1:59" s="87" customFormat="1" ht="30.75" customHeight="1" x14ac:dyDescent="0.2">
      <c r="A1499" s="87" t="s">
        <v>2826</v>
      </c>
      <c r="B1499" s="87" t="s">
        <v>2827</v>
      </c>
      <c r="C1499" s="87" t="s">
        <v>2826</v>
      </c>
      <c r="D1499" s="88" t="s">
        <v>32</v>
      </c>
      <c r="E1499" s="88" t="s">
        <v>31</v>
      </c>
      <c r="F1499" s="88" t="s">
        <v>31</v>
      </c>
      <c r="G1499" s="88" t="s">
        <v>61</v>
      </c>
      <c r="H1499" s="120" t="s">
        <v>66</v>
      </c>
      <c r="I1499" s="120"/>
      <c r="J1499" s="87" t="s">
        <v>2746</v>
      </c>
      <c r="K1499" s="87" t="s">
        <v>2875</v>
      </c>
      <c r="M1499" s="87" t="s">
        <v>2886</v>
      </c>
      <c r="N1499" s="87" t="s">
        <v>2749</v>
      </c>
      <c r="R1499" s="93" t="s">
        <v>2909</v>
      </c>
      <c r="S1499" s="121">
        <v>5.0000000000000002E-5</v>
      </c>
      <c r="V1499" s="116">
        <v>0.15</v>
      </c>
      <c r="W1499" s="116" t="s">
        <v>3887</v>
      </c>
      <c r="X1499" s="119" t="s">
        <v>3646</v>
      </c>
      <c r="Y1499" s="117" t="s">
        <v>3894</v>
      </c>
      <c r="AB1499" s="118">
        <v>0.5</v>
      </c>
      <c r="AE1499" s="119"/>
      <c r="AI1499" s="114"/>
      <c r="AJ1499" s="114"/>
      <c r="AK1499" s="114"/>
      <c r="AP1499" s="88" t="s">
        <v>44</v>
      </c>
      <c r="AQ1499" s="88" t="s">
        <v>44</v>
      </c>
      <c r="AR1499" s="88" t="s">
        <v>45</v>
      </c>
      <c r="AS1499" s="88" t="s">
        <v>44</v>
      </c>
      <c r="AT1499" s="88">
        <v>1</v>
      </c>
      <c r="AU1499" s="88"/>
      <c r="AV1499" s="88"/>
      <c r="AW1499" s="88"/>
      <c r="AX1499" s="88"/>
      <c r="AY1499" s="93">
        <v>1</v>
      </c>
      <c r="AZ1499" s="93"/>
      <c r="BA1499" s="93"/>
      <c r="BB1499" s="93"/>
      <c r="BC1499" s="93"/>
      <c r="BD1499" s="93"/>
      <c r="BE1499" s="93"/>
      <c r="BG1499" s="88" t="s">
        <v>68</v>
      </c>
    </row>
    <row r="1500" spans="1:59" s="87" customFormat="1" ht="30.75" customHeight="1" x14ac:dyDescent="0.2">
      <c r="A1500" s="87" t="s">
        <v>2828</v>
      </c>
      <c r="B1500" s="87" t="s">
        <v>2829</v>
      </c>
      <c r="C1500" s="87" t="s">
        <v>2828</v>
      </c>
      <c r="D1500" s="88" t="s">
        <v>32</v>
      </c>
      <c r="E1500" s="88" t="s">
        <v>31</v>
      </c>
      <c r="F1500" s="88" t="s">
        <v>31</v>
      </c>
      <c r="G1500" s="88" t="s">
        <v>61</v>
      </c>
      <c r="H1500" s="120" t="s">
        <v>66</v>
      </c>
      <c r="I1500" s="120"/>
      <c r="J1500" s="87" t="s">
        <v>2879</v>
      </c>
      <c r="K1500" s="87" t="s">
        <v>2876</v>
      </c>
      <c r="M1500" s="87" t="s">
        <v>2887</v>
      </c>
      <c r="N1500" s="87" t="s">
        <v>2890</v>
      </c>
      <c r="R1500" s="93" t="s">
        <v>2911</v>
      </c>
      <c r="S1500" s="121">
        <v>2.5000000000000001E-3</v>
      </c>
      <c r="V1500" s="116">
        <v>0.15</v>
      </c>
      <c r="W1500" s="116" t="s">
        <v>3889</v>
      </c>
      <c r="X1500" s="119" t="s">
        <v>3647</v>
      </c>
      <c r="Y1500" s="119" t="s">
        <v>3888</v>
      </c>
      <c r="AB1500" s="118">
        <v>0.5</v>
      </c>
      <c r="AE1500" s="119"/>
      <c r="AI1500" s="114"/>
      <c r="AJ1500" s="114"/>
      <c r="AK1500" s="114"/>
      <c r="AP1500" s="88" t="s">
        <v>44</v>
      </c>
      <c r="AQ1500" s="88" t="s">
        <v>44</v>
      </c>
      <c r="AR1500" s="88" t="s">
        <v>45</v>
      </c>
      <c r="AS1500" s="88" t="s">
        <v>44</v>
      </c>
      <c r="AT1500" s="88">
        <v>1</v>
      </c>
      <c r="AU1500" s="88"/>
      <c r="AV1500" s="88"/>
      <c r="AW1500" s="88"/>
      <c r="AX1500" s="88"/>
      <c r="AY1500" s="93">
        <v>0.45</v>
      </c>
      <c r="AZ1500" s="93"/>
      <c r="BA1500" s="93"/>
      <c r="BB1500" s="93"/>
      <c r="BC1500" s="93"/>
      <c r="BD1500" s="93"/>
      <c r="BE1500" s="93"/>
      <c r="BG1500" s="88" t="s">
        <v>68</v>
      </c>
    </row>
    <row r="1501" spans="1:59" s="87" customFormat="1" ht="30.75" customHeight="1" x14ac:dyDescent="0.2">
      <c r="A1501" s="87" t="s">
        <v>2830</v>
      </c>
      <c r="B1501" s="87" t="s">
        <v>2831</v>
      </c>
      <c r="C1501" s="87" t="s">
        <v>2830</v>
      </c>
      <c r="D1501" s="88" t="s">
        <v>32</v>
      </c>
      <c r="E1501" s="88" t="s">
        <v>31</v>
      </c>
      <c r="F1501" s="88" t="s">
        <v>31</v>
      </c>
      <c r="G1501" s="88" t="s">
        <v>61</v>
      </c>
      <c r="H1501" s="120" t="s">
        <v>66</v>
      </c>
      <c r="I1501" s="120"/>
      <c r="J1501" s="87" t="s">
        <v>2879</v>
      </c>
      <c r="K1501" s="87" t="s">
        <v>2876</v>
      </c>
      <c r="M1501" s="87" t="s">
        <v>2887</v>
      </c>
      <c r="N1501" s="87" t="s">
        <v>2891</v>
      </c>
      <c r="R1501" s="93" t="s">
        <v>2911</v>
      </c>
      <c r="S1501" s="121">
        <v>1E-3</v>
      </c>
      <c r="V1501" s="116">
        <v>0.15</v>
      </c>
      <c r="W1501" s="116" t="s">
        <v>3889</v>
      </c>
      <c r="X1501" s="119" t="s">
        <v>3647</v>
      </c>
      <c r="Y1501" s="119" t="s">
        <v>3888</v>
      </c>
      <c r="AB1501" s="118">
        <v>0.5</v>
      </c>
      <c r="AE1501" s="119"/>
      <c r="AI1501" s="114"/>
      <c r="AJ1501" s="114"/>
      <c r="AK1501" s="114"/>
      <c r="AP1501" s="88" t="s">
        <v>44</v>
      </c>
      <c r="AQ1501" s="88" t="s">
        <v>44</v>
      </c>
      <c r="AR1501" s="88" t="s">
        <v>45</v>
      </c>
      <c r="AS1501" s="88" t="s">
        <v>44</v>
      </c>
      <c r="AT1501" s="88">
        <v>1</v>
      </c>
      <c r="AU1501" s="88"/>
      <c r="AV1501" s="88"/>
      <c r="AW1501" s="88"/>
      <c r="AX1501" s="88"/>
      <c r="AY1501" s="93">
        <v>0.78</v>
      </c>
      <c r="AZ1501" s="93"/>
      <c r="BA1501" s="93"/>
      <c r="BB1501" s="93"/>
      <c r="BC1501" s="93"/>
      <c r="BD1501" s="93"/>
      <c r="BE1501" s="93"/>
      <c r="BG1501" s="88" t="s">
        <v>68</v>
      </c>
    </row>
    <row r="1502" spans="1:59" s="87" customFormat="1" ht="30.75" customHeight="1" x14ac:dyDescent="0.2">
      <c r="A1502" s="87" t="s">
        <v>2832</v>
      </c>
      <c r="B1502" s="87" t="s">
        <v>2833</v>
      </c>
      <c r="C1502" s="87" t="s">
        <v>2832</v>
      </c>
      <c r="D1502" s="88" t="s">
        <v>32</v>
      </c>
      <c r="E1502" s="88" t="s">
        <v>31</v>
      </c>
      <c r="F1502" s="88" t="s">
        <v>31</v>
      </c>
      <c r="G1502" s="88" t="s">
        <v>61</v>
      </c>
      <c r="H1502" s="120" t="s">
        <v>66</v>
      </c>
      <c r="I1502" s="120"/>
      <c r="J1502" s="87" t="s">
        <v>2879</v>
      </c>
      <c r="K1502" s="87" t="s">
        <v>2876</v>
      </c>
      <c r="M1502" s="87" t="s">
        <v>2887</v>
      </c>
      <c r="N1502" s="87" t="s">
        <v>2890</v>
      </c>
      <c r="R1502" s="93" t="s">
        <v>2911</v>
      </c>
      <c r="S1502" s="121">
        <v>1.25E-3</v>
      </c>
      <c r="V1502" s="116">
        <v>0.15</v>
      </c>
      <c r="W1502" s="116" t="s">
        <v>3889</v>
      </c>
      <c r="X1502" s="119" t="s">
        <v>3647</v>
      </c>
      <c r="Y1502" s="119" t="s">
        <v>3888</v>
      </c>
      <c r="AB1502" s="118">
        <v>0.5</v>
      </c>
      <c r="AE1502" s="119"/>
      <c r="AI1502" s="114"/>
      <c r="AJ1502" s="114"/>
      <c r="AK1502" s="114"/>
      <c r="AP1502" s="88" t="s">
        <v>44</v>
      </c>
      <c r="AQ1502" s="88" t="s">
        <v>44</v>
      </c>
      <c r="AR1502" s="88" t="s">
        <v>45</v>
      </c>
      <c r="AS1502" s="88" t="s">
        <v>44</v>
      </c>
      <c r="AT1502" s="88">
        <v>1</v>
      </c>
      <c r="AU1502" s="88"/>
      <c r="AV1502" s="88"/>
      <c r="AW1502" s="88"/>
      <c r="AX1502" s="88"/>
      <c r="AY1502" s="93">
        <v>0.59</v>
      </c>
      <c r="AZ1502" s="93"/>
      <c r="BA1502" s="93"/>
      <c r="BB1502" s="93"/>
      <c r="BC1502" s="93"/>
      <c r="BD1502" s="93"/>
      <c r="BE1502" s="93"/>
      <c r="BG1502" s="88" t="s">
        <v>68</v>
      </c>
    </row>
    <row r="1503" spans="1:59" s="87" customFormat="1" ht="30.75" customHeight="1" x14ac:dyDescent="0.2">
      <c r="A1503" s="87" t="s">
        <v>2834</v>
      </c>
      <c r="B1503" s="87" t="s">
        <v>2835</v>
      </c>
      <c r="C1503" s="87" t="s">
        <v>2834</v>
      </c>
      <c r="D1503" s="88" t="s">
        <v>32</v>
      </c>
      <c r="E1503" s="88" t="s">
        <v>31</v>
      </c>
      <c r="F1503" s="88" t="s">
        <v>31</v>
      </c>
      <c r="G1503" s="88" t="s">
        <v>61</v>
      </c>
      <c r="H1503" s="120" t="s">
        <v>66</v>
      </c>
      <c r="I1503" s="120"/>
      <c r="J1503" s="87" t="s">
        <v>2879</v>
      </c>
      <c r="K1503" s="87" t="s">
        <v>2876</v>
      </c>
      <c r="M1503" s="87" t="s">
        <v>2887</v>
      </c>
      <c r="N1503" s="87" t="s">
        <v>2890</v>
      </c>
      <c r="R1503" s="93" t="s">
        <v>2911</v>
      </c>
      <c r="S1503" s="121">
        <v>1.25E-3</v>
      </c>
      <c r="V1503" s="116">
        <v>0.15</v>
      </c>
      <c r="W1503" s="116" t="s">
        <v>3889</v>
      </c>
      <c r="X1503" s="119" t="s">
        <v>3647</v>
      </c>
      <c r="Y1503" s="119" t="s">
        <v>3888</v>
      </c>
      <c r="AB1503" s="118">
        <v>0.5</v>
      </c>
      <c r="AE1503" s="119"/>
      <c r="AI1503" s="114"/>
      <c r="AJ1503" s="114"/>
      <c r="AK1503" s="114"/>
      <c r="AP1503" s="88" t="s">
        <v>44</v>
      </c>
      <c r="AQ1503" s="88" t="s">
        <v>44</v>
      </c>
      <c r="AR1503" s="88" t="s">
        <v>45</v>
      </c>
      <c r="AS1503" s="88" t="s">
        <v>44</v>
      </c>
      <c r="AT1503" s="88">
        <v>1</v>
      </c>
      <c r="AU1503" s="88"/>
      <c r="AV1503" s="88"/>
      <c r="AW1503" s="88"/>
      <c r="AX1503" s="88"/>
      <c r="AY1503" s="93">
        <v>0.79</v>
      </c>
      <c r="AZ1503" s="93"/>
      <c r="BA1503" s="93"/>
      <c r="BB1503" s="93"/>
      <c r="BC1503" s="93"/>
      <c r="BD1503" s="93"/>
      <c r="BE1503" s="93"/>
      <c r="BG1503" s="88" t="s">
        <v>68</v>
      </c>
    </row>
    <row r="1504" spans="1:59" s="87" customFormat="1" ht="30.75" customHeight="1" x14ac:dyDescent="0.2">
      <c r="A1504" s="87" t="s">
        <v>2836</v>
      </c>
      <c r="B1504" s="87" t="s">
        <v>2837</v>
      </c>
      <c r="C1504" s="87" t="s">
        <v>2836</v>
      </c>
      <c r="D1504" s="88" t="s">
        <v>32</v>
      </c>
      <c r="E1504" s="88" t="s">
        <v>31</v>
      </c>
      <c r="F1504" s="88" t="s">
        <v>31</v>
      </c>
      <c r="G1504" s="88" t="s">
        <v>61</v>
      </c>
      <c r="H1504" s="120" t="s">
        <v>66</v>
      </c>
      <c r="I1504" s="120"/>
      <c r="J1504" s="87" t="s">
        <v>2879</v>
      </c>
      <c r="K1504" s="87" t="s">
        <v>2876</v>
      </c>
      <c r="M1504" s="87" t="s">
        <v>2887</v>
      </c>
      <c r="N1504" s="87" t="s">
        <v>2890</v>
      </c>
      <c r="R1504" s="93" t="s">
        <v>2911</v>
      </c>
      <c r="S1504" s="121">
        <v>1E-3</v>
      </c>
      <c r="V1504" s="116">
        <v>0.15</v>
      </c>
      <c r="W1504" s="116" t="s">
        <v>3889</v>
      </c>
      <c r="X1504" s="119" t="s">
        <v>3647</v>
      </c>
      <c r="Y1504" s="119" t="s">
        <v>3888</v>
      </c>
      <c r="AB1504" s="118">
        <v>0.5</v>
      </c>
      <c r="AE1504" s="119"/>
      <c r="AI1504" s="114"/>
      <c r="AJ1504" s="114"/>
      <c r="AK1504" s="114"/>
      <c r="AP1504" s="88" t="s">
        <v>44</v>
      </c>
      <c r="AQ1504" s="88" t="s">
        <v>44</v>
      </c>
      <c r="AR1504" s="88" t="s">
        <v>45</v>
      </c>
      <c r="AS1504" s="88" t="s">
        <v>44</v>
      </c>
      <c r="AT1504" s="88">
        <v>1</v>
      </c>
      <c r="AU1504" s="88"/>
      <c r="AV1504" s="88"/>
      <c r="AW1504" s="88"/>
      <c r="AX1504" s="88"/>
      <c r="AY1504" s="93"/>
      <c r="AZ1504" s="93"/>
      <c r="BA1504" s="93"/>
      <c r="BB1504" s="93"/>
      <c r="BC1504" s="93"/>
      <c r="BD1504" s="93"/>
      <c r="BE1504" s="93"/>
      <c r="BG1504" s="88" t="s">
        <v>68</v>
      </c>
    </row>
    <row r="1505" spans="1:59" s="87" customFormat="1" ht="30.75" customHeight="1" x14ac:dyDescent="0.2">
      <c r="A1505" s="87" t="s">
        <v>2838</v>
      </c>
      <c r="B1505" s="87" t="s">
        <v>2839</v>
      </c>
      <c r="C1505" s="87" t="s">
        <v>2838</v>
      </c>
      <c r="D1505" s="88" t="s">
        <v>32</v>
      </c>
      <c r="E1505" s="88" t="s">
        <v>31</v>
      </c>
      <c r="F1505" s="88" t="s">
        <v>31</v>
      </c>
      <c r="G1505" s="88" t="s">
        <v>61</v>
      </c>
      <c r="H1505" s="120" t="s">
        <v>66</v>
      </c>
      <c r="I1505" s="120"/>
      <c r="J1505" s="87" t="s">
        <v>2880</v>
      </c>
      <c r="K1505" s="87" t="s">
        <v>2877</v>
      </c>
      <c r="M1505" s="87" t="s">
        <v>2888</v>
      </c>
      <c r="N1505" s="87" t="s">
        <v>2751</v>
      </c>
      <c r="R1505" s="93" t="s">
        <v>2888</v>
      </c>
      <c r="S1505" s="121">
        <v>0.01</v>
      </c>
      <c r="V1505" s="116">
        <v>0.15</v>
      </c>
      <c r="W1505" s="116" t="s">
        <v>3906</v>
      </c>
      <c r="X1505" s="117" t="s">
        <v>3645</v>
      </c>
      <c r="Y1505" s="117" t="s">
        <v>3915</v>
      </c>
      <c r="AB1505" s="118">
        <v>0.5</v>
      </c>
      <c r="AE1505" s="108"/>
      <c r="AI1505" s="114"/>
      <c r="AJ1505" s="114"/>
      <c r="AK1505" s="114"/>
      <c r="AP1505" s="88" t="s">
        <v>22</v>
      </c>
      <c r="AQ1505" s="88" t="s">
        <v>22</v>
      </c>
      <c r="AR1505" s="88" t="s">
        <v>21</v>
      </c>
      <c r="AS1505" s="88" t="s">
        <v>22</v>
      </c>
      <c r="AT1505" s="88">
        <v>1</v>
      </c>
      <c r="AU1505" s="88"/>
      <c r="AV1505" s="88"/>
      <c r="AW1505" s="88"/>
      <c r="AX1505" s="88"/>
      <c r="AY1505" s="93">
        <v>3.85</v>
      </c>
      <c r="AZ1505" s="93"/>
      <c r="BA1505" s="93"/>
      <c r="BB1505" s="93"/>
      <c r="BC1505" s="93"/>
      <c r="BD1505" s="93"/>
      <c r="BE1505" s="93"/>
      <c r="BG1505" s="88" t="s">
        <v>68</v>
      </c>
    </row>
    <row r="1506" spans="1:59" s="87" customFormat="1" ht="30.75" customHeight="1" x14ac:dyDescent="0.2">
      <c r="A1506" s="87" t="s">
        <v>2840</v>
      </c>
      <c r="B1506" s="87" t="s">
        <v>2841</v>
      </c>
      <c r="C1506" s="87" t="s">
        <v>2840</v>
      </c>
      <c r="D1506" s="88" t="s">
        <v>32</v>
      </c>
      <c r="E1506" s="88" t="s">
        <v>31</v>
      </c>
      <c r="F1506" s="88" t="s">
        <v>31</v>
      </c>
      <c r="G1506" s="88" t="s">
        <v>61</v>
      </c>
      <c r="H1506" s="120" t="s">
        <v>66</v>
      </c>
      <c r="I1506" s="120"/>
      <c r="J1506" s="87" t="s">
        <v>2881</v>
      </c>
      <c r="K1506" s="87" t="s">
        <v>2877</v>
      </c>
      <c r="M1506" s="87" t="s">
        <v>2888</v>
      </c>
      <c r="N1506" s="87" t="s">
        <v>2749</v>
      </c>
      <c r="R1506" s="93" t="s">
        <v>2888</v>
      </c>
      <c r="S1506" s="121">
        <v>0.02</v>
      </c>
      <c r="V1506" s="116">
        <v>0.15</v>
      </c>
      <c r="W1506" s="116" t="s">
        <v>3907</v>
      </c>
      <c r="X1506" s="119" t="s">
        <v>3647</v>
      </c>
      <c r="Y1506" s="117" t="s">
        <v>3907</v>
      </c>
      <c r="AB1506" s="118">
        <v>0.5</v>
      </c>
      <c r="AE1506" s="108"/>
      <c r="AI1506" s="114"/>
      <c r="AJ1506" s="114"/>
      <c r="AK1506" s="114"/>
      <c r="AP1506" s="88" t="s">
        <v>22</v>
      </c>
      <c r="AQ1506" s="88" t="s">
        <v>22</v>
      </c>
      <c r="AR1506" s="88" t="s">
        <v>21</v>
      </c>
      <c r="AS1506" s="88" t="s">
        <v>22</v>
      </c>
      <c r="AT1506" s="88">
        <v>1</v>
      </c>
      <c r="AU1506" s="88"/>
      <c r="AV1506" s="88"/>
      <c r="AW1506" s="88"/>
      <c r="AX1506" s="88"/>
      <c r="AY1506" s="93">
        <v>3.8</v>
      </c>
      <c r="AZ1506" s="93"/>
      <c r="BA1506" s="93"/>
      <c r="BB1506" s="93"/>
      <c r="BC1506" s="93"/>
      <c r="BD1506" s="93"/>
      <c r="BE1506" s="93"/>
      <c r="BG1506" s="88" t="s">
        <v>68</v>
      </c>
    </row>
    <row r="1507" spans="1:59" s="87" customFormat="1" ht="30.75" customHeight="1" x14ac:dyDescent="0.2">
      <c r="A1507" s="87" t="s">
        <v>2842</v>
      </c>
      <c r="B1507" s="87" t="s">
        <v>2843</v>
      </c>
      <c r="C1507" s="87" t="s">
        <v>2842</v>
      </c>
      <c r="D1507" s="88" t="s">
        <v>32</v>
      </c>
      <c r="E1507" s="88" t="s">
        <v>31</v>
      </c>
      <c r="F1507" s="88" t="s">
        <v>31</v>
      </c>
      <c r="G1507" s="88" t="s">
        <v>61</v>
      </c>
      <c r="H1507" s="120" t="s">
        <v>66</v>
      </c>
      <c r="I1507" s="120"/>
      <c r="J1507" s="87" t="s">
        <v>2881</v>
      </c>
      <c r="K1507" s="87" t="s">
        <v>2877</v>
      </c>
      <c r="M1507" s="87" t="s">
        <v>2888</v>
      </c>
      <c r="N1507" s="87" t="s">
        <v>2749</v>
      </c>
      <c r="R1507" s="93" t="s">
        <v>2888</v>
      </c>
      <c r="S1507" s="121">
        <v>2.5000000000000001E-2</v>
      </c>
      <c r="V1507" s="116">
        <v>0.15</v>
      </c>
      <c r="W1507" s="116" t="s">
        <v>3907</v>
      </c>
      <c r="X1507" s="119" t="s">
        <v>3647</v>
      </c>
      <c r="Y1507" s="117" t="s">
        <v>3907</v>
      </c>
      <c r="AB1507" s="118">
        <v>0.5</v>
      </c>
      <c r="AE1507" s="108"/>
      <c r="AI1507" s="114"/>
      <c r="AJ1507" s="114"/>
      <c r="AK1507" s="114"/>
      <c r="AP1507" s="88" t="s">
        <v>22</v>
      </c>
      <c r="AQ1507" s="88" t="s">
        <v>22</v>
      </c>
      <c r="AR1507" s="88" t="s">
        <v>21</v>
      </c>
      <c r="AS1507" s="88" t="s">
        <v>22</v>
      </c>
      <c r="AT1507" s="88">
        <v>1</v>
      </c>
      <c r="AU1507" s="88"/>
      <c r="AV1507" s="88"/>
      <c r="AW1507" s="88"/>
      <c r="AX1507" s="88"/>
      <c r="AY1507" s="93">
        <v>4.5999999999999996</v>
      </c>
      <c r="AZ1507" s="93"/>
      <c r="BA1507" s="93"/>
      <c r="BB1507" s="93"/>
      <c r="BC1507" s="93"/>
      <c r="BD1507" s="93"/>
      <c r="BE1507" s="93"/>
      <c r="BG1507" s="88" t="s">
        <v>68</v>
      </c>
    </row>
    <row r="1508" spans="1:59" s="87" customFormat="1" ht="30.75" customHeight="1" x14ac:dyDescent="0.2">
      <c r="A1508" s="87" t="s">
        <v>2844</v>
      </c>
      <c r="B1508" s="87" t="s">
        <v>2845</v>
      </c>
      <c r="C1508" s="87" t="s">
        <v>2844</v>
      </c>
      <c r="D1508" s="88" t="s">
        <v>32</v>
      </c>
      <c r="E1508" s="88" t="s">
        <v>31</v>
      </c>
      <c r="F1508" s="88" t="s">
        <v>31</v>
      </c>
      <c r="G1508" s="88" t="s">
        <v>61</v>
      </c>
      <c r="H1508" s="120" t="s">
        <v>66</v>
      </c>
      <c r="I1508" s="120"/>
      <c r="J1508" s="87" t="s">
        <v>2881</v>
      </c>
      <c r="K1508" s="87" t="s">
        <v>2877</v>
      </c>
      <c r="M1508" s="87" t="s">
        <v>2888</v>
      </c>
      <c r="N1508" s="87" t="s">
        <v>2749</v>
      </c>
      <c r="R1508" s="93" t="s">
        <v>2888</v>
      </c>
      <c r="S1508" s="121">
        <v>0.03</v>
      </c>
      <c r="V1508" s="116">
        <v>0.15</v>
      </c>
      <c r="W1508" s="116" t="s">
        <v>3907</v>
      </c>
      <c r="X1508" s="119" t="s">
        <v>3647</v>
      </c>
      <c r="Y1508" s="117" t="s">
        <v>3907</v>
      </c>
      <c r="AB1508" s="118">
        <v>0.5</v>
      </c>
      <c r="AE1508" s="108"/>
      <c r="AI1508" s="114"/>
      <c r="AJ1508" s="114"/>
      <c r="AK1508" s="114"/>
      <c r="AP1508" s="88" t="s">
        <v>22</v>
      </c>
      <c r="AQ1508" s="88" t="s">
        <v>22</v>
      </c>
      <c r="AR1508" s="88" t="s">
        <v>21</v>
      </c>
      <c r="AS1508" s="88" t="s">
        <v>22</v>
      </c>
      <c r="AT1508" s="88">
        <v>1</v>
      </c>
      <c r="AU1508" s="88"/>
      <c r="AV1508" s="88"/>
      <c r="AW1508" s="88"/>
      <c r="AX1508" s="88"/>
      <c r="AY1508" s="93">
        <v>4.5</v>
      </c>
      <c r="AZ1508" s="93"/>
      <c r="BA1508" s="93"/>
      <c r="BB1508" s="93"/>
      <c r="BC1508" s="93"/>
      <c r="BD1508" s="93"/>
      <c r="BE1508" s="93"/>
      <c r="BG1508" s="88" t="s">
        <v>68</v>
      </c>
    </row>
    <row r="1509" spans="1:59" s="87" customFormat="1" ht="30.75" customHeight="1" x14ac:dyDescent="0.2">
      <c r="A1509" s="87" t="s">
        <v>2846</v>
      </c>
      <c r="B1509" s="87" t="s">
        <v>2847</v>
      </c>
      <c r="C1509" s="87" t="s">
        <v>2846</v>
      </c>
      <c r="D1509" s="88" t="s">
        <v>32</v>
      </c>
      <c r="E1509" s="88" t="s">
        <v>31</v>
      </c>
      <c r="F1509" s="88" t="s">
        <v>31</v>
      </c>
      <c r="G1509" s="88" t="s">
        <v>61</v>
      </c>
      <c r="H1509" s="120" t="s">
        <v>66</v>
      </c>
      <c r="I1509" s="120"/>
      <c r="J1509" s="87" t="s">
        <v>2880</v>
      </c>
      <c r="K1509" s="87" t="s">
        <v>2877</v>
      </c>
      <c r="M1509" s="87" t="s">
        <v>2888</v>
      </c>
      <c r="N1509" s="87" t="s">
        <v>2752</v>
      </c>
      <c r="R1509" s="93" t="s">
        <v>2888</v>
      </c>
      <c r="S1509" s="121">
        <v>0.05</v>
      </c>
      <c r="V1509" s="116">
        <v>0.15</v>
      </c>
      <c r="W1509" s="116" t="s">
        <v>3905</v>
      </c>
      <c r="X1509" s="117" t="s">
        <v>3645</v>
      </c>
      <c r="Y1509" s="117" t="s">
        <v>3901</v>
      </c>
      <c r="AB1509" s="118">
        <v>0.5</v>
      </c>
      <c r="AE1509" s="108"/>
      <c r="AI1509" s="114"/>
      <c r="AJ1509" s="114"/>
      <c r="AK1509" s="114"/>
      <c r="AP1509" s="88" t="s">
        <v>22</v>
      </c>
      <c r="AQ1509" s="88" t="s">
        <v>22</v>
      </c>
      <c r="AR1509" s="88" t="s">
        <v>21</v>
      </c>
      <c r="AS1509" s="88" t="s">
        <v>22</v>
      </c>
      <c r="AT1509" s="88">
        <v>1</v>
      </c>
      <c r="AU1509" s="88"/>
      <c r="AV1509" s="88"/>
      <c r="AW1509" s="88"/>
      <c r="AX1509" s="88"/>
      <c r="AY1509" s="93">
        <v>11.53</v>
      </c>
      <c r="AZ1509" s="93"/>
      <c r="BA1509" s="93"/>
      <c r="BB1509" s="93"/>
      <c r="BC1509" s="93"/>
      <c r="BD1509" s="93"/>
      <c r="BE1509" s="93"/>
      <c r="BG1509" s="88" t="s">
        <v>68</v>
      </c>
    </row>
    <row r="1510" spans="1:59" s="87" customFormat="1" ht="30.75" customHeight="1" x14ac:dyDescent="0.2">
      <c r="A1510" s="87" t="s">
        <v>2848</v>
      </c>
      <c r="B1510" s="87" t="s">
        <v>2849</v>
      </c>
      <c r="C1510" s="87" t="s">
        <v>2848</v>
      </c>
      <c r="D1510" s="88" t="s">
        <v>32</v>
      </c>
      <c r="E1510" s="88" t="s">
        <v>31</v>
      </c>
      <c r="F1510" s="88" t="s">
        <v>31</v>
      </c>
      <c r="G1510" s="88" t="s">
        <v>61</v>
      </c>
      <c r="H1510" s="120" t="s">
        <v>66</v>
      </c>
      <c r="I1510" s="120"/>
      <c r="J1510" s="87" t="s">
        <v>2880</v>
      </c>
      <c r="K1510" s="87" t="s">
        <v>2877</v>
      </c>
      <c r="M1510" s="87" t="s">
        <v>2888</v>
      </c>
      <c r="N1510" s="87" t="s">
        <v>2749</v>
      </c>
      <c r="R1510" s="93" t="s">
        <v>2888</v>
      </c>
      <c r="S1510" s="121">
        <v>0.05</v>
      </c>
      <c r="V1510" s="116">
        <v>0.15</v>
      </c>
      <c r="W1510" s="116" t="s">
        <v>3905</v>
      </c>
      <c r="X1510" s="117" t="s">
        <v>3645</v>
      </c>
      <c r="Y1510" s="117" t="s">
        <v>3901</v>
      </c>
      <c r="AB1510" s="118">
        <v>0.5</v>
      </c>
      <c r="AE1510" s="108"/>
      <c r="AI1510" s="114"/>
      <c r="AJ1510" s="114"/>
      <c r="AK1510" s="114"/>
      <c r="AP1510" s="88" t="s">
        <v>22</v>
      </c>
      <c r="AQ1510" s="88" t="s">
        <v>22</v>
      </c>
      <c r="AR1510" s="88" t="s">
        <v>21</v>
      </c>
      <c r="AS1510" s="88" t="s">
        <v>22</v>
      </c>
      <c r="AT1510" s="88">
        <v>1</v>
      </c>
      <c r="AU1510" s="88"/>
      <c r="AV1510" s="88"/>
      <c r="AW1510" s="88"/>
      <c r="AX1510" s="88"/>
      <c r="AY1510" s="93">
        <v>11.53</v>
      </c>
      <c r="AZ1510" s="93"/>
      <c r="BA1510" s="93"/>
      <c r="BB1510" s="93"/>
      <c r="BC1510" s="93"/>
      <c r="BD1510" s="93"/>
      <c r="BE1510" s="93"/>
      <c r="BG1510" s="88" t="s">
        <v>68</v>
      </c>
    </row>
    <row r="1511" spans="1:59" s="87" customFormat="1" ht="30.75" customHeight="1" x14ac:dyDescent="0.2">
      <c r="A1511" s="87" t="s">
        <v>2850</v>
      </c>
      <c r="B1511" s="87" t="s">
        <v>2851</v>
      </c>
      <c r="C1511" s="87" t="s">
        <v>2850</v>
      </c>
      <c r="D1511" s="88" t="s">
        <v>32</v>
      </c>
      <c r="E1511" s="88" t="s">
        <v>31</v>
      </c>
      <c r="F1511" s="88" t="s">
        <v>31</v>
      </c>
      <c r="G1511" s="88" t="s">
        <v>61</v>
      </c>
      <c r="H1511" s="120" t="s">
        <v>66</v>
      </c>
      <c r="I1511" s="120"/>
      <c r="J1511" s="87" t="s">
        <v>2881</v>
      </c>
      <c r="K1511" s="87" t="s">
        <v>2877</v>
      </c>
      <c r="M1511" s="87" t="s">
        <v>2888</v>
      </c>
      <c r="N1511" s="87" t="s">
        <v>2892</v>
      </c>
      <c r="R1511" s="93" t="s">
        <v>2888</v>
      </c>
      <c r="S1511" s="121">
        <v>2.5000000000000001E-2</v>
      </c>
      <c r="V1511" s="116">
        <v>0.15</v>
      </c>
      <c r="W1511" s="116" t="s">
        <v>3906</v>
      </c>
      <c r="X1511" s="117" t="s">
        <v>3647</v>
      </c>
      <c r="Y1511" s="117" t="s">
        <v>3901</v>
      </c>
      <c r="AB1511" s="118">
        <v>0.5</v>
      </c>
      <c r="AE1511" s="108"/>
      <c r="AI1511" s="114"/>
      <c r="AJ1511" s="114"/>
      <c r="AK1511" s="114"/>
      <c r="AP1511" s="88" t="s">
        <v>22</v>
      </c>
      <c r="AQ1511" s="88" t="s">
        <v>22</v>
      </c>
      <c r="AR1511" s="88" t="s">
        <v>21</v>
      </c>
      <c r="AS1511" s="88" t="s">
        <v>22</v>
      </c>
      <c r="AT1511" s="88">
        <v>1</v>
      </c>
      <c r="AU1511" s="88"/>
      <c r="AV1511" s="88"/>
      <c r="AW1511" s="88"/>
      <c r="AX1511" s="88"/>
      <c r="AY1511" s="93">
        <v>10.5</v>
      </c>
      <c r="AZ1511" s="93"/>
      <c r="BA1511" s="93"/>
      <c r="BB1511" s="93"/>
      <c r="BC1511" s="93"/>
      <c r="BD1511" s="93"/>
      <c r="BE1511" s="93"/>
      <c r="BG1511" s="88" t="s">
        <v>68</v>
      </c>
    </row>
    <row r="1512" spans="1:59" s="87" customFormat="1" ht="30.75" customHeight="1" x14ac:dyDescent="0.2">
      <c r="A1512" s="87" t="s">
        <v>2852</v>
      </c>
      <c r="B1512" s="87" t="s">
        <v>2853</v>
      </c>
      <c r="C1512" s="87" t="s">
        <v>2852</v>
      </c>
      <c r="D1512" s="88" t="s">
        <v>32</v>
      </c>
      <c r="E1512" s="88" t="s">
        <v>31</v>
      </c>
      <c r="F1512" s="88" t="s">
        <v>31</v>
      </c>
      <c r="G1512" s="88" t="s">
        <v>61</v>
      </c>
      <c r="H1512" s="120" t="s">
        <v>66</v>
      </c>
      <c r="I1512" s="120"/>
      <c r="J1512" s="87" t="s">
        <v>2881</v>
      </c>
      <c r="K1512" s="87" t="s">
        <v>2877</v>
      </c>
      <c r="M1512" s="87" t="s">
        <v>2888</v>
      </c>
      <c r="N1512" s="87" t="s">
        <v>2893</v>
      </c>
      <c r="R1512" s="93" t="s">
        <v>2888</v>
      </c>
      <c r="S1512" s="121">
        <v>2.5000000000000001E-2</v>
      </c>
      <c r="V1512" s="116">
        <v>0.15</v>
      </c>
      <c r="W1512" s="116" t="s">
        <v>3906</v>
      </c>
      <c r="X1512" s="117" t="s">
        <v>3647</v>
      </c>
      <c r="Y1512" s="117" t="s">
        <v>3901</v>
      </c>
      <c r="AB1512" s="118">
        <v>0.5</v>
      </c>
      <c r="AE1512" s="108"/>
      <c r="AI1512" s="114"/>
      <c r="AJ1512" s="114"/>
      <c r="AK1512" s="114"/>
      <c r="AP1512" s="88" t="s">
        <v>22</v>
      </c>
      <c r="AQ1512" s="88" t="s">
        <v>22</v>
      </c>
      <c r="AR1512" s="88" t="s">
        <v>21</v>
      </c>
      <c r="AS1512" s="88" t="s">
        <v>22</v>
      </c>
      <c r="AT1512" s="88">
        <v>1</v>
      </c>
      <c r="AU1512" s="88"/>
      <c r="AV1512" s="88"/>
      <c r="AW1512" s="88"/>
      <c r="AX1512" s="88"/>
      <c r="AY1512" s="93">
        <v>10.5</v>
      </c>
      <c r="AZ1512" s="93"/>
      <c r="BA1512" s="93"/>
      <c r="BB1512" s="93"/>
      <c r="BC1512" s="93"/>
      <c r="BD1512" s="93"/>
      <c r="BE1512" s="93"/>
      <c r="BG1512" s="88" t="s">
        <v>68</v>
      </c>
    </row>
    <row r="1513" spans="1:59" s="87" customFormat="1" ht="30.75" customHeight="1" x14ac:dyDescent="0.2">
      <c r="A1513" s="87" t="s">
        <v>2854</v>
      </c>
      <c r="B1513" s="87" t="s">
        <v>2855</v>
      </c>
      <c r="C1513" s="87" t="s">
        <v>2854</v>
      </c>
      <c r="D1513" s="88" t="s">
        <v>32</v>
      </c>
      <c r="E1513" s="88" t="s">
        <v>31</v>
      </c>
      <c r="F1513" s="88" t="s">
        <v>31</v>
      </c>
      <c r="G1513" s="88" t="s">
        <v>61</v>
      </c>
      <c r="H1513" s="120" t="s">
        <v>66</v>
      </c>
      <c r="I1513" s="120"/>
      <c r="J1513" s="87" t="s">
        <v>2881</v>
      </c>
      <c r="K1513" s="87" t="s">
        <v>2877</v>
      </c>
      <c r="M1513" s="87" t="s">
        <v>2888</v>
      </c>
      <c r="N1513" s="87" t="s">
        <v>2894</v>
      </c>
      <c r="R1513" s="93" t="s">
        <v>2888</v>
      </c>
      <c r="S1513" s="121">
        <v>2.5000000000000001E-2</v>
      </c>
      <c r="V1513" s="116">
        <v>0.15</v>
      </c>
      <c r="W1513" s="116" t="s">
        <v>3906</v>
      </c>
      <c r="X1513" s="117" t="s">
        <v>3647</v>
      </c>
      <c r="Y1513" s="117" t="s">
        <v>3901</v>
      </c>
      <c r="AB1513" s="118">
        <v>0.5</v>
      </c>
      <c r="AE1513" s="108"/>
      <c r="AI1513" s="114"/>
      <c r="AJ1513" s="114"/>
      <c r="AK1513" s="114"/>
      <c r="AP1513" s="88" t="s">
        <v>22</v>
      </c>
      <c r="AQ1513" s="88" t="s">
        <v>22</v>
      </c>
      <c r="AR1513" s="88" t="s">
        <v>21</v>
      </c>
      <c r="AS1513" s="88" t="s">
        <v>22</v>
      </c>
      <c r="AT1513" s="88">
        <v>1</v>
      </c>
      <c r="AU1513" s="88"/>
      <c r="AV1513" s="88"/>
      <c r="AW1513" s="88"/>
      <c r="AX1513" s="88"/>
      <c r="AY1513" s="93">
        <v>10.5</v>
      </c>
      <c r="AZ1513" s="93"/>
      <c r="BA1513" s="93"/>
      <c r="BB1513" s="93"/>
      <c r="BC1513" s="93"/>
      <c r="BD1513" s="93"/>
      <c r="BE1513" s="93"/>
      <c r="BG1513" s="88" t="s">
        <v>68</v>
      </c>
    </row>
    <row r="1514" spans="1:59" s="87" customFormat="1" ht="30.75" customHeight="1" x14ac:dyDescent="0.2">
      <c r="A1514" s="87" t="s">
        <v>2856</v>
      </c>
      <c r="B1514" s="87" t="s">
        <v>2857</v>
      </c>
      <c r="C1514" s="87" t="s">
        <v>2856</v>
      </c>
      <c r="D1514" s="88" t="s">
        <v>32</v>
      </c>
      <c r="E1514" s="88" t="s">
        <v>31</v>
      </c>
      <c r="F1514" s="88" t="s">
        <v>31</v>
      </c>
      <c r="G1514" s="88" t="s">
        <v>61</v>
      </c>
      <c r="H1514" s="120" t="s">
        <v>66</v>
      </c>
      <c r="I1514" s="120"/>
      <c r="J1514" s="87" t="s">
        <v>2881</v>
      </c>
      <c r="K1514" s="87" t="s">
        <v>2877</v>
      </c>
      <c r="M1514" s="87" t="s">
        <v>2888</v>
      </c>
      <c r="N1514" s="87" t="s">
        <v>2895</v>
      </c>
      <c r="R1514" s="93" t="s">
        <v>2888</v>
      </c>
      <c r="S1514" s="121">
        <v>2.5000000000000001E-2</v>
      </c>
      <c r="V1514" s="116">
        <v>0.15</v>
      </c>
      <c r="W1514" s="116" t="s">
        <v>3906</v>
      </c>
      <c r="X1514" s="117" t="s">
        <v>3647</v>
      </c>
      <c r="Y1514" s="117" t="s">
        <v>3901</v>
      </c>
      <c r="AB1514" s="118">
        <v>0.5</v>
      </c>
      <c r="AE1514" s="108"/>
      <c r="AI1514" s="114"/>
      <c r="AJ1514" s="114"/>
      <c r="AK1514" s="114"/>
      <c r="AP1514" s="88" t="s">
        <v>22</v>
      </c>
      <c r="AQ1514" s="88" t="s">
        <v>22</v>
      </c>
      <c r="AR1514" s="88" t="s">
        <v>21</v>
      </c>
      <c r="AS1514" s="88" t="s">
        <v>22</v>
      </c>
      <c r="AT1514" s="88">
        <v>1</v>
      </c>
      <c r="AU1514" s="88"/>
      <c r="AV1514" s="88"/>
      <c r="AW1514" s="88"/>
      <c r="AX1514" s="88"/>
      <c r="AY1514" s="93">
        <v>10.5</v>
      </c>
      <c r="AZ1514" s="93"/>
      <c r="BA1514" s="93"/>
      <c r="BB1514" s="93"/>
      <c r="BC1514" s="93"/>
      <c r="BD1514" s="93"/>
      <c r="BE1514" s="93"/>
      <c r="BG1514" s="88" t="s">
        <v>68</v>
      </c>
    </row>
    <row r="1515" spans="1:59" s="87" customFormat="1" ht="30.75" customHeight="1" x14ac:dyDescent="0.2">
      <c r="A1515" s="87" t="s">
        <v>2858</v>
      </c>
      <c r="B1515" s="87" t="s">
        <v>2859</v>
      </c>
      <c r="C1515" s="87" t="s">
        <v>2858</v>
      </c>
      <c r="D1515" s="88" t="s">
        <v>32</v>
      </c>
      <c r="E1515" s="88" t="s">
        <v>31</v>
      </c>
      <c r="F1515" s="88" t="s">
        <v>31</v>
      </c>
      <c r="G1515" s="88" t="s">
        <v>61</v>
      </c>
      <c r="H1515" s="120" t="s">
        <v>66</v>
      </c>
      <c r="I1515" s="120"/>
      <c r="J1515" s="87" t="s">
        <v>2881</v>
      </c>
      <c r="K1515" s="87" t="s">
        <v>2877</v>
      </c>
      <c r="M1515" s="87" t="s">
        <v>2888</v>
      </c>
      <c r="N1515" s="87" t="s">
        <v>2896</v>
      </c>
      <c r="R1515" s="93" t="s">
        <v>2888</v>
      </c>
      <c r="S1515" s="121">
        <v>2.5000000000000001E-2</v>
      </c>
      <c r="V1515" s="116">
        <v>0.15</v>
      </c>
      <c r="W1515" s="116" t="s">
        <v>3906</v>
      </c>
      <c r="X1515" s="117" t="s">
        <v>3647</v>
      </c>
      <c r="Y1515" s="117" t="s">
        <v>3901</v>
      </c>
      <c r="AB1515" s="118">
        <v>0.5</v>
      </c>
      <c r="AE1515" s="108"/>
      <c r="AI1515" s="114"/>
      <c r="AJ1515" s="114"/>
      <c r="AK1515" s="114"/>
      <c r="AP1515" s="88" t="s">
        <v>22</v>
      </c>
      <c r="AQ1515" s="88" t="s">
        <v>22</v>
      </c>
      <c r="AR1515" s="88" t="s">
        <v>21</v>
      </c>
      <c r="AS1515" s="88" t="s">
        <v>22</v>
      </c>
      <c r="AT1515" s="88">
        <v>1</v>
      </c>
      <c r="AU1515" s="88"/>
      <c r="AV1515" s="88"/>
      <c r="AW1515" s="88"/>
      <c r="AX1515" s="88"/>
      <c r="AY1515" s="93">
        <v>10.5</v>
      </c>
      <c r="AZ1515" s="93"/>
      <c r="BA1515" s="93"/>
      <c r="BB1515" s="93"/>
      <c r="BC1515" s="93"/>
      <c r="BD1515" s="93"/>
      <c r="BE1515" s="93"/>
      <c r="BG1515" s="88" t="s">
        <v>68</v>
      </c>
    </row>
    <row r="1516" spans="1:59" s="87" customFormat="1" ht="30.75" customHeight="1" x14ac:dyDescent="0.2">
      <c r="A1516" s="87" t="s">
        <v>2860</v>
      </c>
      <c r="B1516" s="87" t="s">
        <v>2861</v>
      </c>
      <c r="C1516" s="87" t="s">
        <v>2860</v>
      </c>
      <c r="D1516" s="88" t="s">
        <v>32</v>
      </c>
      <c r="E1516" s="88" t="s">
        <v>31</v>
      </c>
      <c r="F1516" s="88" t="s">
        <v>31</v>
      </c>
      <c r="G1516" s="88" t="s">
        <v>61</v>
      </c>
      <c r="H1516" s="120" t="s">
        <v>66</v>
      </c>
      <c r="I1516" s="120"/>
      <c r="J1516" s="87" t="s">
        <v>2881</v>
      </c>
      <c r="K1516" s="87" t="s">
        <v>2877</v>
      </c>
      <c r="M1516" s="87" t="s">
        <v>2888</v>
      </c>
      <c r="N1516" s="87" t="s">
        <v>2897</v>
      </c>
      <c r="R1516" s="93" t="s">
        <v>2888</v>
      </c>
      <c r="S1516" s="121">
        <v>2.5000000000000001E-2</v>
      </c>
      <c r="V1516" s="116">
        <v>0.15</v>
      </c>
      <c r="W1516" s="116" t="s">
        <v>3906</v>
      </c>
      <c r="X1516" s="117" t="s">
        <v>3647</v>
      </c>
      <c r="Y1516" s="117" t="s">
        <v>3901</v>
      </c>
      <c r="AB1516" s="118">
        <v>0.5</v>
      </c>
      <c r="AE1516" s="108"/>
      <c r="AI1516" s="114"/>
      <c r="AJ1516" s="114"/>
      <c r="AK1516" s="114"/>
      <c r="AP1516" s="88" t="s">
        <v>22</v>
      </c>
      <c r="AQ1516" s="88" t="s">
        <v>22</v>
      </c>
      <c r="AR1516" s="88" t="s">
        <v>21</v>
      </c>
      <c r="AS1516" s="88" t="s">
        <v>22</v>
      </c>
      <c r="AT1516" s="88">
        <v>1</v>
      </c>
      <c r="AU1516" s="88"/>
      <c r="AV1516" s="88"/>
      <c r="AW1516" s="88"/>
      <c r="AX1516" s="88"/>
      <c r="AY1516" s="93">
        <v>10.5</v>
      </c>
      <c r="AZ1516" s="93"/>
      <c r="BA1516" s="93"/>
      <c r="BB1516" s="93"/>
      <c r="BC1516" s="93"/>
      <c r="BD1516" s="93"/>
      <c r="BE1516" s="93"/>
      <c r="BG1516" s="88" t="s">
        <v>68</v>
      </c>
    </row>
    <row r="1517" spans="1:59" s="87" customFormat="1" ht="30.75" customHeight="1" x14ac:dyDescent="0.2">
      <c r="A1517" s="87" t="s">
        <v>2862</v>
      </c>
      <c r="B1517" s="87" t="s">
        <v>2863</v>
      </c>
      <c r="C1517" s="87" t="s">
        <v>2862</v>
      </c>
      <c r="D1517" s="88" t="s">
        <v>32</v>
      </c>
      <c r="E1517" s="88" t="s">
        <v>31</v>
      </c>
      <c r="F1517" s="88" t="s">
        <v>31</v>
      </c>
      <c r="G1517" s="88" t="s">
        <v>61</v>
      </c>
      <c r="H1517" s="120" t="s">
        <v>66</v>
      </c>
      <c r="I1517" s="120"/>
      <c r="J1517" s="87" t="s">
        <v>2881</v>
      </c>
      <c r="K1517" s="87" t="s">
        <v>2877</v>
      </c>
      <c r="M1517" s="87" t="s">
        <v>2888</v>
      </c>
      <c r="N1517" s="87" t="s">
        <v>2898</v>
      </c>
      <c r="R1517" s="93" t="s">
        <v>2888</v>
      </c>
      <c r="S1517" s="121">
        <v>2.5000000000000001E-2</v>
      </c>
      <c r="V1517" s="116">
        <v>0.15</v>
      </c>
      <c r="W1517" s="116" t="s">
        <v>3906</v>
      </c>
      <c r="X1517" s="117" t="s">
        <v>3647</v>
      </c>
      <c r="Y1517" s="117" t="s">
        <v>3901</v>
      </c>
      <c r="AB1517" s="118">
        <v>0.5</v>
      </c>
      <c r="AE1517" s="108"/>
      <c r="AI1517" s="114"/>
      <c r="AJ1517" s="114"/>
      <c r="AK1517" s="114"/>
      <c r="AP1517" s="88" t="s">
        <v>22</v>
      </c>
      <c r="AQ1517" s="88" t="s">
        <v>22</v>
      </c>
      <c r="AR1517" s="88" t="s">
        <v>21</v>
      </c>
      <c r="AS1517" s="88" t="s">
        <v>22</v>
      </c>
      <c r="AT1517" s="88">
        <v>1</v>
      </c>
      <c r="AU1517" s="88"/>
      <c r="AV1517" s="88"/>
      <c r="AW1517" s="88"/>
      <c r="AX1517" s="88"/>
      <c r="AY1517" s="93">
        <v>10.5</v>
      </c>
      <c r="AZ1517" s="93"/>
      <c r="BA1517" s="93"/>
      <c r="BB1517" s="93"/>
      <c r="BC1517" s="93"/>
      <c r="BD1517" s="93"/>
      <c r="BE1517" s="93"/>
      <c r="BG1517" s="88" t="s">
        <v>68</v>
      </c>
    </row>
    <row r="1518" spans="1:59" s="87" customFormat="1" ht="30.75" customHeight="1" x14ac:dyDescent="0.2">
      <c r="A1518" s="87" t="s">
        <v>2864</v>
      </c>
      <c r="B1518" s="87" t="s">
        <v>2865</v>
      </c>
      <c r="C1518" s="87" t="s">
        <v>2864</v>
      </c>
      <c r="D1518" s="88" t="s">
        <v>32</v>
      </c>
      <c r="E1518" s="88" t="s">
        <v>31</v>
      </c>
      <c r="F1518" s="88" t="s">
        <v>31</v>
      </c>
      <c r="G1518" s="88" t="s">
        <v>61</v>
      </c>
      <c r="H1518" s="120" t="s">
        <v>66</v>
      </c>
      <c r="I1518" s="120"/>
      <c r="J1518" s="87" t="s">
        <v>2881</v>
      </c>
      <c r="K1518" s="87" t="s">
        <v>2877</v>
      </c>
      <c r="M1518" s="87" t="s">
        <v>2888</v>
      </c>
      <c r="N1518" s="87" t="s">
        <v>2899</v>
      </c>
      <c r="R1518" s="93" t="s">
        <v>2888</v>
      </c>
      <c r="S1518" s="121">
        <v>2.5000000000000001E-2</v>
      </c>
      <c r="V1518" s="116">
        <v>0.15</v>
      </c>
      <c r="W1518" s="116" t="s">
        <v>3906</v>
      </c>
      <c r="X1518" s="117" t="s">
        <v>3647</v>
      </c>
      <c r="Y1518" s="117" t="s">
        <v>3901</v>
      </c>
      <c r="AB1518" s="118">
        <v>0.5</v>
      </c>
      <c r="AE1518" s="108"/>
      <c r="AI1518" s="114"/>
      <c r="AJ1518" s="114"/>
      <c r="AK1518" s="114"/>
      <c r="AP1518" s="88" t="s">
        <v>22</v>
      </c>
      <c r="AQ1518" s="88" t="s">
        <v>22</v>
      </c>
      <c r="AR1518" s="88" t="s">
        <v>21</v>
      </c>
      <c r="AS1518" s="88" t="s">
        <v>22</v>
      </c>
      <c r="AT1518" s="88">
        <v>1</v>
      </c>
      <c r="AU1518" s="88"/>
      <c r="AV1518" s="88"/>
      <c r="AW1518" s="88"/>
      <c r="AX1518" s="88"/>
      <c r="AY1518" s="93">
        <v>10.5</v>
      </c>
      <c r="AZ1518" s="93"/>
      <c r="BA1518" s="93"/>
      <c r="BB1518" s="93"/>
      <c r="BC1518" s="93"/>
      <c r="BD1518" s="93"/>
      <c r="BE1518" s="93"/>
      <c r="BG1518" s="88" t="s">
        <v>68</v>
      </c>
    </row>
    <row r="1519" spans="1:59" s="87" customFormat="1" ht="30.75" customHeight="1" x14ac:dyDescent="0.2">
      <c r="A1519" s="87" t="s">
        <v>2901</v>
      </c>
      <c r="B1519" s="87" t="s">
        <v>2902</v>
      </c>
      <c r="C1519" s="87" t="s">
        <v>2901</v>
      </c>
      <c r="D1519" s="88" t="s">
        <v>32</v>
      </c>
      <c r="E1519" s="88" t="s">
        <v>31</v>
      </c>
      <c r="F1519" s="88" t="s">
        <v>31</v>
      </c>
      <c r="G1519" s="88" t="s">
        <v>61</v>
      </c>
      <c r="H1519" s="120" t="s">
        <v>66</v>
      </c>
      <c r="I1519" s="120"/>
      <c r="J1519" s="87" t="s">
        <v>2881</v>
      </c>
      <c r="K1519" s="87" t="s">
        <v>2877</v>
      </c>
      <c r="M1519" s="87" t="s">
        <v>2888</v>
      </c>
      <c r="N1519" s="87" t="s">
        <v>2900</v>
      </c>
      <c r="R1519" s="93" t="s">
        <v>2888</v>
      </c>
      <c r="S1519" s="121">
        <v>2.5000000000000001E-2</v>
      </c>
      <c r="V1519" s="116">
        <v>0.15</v>
      </c>
      <c r="W1519" s="116" t="s">
        <v>3906</v>
      </c>
      <c r="X1519" s="117" t="s">
        <v>3647</v>
      </c>
      <c r="Y1519" s="117" t="s">
        <v>3901</v>
      </c>
      <c r="AB1519" s="118">
        <v>0.5</v>
      </c>
      <c r="AE1519" s="108"/>
      <c r="AI1519" s="114"/>
      <c r="AJ1519" s="114"/>
      <c r="AK1519" s="114"/>
      <c r="AP1519" s="88" t="s">
        <v>22</v>
      </c>
      <c r="AQ1519" s="88" t="s">
        <v>22</v>
      </c>
      <c r="AR1519" s="88" t="s">
        <v>21</v>
      </c>
      <c r="AS1519" s="88" t="s">
        <v>22</v>
      </c>
      <c r="AT1519" s="88">
        <v>1</v>
      </c>
      <c r="AU1519" s="88"/>
      <c r="AV1519" s="88"/>
      <c r="AW1519" s="88"/>
      <c r="AX1519" s="88"/>
      <c r="AY1519" s="93">
        <v>10.5</v>
      </c>
      <c r="AZ1519" s="93"/>
      <c r="BA1519" s="93"/>
      <c r="BB1519" s="93"/>
      <c r="BC1519" s="93"/>
      <c r="BD1519" s="93"/>
      <c r="BE1519" s="93"/>
      <c r="BG1519" s="88" t="s">
        <v>68</v>
      </c>
    </row>
    <row r="1520" spans="1:59" s="87" customFormat="1" ht="30.75" customHeight="1" x14ac:dyDescent="0.2">
      <c r="A1520" s="87" t="s">
        <v>2866</v>
      </c>
      <c r="B1520" s="87" t="s">
        <v>2867</v>
      </c>
      <c r="C1520" s="87" t="s">
        <v>2866</v>
      </c>
      <c r="D1520" s="88" t="s">
        <v>32</v>
      </c>
      <c r="E1520" s="88" t="s">
        <v>31</v>
      </c>
      <c r="F1520" s="88" t="s">
        <v>31</v>
      </c>
      <c r="G1520" s="88" t="s">
        <v>61</v>
      </c>
      <c r="H1520" s="120" t="s">
        <v>66</v>
      </c>
      <c r="I1520" s="120"/>
      <c r="J1520" s="87" t="s">
        <v>2882</v>
      </c>
      <c r="K1520" s="87" t="s">
        <v>2877</v>
      </c>
      <c r="M1520" s="87" t="s">
        <v>2888</v>
      </c>
      <c r="N1520" s="87" t="s">
        <v>2749</v>
      </c>
      <c r="R1520" s="93" t="s">
        <v>2888</v>
      </c>
      <c r="S1520" s="121">
        <v>5.0000000000000001E-3</v>
      </c>
      <c r="V1520" s="116">
        <v>0.15</v>
      </c>
      <c r="W1520" s="116" t="s">
        <v>3905</v>
      </c>
      <c r="X1520" s="117" t="s">
        <v>3908</v>
      </c>
      <c r="Y1520" s="117" t="s">
        <v>3901</v>
      </c>
      <c r="AB1520" s="118">
        <v>0.5</v>
      </c>
      <c r="AE1520" s="108"/>
      <c r="AI1520" s="114"/>
      <c r="AJ1520" s="114"/>
      <c r="AK1520" s="114"/>
      <c r="AP1520" s="88" t="s">
        <v>22</v>
      </c>
      <c r="AQ1520" s="88" t="s">
        <v>22</v>
      </c>
      <c r="AR1520" s="88" t="s">
        <v>21</v>
      </c>
      <c r="AS1520" s="88" t="s">
        <v>22</v>
      </c>
      <c r="AT1520" s="88">
        <v>1</v>
      </c>
      <c r="AU1520" s="88"/>
      <c r="AV1520" s="88"/>
      <c r="AW1520" s="88"/>
      <c r="AX1520" s="88"/>
      <c r="AY1520" s="93"/>
      <c r="AZ1520" s="93"/>
      <c r="BA1520" s="93"/>
      <c r="BB1520" s="93"/>
      <c r="BC1520" s="93"/>
      <c r="BD1520" s="93"/>
      <c r="BE1520" s="93"/>
      <c r="BG1520" s="88" t="s">
        <v>68</v>
      </c>
    </row>
    <row r="1521" spans="1:59" s="87" customFormat="1" ht="30.75" customHeight="1" x14ac:dyDescent="0.2">
      <c r="A1521" s="87" t="s">
        <v>3864</v>
      </c>
      <c r="B1521" s="87" t="s">
        <v>3872</v>
      </c>
      <c r="C1521" s="87" t="s">
        <v>3864</v>
      </c>
      <c r="D1521" s="88" t="s">
        <v>32</v>
      </c>
      <c r="E1521" s="88" t="s">
        <v>31</v>
      </c>
      <c r="F1521" s="88" t="s">
        <v>31</v>
      </c>
      <c r="G1521" s="88" t="s">
        <v>61</v>
      </c>
      <c r="H1521" s="120" t="s">
        <v>66</v>
      </c>
      <c r="I1521" s="120"/>
      <c r="J1521" s="87" t="s">
        <v>2883</v>
      </c>
      <c r="K1521" s="87" t="s">
        <v>2878</v>
      </c>
      <c r="M1521" s="87" t="s">
        <v>2889</v>
      </c>
      <c r="N1521" s="87" t="s">
        <v>2749</v>
      </c>
      <c r="R1521" s="93" t="s">
        <v>2889</v>
      </c>
      <c r="S1521" s="121">
        <v>0.05</v>
      </c>
      <c r="V1521" s="116">
        <v>0.2</v>
      </c>
      <c r="W1521" s="116" t="s">
        <v>3909</v>
      </c>
      <c r="X1521" s="117" t="s">
        <v>3645</v>
      </c>
      <c r="Y1521" s="117" t="s">
        <v>3886</v>
      </c>
      <c r="AB1521" s="118">
        <v>0.5</v>
      </c>
      <c r="AE1521" s="108"/>
      <c r="AI1521" s="114"/>
      <c r="AJ1521" s="114"/>
      <c r="AK1521" s="114"/>
      <c r="AP1521" s="88" t="s">
        <v>44</v>
      </c>
      <c r="AQ1521" s="88" t="s">
        <v>44</v>
      </c>
      <c r="AR1521" s="88" t="s">
        <v>45</v>
      </c>
      <c r="AS1521" s="88" t="s">
        <v>44</v>
      </c>
      <c r="AT1521" s="88">
        <v>1</v>
      </c>
      <c r="AU1521" s="88"/>
      <c r="AV1521" s="88"/>
      <c r="AW1521" s="88"/>
      <c r="AX1521" s="88"/>
      <c r="AY1521" s="93">
        <v>1.99</v>
      </c>
      <c r="AZ1521" s="93"/>
      <c r="BA1521" s="93"/>
      <c r="BB1521" s="93"/>
      <c r="BC1521" s="93"/>
      <c r="BD1521" s="93"/>
      <c r="BE1521" s="93"/>
      <c r="BG1521" s="88" t="s">
        <v>68</v>
      </c>
    </row>
    <row r="1522" spans="1:59" s="87" customFormat="1" ht="30.75" customHeight="1" x14ac:dyDescent="0.2">
      <c r="A1522" s="87" t="s">
        <v>3865</v>
      </c>
      <c r="B1522" s="87" t="s">
        <v>3873</v>
      </c>
      <c r="C1522" s="87" t="s">
        <v>3865</v>
      </c>
      <c r="D1522" s="88" t="s">
        <v>32</v>
      </c>
      <c r="E1522" s="88" t="s">
        <v>31</v>
      </c>
      <c r="F1522" s="88" t="s">
        <v>31</v>
      </c>
      <c r="G1522" s="88" t="s">
        <v>61</v>
      </c>
      <c r="H1522" s="120" t="s">
        <v>66</v>
      </c>
      <c r="I1522" s="120"/>
      <c r="J1522" s="87" t="s">
        <v>2883</v>
      </c>
      <c r="K1522" s="87" t="s">
        <v>2878</v>
      </c>
      <c r="M1522" s="87" t="s">
        <v>2889</v>
      </c>
      <c r="N1522" s="87" t="s">
        <v>2749</v>
      </c>
      <c r="R1522" s="93" t="s">
        <v>2889</v>
      </c>
      <c r="S1522" s="121">
        <v>0.05</v>
      </c>
      <c r="V1522" s="116">
        <v>0.2</v>
      </c>
      <c r="W1522" s="116" t="s">
        <v>3909</v>
      </c>
      <c r="X1522" s="117" t="s">
        <v>3645</v>
      </c>
      <c r="Y1522" s="117" t="s">
        <v>3886</v>
      </c>
      <c r="AB1522" s="118">
        <v>0.5</v>
      </c>
      <c r="AE1522" s="108"/>
      <c r="AI1522" s="114"/>
      <c r="AJ1522" s="114"/>
      <c r="AK1522" s="114"/>
      <c r="AP1522" s="88" t="s">
        <v>44</v>
      </c>
      <c r="AQ1522" s="88" t="s">
        <v>44</v>
      </c>
      <c r="AR1522" s="88" t="s">
        <v>45</v>
      </c>
      <c r="AS1522" s="88" t="s">
        <v>44</v>
      </c>
      <c r="AT1522" s="88">
        <v>1</v>
      </c>
      <c r="AU1522" s="88"/>
      <c r="AV1522" s="88"/>
      <c r="AW1522" s="88"/>
      <c r="AX1522" s="88"/>
      <c r="AY1522" s="93">
        <v>2.38</v>
      </c>
      <c r="AZ1522" s="93"/>
      <c r="BA1522" s="93"/>
      <c r="BB1522" s="93"/>
      <c r="BC1522" s="93"/>
      <c r="BD1522" s="93"/>
      <c r="BE1522" s="93"/>
      <c r="BG1522" s="88" t="s">
        <v>68</v>
      </c>
    </row>
    <row r="1523" spans="1:59" s="87" customFormat="1" ht="30.75" customHeight="1" x14ac:dyDescent="0.2">
      <c r="A1523" s="87" t="s">
        <v>3866</v>
      </c>
      <c r="B1523" s="87" t="s">
        <v>3874</v>
      </c>
      <c r="C1523" s="87" t="s">
        <v>3866</v>
      </c>
      <c r="D1523" s="88" t="s">
        <v>32</v>
      </c>
      <c r="E1523" s="88" t="s">
        <v>31</v>
      </c>
      <c r="F1523" s="88" t="s">
        <v>31</v>
      </c>
      <c r="G1523" s="88" t="s">
        <v>61</v>
      </c>
      <c r="H1523" s="120" t="s">
        <v>66</v>
      </c>
      <c r="I1523" s="120"/>
      <c r="J1523" s="87" t="s">
        <v>2884</v>
      </c>
      <c r="K1523" s="87" t="s">
        <v>2878</v>
      </c>
      <c r="M1523" s="87" t="s">
        <v>2889</v>
      </c>
      <c r="N1523" s="87" t="s">
        <v>2903</v>
      </c>
      <c r="R1523" s="93" t="s">
        <v>2889</v>
      </c>
      <c r="S1523" s="121">
        <v>0.05</v>
      </c>
      <c r="V1523" s="116">
        <v>0.2</v>
      </c>
      <c r="W1523" s="116" t="s">
        <v>3909</v>
      </c>
      <c r="X1523" s="117" t="s">
        <v>3645</v>
      </c>
      <c r="Y1523" s="117" t="s">
        <v>3886</v>
      </c>
      <c r="AB1523" s="118">
        <v>0.5</v>
      </c>
      <c r="AE1523" s="108"/>
      <c r="AI1523" s="114"/>
      <c r="AJ1523" s="114"/>
      <c r="AK1523" s="114"/>
      <c r="AP1523" s="88" t="s">
        <v>44</v>
      </c>
      <c r="AQ1523" s="88" t="s">
        <v>44</v>
      </c>
      <c r="AR1523" s="88" t="s">
        <v>45</v>
      </c>
      <c r="AS1523" s="88" t="s">
        <v>44</v>
      </c>
      <c r="AT1523" s="88">
        <v>1</v>
      </c>
      <c r="AU1523" s="88"/>
      <c r="AV1523" s="88"/>
      <c r="AW1523" s="88"/>
      <c r="AX1523" s="88"/>
      <c r="AY1523" s="93">
        <v>3.65</v>
      </c>
      <c r="AZ1523" s="93"/>
      <c r="BA1523" s="93"/>
      <c r="BB1523" s="93"/>
      <c r="BC1523" s="93"/>
      <c r="BD1523" s="93"/>
      <c r="BE1523" s="93"/>
      <c r="BG1523" s="88" t="s">
        <v>68</v>
      </c>
    </row>
    <row r="1524" spans="1:59" s="87" customFormat="1" ht="30.75" customHeight="1" x14ac:dyDescent="0.2">
      <c r="A1524" s="87" t="s">
        <v>3867</v>
      </c>
      <c r="B1524" s="87" t="s">
        <v>3875</v>
      </c>
      <c r="C1524" s="87" t="s">
        <v>3867</v>
      </c>
      <c r="D1524" s="88" t="s">
        <v>32</v>
      </c>
      <c r="E1524" s="88" t="s">
        <v>31</v>
      </c>
      <c r="F1524" s="88" t="s">
        <v>31</v>
      </c>
      <c r="G1524" s="88" t="s">
        <v>61</v>
      </c>
      <c r="H1524" s="120" t="s">
        <v>66</v>
      </c>
      <c r="I1524" s="120"/>
      <c r="J1524" s="87" t="s">
        <v>2884</v>
      </c>
      <c r="K1524" s="87" t="s">
        <v>2878</v>
      </c>
      <c r="M1524" s="87" t="s">
        <v>2889</v>
      </c>
      <c r="N1524" s="87" t="s">
        <v>2903</v>
      </c>
      <c r="R1524" s="93" t="s">
        <v>2889</v>
      </c>
      <c r="S1524" s="121">
        <v>0.05</v>
      </c>
      <c r="V1524" s="116">
        <v>0.2</v>
      </c>
      <c r="W1524" s="116" t="s">
        <v>3909</v>
      </c>
      <c r="X1524" s="117" t="s">
        <v>3645</v>
      </c>
      <c r="Y1524" s="117" t="s">
        <v>3886</v>
      </c>
      <c r="AB1524" s="118">
        <v>0.5</v>
      </c>
      <c r="AE1524" s="108"/>
      <c r="AI1524" s="114"/>
      <c r="AJ1524" s="114"/>
      <c r="AK1524" s="114"/>
      <c r="AP1524" s="88" t="s">
        <v>44</v>
      </c>
      <c r="AQ1524" s="88" t="s">
        <v>44</v>
      </c>
      <c r="AR1524" s="88" t="s">
        <v>45</v>
      </c>
      <c r="AS1524" s="88" t="s">
        <v>44</v>
      </c>
      <c r="AT1524" s="88">
        <v>1</v>
      </c>
      <c r="AU1524" s="88"/>
      <c r="AV1524" s="88"/>
      <c r="AW1524" s="88"/>
      <c r="AX1524" s="88"/>
      <c r="AY1524" s="93">
        <v>3.82</v>
      </c>
      <c r="AZ1524" s="93"/>
      <c r="BA1524" s="93"/>
      <c r="BB1524" s="93"/>
      <c r="BC1524" s="93"/>
      <c r="BD1524" s="93"/>
      <c r="BE1524" s="93"/>
      <c r="BG1524" s="88" t="s">
        <v>68</v>
      </c>
    </row>
    <row r="1525" spans="1:59" s="87" customFormat="1" ht="30.75" customHeight="1" x14ac:dyDescent="0.2">
      <c r="A1525" s="87" t="s">
        <v>3868</v>
      </c>
      <c r="B1525" s="87" t="s">
        <v>3876</v>
      </c>
      <c r="C1525" s="87" t="s">
        <v>3868</v>
      </c>
      <c r="D1525" s="88" t="s">
        <v>32</v>
      </c>
      <c r="E1525" s="88" t="s">
        <v>31</v>
      </c>
      <c r="F1525" s="88" t="s">
        <v>31</v>
      </c>
      <c r="G1525" s="88" t="s">
        <v>61</v>
      </c>
      <c r="H1525" s="120" t="s">
        <v>66</v>
      </c>
      <c r="I1525" s="120"/>
      <c r="J1525" s="87" t="s">
        <v>2884</v>
      </c>
      <c r="K1525" s="87" t="s">
        <v>2878</v>
      </c>
      <c r="M1525" s="87" t="s">
        <v>2889</v>
      </c>
      <c r="N1525" s="87" t="s">
        <v>2904</v>
      </c>
      <c r="R1525" s="93" t="s">
        <v>2889</v>
      </c>
      <c r="S1525" s="121">
        <v>0.05</v>
      </c>
      <c r="V1525" s="116">
        <v>0.2</v>
      </c>
      <c r="W1525" s="116" t="s">
        <v>3909</v>
      </c>
      <c r="X1525" s="117" t="s">
        <v>3645</v>
      </c>
      <c r="Y1525" s="117" t="s">
        <v>3886</v>
      </c>
      <c r="AB1525" s="118">
        <v>0.5</v>
      </c>
      <c r="AE1525" s="108"/>
      <c r="AI1525" s="114"/>
      <c r="AJ1525" s="114"/>
      <c r="AK1525" s="114"/>
      <c r="AP1525" s="88" t="s">
        <v>44</v>
      </c>
      <c r="AQ1525" s="88" t="s">
        <v>44</v>
      </c>
      <c r="AR1525" s="88" t="s">
        <v>45</v>
      </c>
      <c r="AS1525" s="88" t="s">
        <v>44</v>
      </c>
      <c r="AT1525" s="88">
        <v>1</v>
      </c>
      <c r="AU1525" s="88"/>
      <c r="AV1525" s="88"/>
      <c r="AW1525" s="88"/>
      <c r="AX1525" s="88"/>
      <c r="AY1525" s="93">
        <v>3.65</v>
      </c>
      <c r="AZ1525" s="93"/>
      <c r="BA1525" s="93"/>
      <c r="BB1525" s="93"/>
      <c r="BC1525" s="93"/>
      <c r="BD1525" s="93"/>
      <c r="BE1525" s="93"/>
      <c r="BG1525" s="88" t="s">
        <v>68</v>
      </c>
    </row>
    <row r="1526" spans="1:59" s="87" customFormat="1" ht="30.75" customHeight="1" x14ac:dyDescent="0.2">
      <c r="A1526" s="87" t="s">
        <v>3869</v>
      </c>
      <c r="B1526" s="87" t="s">
        <v>3877</v>
      </c>
      <c r="C1526" s="87" t="s">
        <v>3869</v>
      </c>
      <c r="D1526" s="88" t="s">
        <v>32</v>
      </c>
      <c r="E1526" s="88" t="s">
        <v>31</v>
      </c>
      <c r="F1526" s="88" t="s">
        <v>31</v>
      </c>
      <c r="G1526" s="88" t="s">
        <v>61</v>
      </c>
      <c r="H1526" s="120" t="s">
        <v>66</v>
      </c>
      <c r="I1526" s="120"/>
      <c r="J1526" s="87" t="s">
        <v>2884</v>
      </c>
      <c r="K1526" s="87" t="s">
        <v>2878</v>
      </c>
      <c r="M1526" s="87" t="s">
        <v>2889</v>
      </c>
      <c r="N1526" s="87" t="s">
        <v>2904</v>
      </c>
      <c r="R1526" s="93" t="s">
        <v>2889</v>
      </c>
      <c r="S1526" s="121">
        <v>0.05</v>
      </c>
      <c r="V1526" s="116">
        <v>0.2</v>
      </c>
      <c r="W1526" s="116" t="s">
        <v>3909</v>
      </c>
      <c r="X1526" s="117" t="s">
        <v>3645</v>
      </c>
      <c r="Y1526" s="117" t="s">
        <v>3886</v>
      </c>
      <c r="AB1526" s="118">
        <v>0.5</v>
      </c>
      <c r="AE1526" s="108"/>
      <c r="AI1526" s="114"/>
      <c r="AJ1526" s="114"/>
      <c r="AK1526" s="114"/>
      <c r="AP1526" s="88" t="s">
        <v>44</v>
      </c>
      <c r="AQ1526" s="88" t="s">
        <v>44</v>
      </c>
      <c r="AR1526" s="88" t="s">
        <v>45</v>
      </c>
      <c r="AS1526" s="88" t="s">
        <v>44</v>
      </c>
      <c r="AT1526" s="88">
        <v>1</v>
      </c>
      <c r="AU1526" s="88"/>
      <c r="AV1526" s="88"/>
      <c r="AW1526" s="88"/>
      <c r="AX1526" s="88"/>
      <c r="AY1526" s="93">
        <v>3.82</v>
      </c>
      <c r="AZ1526" s="93"/>
      <c r="BA1526" s="93"/>
      <c r="BB1526" s="93"/>
      <c r="BC1526" s="93"/>
      <c r="BD1526" s="93"/>
      <c r="BE1526" s="93"/>
      <c r="BG1526" s="88" t="s">
        <v>68</v>
      </c>
    </row>
    <row r="1527" spans="1:59" s="87" customFormat="1" ht="30.75" customHeight="1" x14ac:dyDescent="0.2">
      <c r="A1527" s="87" t="s">
        <v>3870</v>
      </c>
      <c r="B1527" s="87" t="s">
        <v>3878</v>
      </c>
      <c r="C1527" s="87" t="s">
        <v>3870</v>
      </c>
      <c r="D1527" s="88" t="s">
        <v>32</v>
      </c>
      <c r="E1527" s="88" t="s">
        <v>31</v>
      </c>
      <c r="F1527" s="88" t="s">
        <v>31</v>
      </c>
      <c r="G1527" s="88" t="s">
        <v>61</v>
      </c>
      <c r="H1527" s="120" t="s">
        <v>66</v>
      </c>
      <c r="I1527" s="120"/>
      <c r="J1527" s="87" t="s">
        <v>2884</v>
      </c>
      <c r="K1527" s="87" t="s">
        <v>2878</v>
      </c>
      <c r="M1527" s="87" t="s">
        <v>2889</v>
      </c>
      <c r="N1527" s="87" t="s">
        <v>2905</v>
      </c>
      <c r="R1527" s="93" t="s">
        <v>2889</v>
      </c>
      <c r="S1527" s="121">
        <v>0.05</v>
      </c>
      <c r="V1527" s="116">
        <v>0.2</v>
      </c>
      <c r="W1527" s="116" t="s">
        <v>3909</v>
      </c>
      <c r="X1527" s="117" t="s">
        <v>3645</v>
      </c>
      <c r="Y1527" s="117" t="s">
        <v>3886</v>
      </c>
      <c r="AB1527" s="118">
        <v>0.5</v>
      </c>
      <c r="AE1527" s="108"/>
      <c r="AI1527" s="114"/>
      <c r="AJ1527" s="114"/>
      <c r="AK1527" s="114"/>
      <c r="AP1527" s="88" t="s">
        <v>44</v>
      </c>
      <c r="AQ1527" s="88" t="s">
        <v>44</v>
      </c>
      <c r="AR1527" s="88" t="s">
        <v>45</v>
      </c>
      <c r="AS1527" s="88" t="s">
        <v>44</v>
      </c>
      <c r="AT1527" s="88">
        <v>1</v>
      </c>
      <c r="AU1527" s="88"/>
      <c r="AV1527" s="88"/>
      <c r="AW1527" s="88"/>
      <c r="AX1527" s="88"/>
      <c r="AY1527" s="93">
        <v>3.65</v>
      </c>
      <c r="AZ1527" s="93"/>
      <c r="BA1527" s="93"/>
      <c r="BB1527" s="93"/>
      <c r="BC1527" s="93"/>
      <c r="BD1527" s="93"/>
      <c r="BE1527" s="93"/>
      <c r="BG1527" s="88" t="s">
        <v>68</v>
      </c>
    </row>
    <row r="1528" spans="1:59" s="87" customFormat="1" ht="30.75" customHeight="1" x14ac:dyDescent="0.2">
      <c r="A1528" s="87" t="s">
        <v>3871</v>
      </c>
      <c r="B1528" s="87" t="s">
        <v>3879</v>
      </c>
      <c r="C1528" s="87" t="s">
        <v>3871</v>
      </c>
      <c r="D1528" s="88" t="s">
        <v>32</v>
      </c>
      <c r="E1528" s="88" t="s">
        <v>31</v>
      </c>
      <c r="F1528" s="88" t="s">
        <v>31</v>
      </c>
      <c r="G1528" s="88" t="s">
        <v>61</v>
      </c>
      <c r="H1528" s="120" t="s">
        <v>66</v>
      </c>
      <c r="I1528" s="120"/>
      <c r="J1528" s="87" t="s">
        <v>2884</v>
      </c>
      <c r="K1528" s="87" t="s">
        <v>2878</v>
      </c>
      <c r="M1528" s="87" t="s">
        <v>2889</v>
      </c>
      <c r="N1528" s="87" t="s">
        <v>2905</v>
      </c>
      <c r="R1528" s="93" t="s">
        <v>2889</v>
      </c>
      <c r="S1528" s="121">
        <v>0.05</v>
      </c>
      <c r="V1528" s="116">
        <v>0.2</v>
      </c>
      <c r="W1528" s="116" t="s">
        <v>3909</v>
      </c>
      <c r="X1528" s="117" t="s">
        <v>3645</v>
      </c>
      <c r="Y1528" s="117" t="s">
        <v>3886</v>
      </c>
      <c r="AB1528" s="118">
        <v>0.5</v>
      </c>
      <c r="AE1528" s="108"/>
      <c r="AI1528" s="114"/>
      <c r="AJ1528" s="114"/>
      <c r="AK1528" s="114"/>
      <c r="AP1528" s="88" t="s">
        <v>44</v>
      </c>
      <c r="AQ1528" s="88" t="s">
        <v>44</v>
      </c>
      <c r="AR1528" s="88" t="s">
        <v>45</v>
      </c>
      <c r="AS1528" s="88" t="s">
        <v>44</v>
      </c>
      <c r="AT1528" s="88">
        <v>1</v>
      </c>
      <c r="AU1528" s="88"/>
      <c r="AV1528" s="88"/>
      <c r="AW1528" s="88"/>
      <c r="AX1528" s="88"/>
      <c r="AY1528" s="93">
        <v>3.82</v>
      </c>
      <c r="AZ1528" s="93"/>
      <c r="BA1528" s="93"/>
      <c r="BB1528" s="93"/>
      <c r="BC1528" s="93"/>
      <c r="BD1528" s="93"/>
      <c r="BE1528" s="93"/>
      <c r="BG1528" s="88" t="s">
        <v>68</v>
      </c>
    </row>
    <row r="1529" spans="1:59" s="87" customFormat="1" ht="30.75" customHeight="1" x14ac:dyDescent="0.2">
      <c r="A1529" s="87" t="s">
        <v>2868</v>
      </c>
      <c r="B1529" s="87" t="s">
        <v>3880</v>
      </c>
      <c r="C1529" s="87" t="s">
        <v>2868</v>
      </c>
      <c r="D1529" s="88" t="s">
        <v>32</v>
      </c>
      <c r="E1529" s="88" t="s">
        <v>31</v>
      </c>
      <c r="F1529" s="88" t="s">
        <v>31</v>
      </c>
      <c r="G1529" s="88" t="s">
        <v>61</v>
      </c>
      <c r="H1529" s="120" t="s">
        <v>66</v>
      </c>
      <c r="I1529" s="120"/>
      <c r="J1529" s="87" t="s">
        <v>2885</v>
      </c>
      <c r="K1529" s="87" t="s">
        <v>2878</v>
      </c>
      <c r="M1529" s="87" t="s">
        <v>2889</v>
      </c>
      <c r="N1529" s="87" t="s">
        <v>2751</v>
      </c>
      <c r="R1529" s="93" t="s">
        <v>2889</v>
      </c>
      <c r="S1529" s="121">
        <v>0.05</v>
      </c>
      <c r="V1529" s="116">
        <v>0.2</v>
      </c>
      <c r="W1529" s="116" t="s">
        <v>3886</v>
      </c>
      <c r="X1529" s="117" t="s">
        <v>3647</v>
      </c>
      <c r="Y1529" s="117" t="s">
        <v>3886</v>
      </c>
      <c r="AB1529" s="118">
        <v>0.5</v>
      </c>
      <c r="AE1529" s="108"/>
      <c r="AI1529" s="114"/>
      <c r="AJ1529" s="114"/>
      <c r="AK1529" s="114"/>
      <c r="AP1529" s="88" t="s">
        <v>44</v>
      </c>
      <c r="AQ1529" s="88" t="s">
        <v>44</v>
      </c>
      <c r="AR1529" s="88" t="s">
        <v>45</v>
      </c>
      <c r="AS1529" s="88" t="s">
        <v>44</v>
      </c>
      <c r="AT1529" s="88">
        <v>1</v>
      </c>
      <c r="AU1529" s="88"/>
      <c r="AV1529" s="88"/>
      <c r="AW1529" s="88"/>
      <c r="AX1529" s="88"/>
      <c r="AY1529" s="93">
        <v>5.71</v>
      </c>
      <c r="AZ1529" s="93"/>
      <c r="BA1529" s="93"/>
      <c r="BB1529" s="93"/>
      <c r="BC1529" s="93"/>
      <c r="BD1529" s="93"/>
      <c r="BE1529" s="93"/>
      <c r="BG1529" s="88" t="s">
        <v>68</v>
      </c>
    </row>
    <row r="1530" spans="1:59" s="87" customFormat="1" ht="30.75" customHeight="1" x14ac:dyDescent="0.2">
      <c r="A1530" s="87" t="s">
        <v>2869</v>
      </c>
      <c r="B1530" s="87" t="s">
        <v>3881</v>
      </c>
      <c r="C1530" s="87" t="s">
        <v>2869</v>
      </c>
      <c r="D1530" s="88" t="s">
        <v>32</v>
      </c>
      <c r="E1530" s="88" t="s">
        <v>31</v>
      </c>
      <c r="F1530" s="88" t="s">
        <v>31</v>
      </c>
      <c r="G1530" s="88" t="s">
        <v>61</v>
      </c>
      <c r="H1530" s="120" t="s">
        <v>66</v>
      </c>
      <c r="I1530" s="120"/>
      <c r="J1530" s="87" t="s">
        <v>2885</v>
      </c>
      <c r="K1530" s="87" t="s">
        <v>2878</v>
      </c>
      <c r="M1530" s="87" t="s">
        <v>2889</v>
      </c>
      <c r="N1530" s="87" t="s">
        <v>2906</v>
      </c>
      <c r="R1530" s="93" t="s">
        <v>2889</v>
      </c>
      <c r="S1530" s="121">
        <v>0.05</v>
      </c>
      <c r="V1530" s="116">
        <v>0.2</v>
      </c>
      <c r="W1530" s="116" t="s">
        <v>3886</v>
      </c>
      <c r="X1530" s="117" t="s">
        <v>3647</v>
      </c>
      <c r="Y1530" s="117" t="s">
        <v>3886</v>
      </c>
      <c r="AB1530" s="118">
        <v>0.5</v>
      </c>
      <c r="AE1530" s="108"/>
      <c r="AI1530" s="114"/>
      <c r="AJ1530" s="114"/>
      <c r="AK1530" s="114"/>
      <c r="AP1530" s="88" t="s">
        <v>44</v>
      </c>
      <c r="AQ1530" s="88" t="s">
        <v>44</v>
      </c>
      <c r="AR1530" s="88" t="s">
        <v>45</v>
      </c>
      <c r="AS1530" s="88" t="s">
        <v>44</v>
      </c>
      <c r="AT1530" s="88">
        <v>1</v>
      </c>
      <c r="AU1530" s="88"/>
      <c r="AV1530" s="88"/>
      <c r="AW1530" s="88"/>
      <c r="AX1530" s="88"/>
      <c r="AY1530" s="93">
        <v>5.71</v>
      </c>
      <c r="AZ1530" s="93"/>
      <c r="BA1530" s="93"/>
      <c r="BB1530" s="93"/>
      <c r="BC1530" s="93"/>
      <c r="BD1530" s="93"/>
      <c r="BE1530" s="93"/>
      <c r="BG1530" s="88" t="s">
        <v>68</v>
      </c>
    </row>
    <row r="1531" spans="1:59" s="87" customFormat="1" ht="30.75" customHeight="1" x14ac:dyDescent="0.2">
      <c r="A1531" s="87" t="s">
        <v>2870</v>
      </c>
      <c r="B1531" s="87" t="s">
        <v>3882</v>
      </c>
      <c r="C1531" s="87" t="s">
        <v>2870</v>
      </c>
      <c r="D1531" s="88" t="s">
        <v>32</v>
      </c>
      <c r="E1531" s="88" t="s">
        <v>31</v>
      </c>
      <c r="F1531" s="88" t="s">
        <v>31</v>
      </c>
      <c r="G1531" s="88" t="s">
        <v>61</v>
      </c>
      <c r="H1531" s="120" t="s">
        <v>66</v>
      </c>
      <c r="I1531" s="120"/>
      <c r="J1531" s="87" t="s">
        <v>2885</v>
      </c>
      <c r="K1531" s="87" t="s">
        <v>2878</v>
      </c>
      <c r="M1531" s="87" t="s">
        <v>2889</v>
      </c>
      <c r="N1531" s="87" t="s">
        <v>2907</v>
      </c>
      <c r="R1531" s="93" t="s">
        <v>2889</v>
      </c>
      <c r="S1531" s="121">
        <v>0.05</v>
      </c>
      <c r="V1531" s="116">
        <v>0.2</v>
      </c>
      <c r="W1531" s="116" t="s">
        <v>3886</v>
      </c>
      <c r="X1531" s="117" t="s">
        <v>3647</v>
      </c>
      <c r="Y1531" s="117" t="s">
        <v>3886</v>
      </c>
      <c r="AB1531" s="118">
        <v>0.5</v>
      </c>
      <c r="AE1531" s="108"/>
      <c r="AI1531" s="114"/>
      <c r="AJ1531" s="114"/>
      <c r="AK1531" s="114"/>
      <c r="AP1531" s="88" t="s">
        <v>44</v>
      </c>
      <c r="AQ1531" s="88" t="s">
        <v>44</v>
      </c>
      <c r="AR1531" s="88" t="s">
        <v>45</v>
      </c>
      <c r="AS1531" s="88" t="s">
        <v>44</v>
      </c>
      <c r="AT1531" s="88">
        <v>1</v>
      </c>
      <c r="AU1531" s="88"/>
      <c r="AV1531" s="88"/>
      <c r="AW1531" s="88"/>
      <c r="AX1531" s="88"/>
      <c r="AY1531" s="93">
        <v>5.71</v>
      </c>
      <c r="AZ1531" s="93"/>
      <c r="BA1531" s="93"/>
      <c r="BB1531" s="93"/>
      <c r="BC1531" s="93"/>
      <c r="BD1531" s="93"/>
      <c r="BE1531" s="93"/>
      <c r="BG1531" s="88" t="s">
        <v>68</v>
      </c>
    </row>
    <row r="1532" spans="1:59" s="87" customFormat="1" ht="30.75" customHeight="1" x14ac:dyDescent="0.2">
      <c r="A1532" s="87" t="s">
        <v>2871</v>
      </c>
      <c r="B1532" s="87" t="s">
        <v>3883</v>
      </c>
      <c r="C1532" s="87" t="s">
        <v>2871</v>
      </c>
      <c r="D1532" s="88" t="s">
        <v>32</v>
      </c>
      <c r="E1532" s="88" t="s">
        <v>31</v>
      </c>
      <c r="F1532" s="88" t="s">
        <v>31</v>
      </c>
      <c r="G1532" s="88" t="s">
        <v>61</v>
      </c>
      <c r="H1532" s="120" t="s">
        <v>66</v>
      </c>
      <c r="I1532" s="120"/>
      <c r="J1532" s="87" t="s">
        <v>2885</v>
      </c>
      <c r="K1532" s="87" t="s">
        <v>2878</v>
      </c>
      <c r="M1532" s="87" t="s">
        <v>2889</v>
      </c>
      <c r="N1532" s="87" t="s">
        <v>2908</v>
      </c>
      <c r="R1532" s="93" t="s">
        <v>2889</v>
      </c>
      <c r="S1532" s="121">
        <v>0.05</v>
      </c>
      <c r="V1532" s="116">
        <v>0.2</v>
      </c>
      <c r="W1532" s="116" t="s">
        <v>3886</v>
      </c>
      <c r="X1532" s="117" t="s">
        <v>3647</v>
      </c>
      <c r="Y1532" s="117" t="s">
        <v>3886</v>
      </c>
      <c r="AB1532" s="118">
        <v>0.5</v>
      </c>
      <c r="AE1532" s="108"/>
      <c r="AI1532" s="114"/>
      <c r="AJ1532" s="114"/>
      <c r="AK1532" s="114"/>
      <c r="AP1532" s="88" t="s">
        <v>44</v>
      </c>
      <c r="AQ1532" s="88" t="s">
        <v>44</v>
      </c>
      <c r="AR1532" s="88" t="s">
        <v>45</v>
      </c>
      <c r="AS1532" s="88" t="s">
        <v>44</v>
      </c>
      <c r="AT1532" s="88">
        <v>1</v>
      </c>
      <c r="AU1532" s="88"/>
      <c r="AV1532" s="88"/>
      <c r="AW1532" s="88"/>
      <c r="AX1532" s="88"/>
      <c r="AY1532" s="93">
        <v>5.71</v>
      </c>
      <c r="AZ1532" s="93"/>
      <c r="BA1532" s="93"/>
      <c r="BB1532" s="93"/>
      <c r="BC1532" s="93"/>
      <c r="BD1532" s="93"/>
      <c r="BE1532" s="93"/>
      <c r="BG1532" s="88" t="s">
        <v>68</v>
      </c>
    </row>
    <row r="1533" spans="1:59" s="87" customFormat="1" ht="30.75" customHeight="1" x14ac:dyDescent="0.2">
      <c r="A1533" s="87" t="s">
        <v>4505</v>
      </c>
      <c r="B1533" s="87" t="s">
        <v>4513</v>
      </c>
      <c r="C1533" s="87" t="s">
        <v>4505</v>
      </c>
      <c r="D1533" s="88" t="s">
        <v>32</v>
      </c>
      <c r="E1533" s="88" t="s">
        <v>31</v>
      </c>
      <c r="F1533" s="88" t="s">
        <v>31</v>
      </c>
      <c r="G1533" s="88" t="s">
        <v>61</v>
      </c>
      <c r="H1533" s="120" t="s">
        <v>66</v>
      </c>
      <c r="I1533" s="120"/>
      <c r="J1533" s="87" t="s">
        <v>2884</v>
      </c>
      <c r="K1533" s="87" t="s">
        <v>2878</v>
      </c>
      <c r="M1533" s="87" t="s">
        <v>2889</v>
      </c>
      <c r="N1533" s="87" t="s">
        <v>4521</v>
      </c>
      <c r="R1533" s="93" t="s">
        <v>2889</v>
      </c>
      <c r="S1533" s="121">
        <v>0.05</v>
      </c>
      <c r="V1533" s="116"/>
      <c r="W1533" s="116"/>
      <c r="X1533" s="117"/>
      <c r="Y1533" s="117"/>
      <c r="AB1533" s="118">
        <v>0.5</v>
      </c>
      <c r="AE1533" s="108"/>
      <c r="AI1533" s="114"/>
      <c r="AJ1533" s="114"/>
      <c r="AK1533" s="114"/>
      <c r="AP1533" s="88" t="s">
        <v>44</v>
      </c>
      <c r="AQ1533" s="88" t="s">
        <v>44</v>
      </c>
      <c r="AR1533" s="88" t="s">
        <v>45</v>
      </c>
      <c r="AS1533" s="88" t="s">
        <v>44</v>
      </c>
      <c r="AT1533" s="88">
        <v>1</v>
      </c>
      <c r="AU1533" s="88"/>
      <c r="AV1533" s="88"/>
      <c r="AW1533" s="88"/>
      <c r="AX1533" s="88"/>
      <c r="AY1533" s="93">
        <v>4.5199999999999996</v>
      </c>
      <c r="AZ1533" s="93"/>
      <c r="BA1533" s="93"/>
      <c r="BB1533" s="93"/>
      <c r="BC1533" s="93"/>
      <c r="BD1533" s="93"/>
      <c r="BE1533" s="93"/>
      <c r="BG1533" s="88" t="s">
        <v>68</v>
      </c>
    </row>
    <row r="1534" spans="1:59" s="87" customFormat="1" ht="30.75" customHeight="1" x14ac:dyDescent="0.2">
      <c r="A1534" s="87" t="s">
        <v>4506</v>
      </c>
      <c r="B1534" s="87" t="s">
        <v>4514</v>
      </c>
      <c r="C1534" s="87" t="s">
        <v>4506</v>
      </c>
      <c r="D1534" s="88" t="s">
        <v>32</v>
      </c>
      <c r="E1534" s="88" t="s">
        <v>31</v>
      </c>
      <c r="F1534" s="88" t="s">
        <v>31</v>
      </c>
      <c r="G1534" s="88" t="s">
        <v>61</v>
      </c>
      <c r="H1534" s="120" t="s">
        <v>66</v>
      </c>
      <c r="I1534" s="120"/>
      <c r="J1534" s="87" t="s">
        <v>2884</v>
      </c>
      <c r="K1534" s="87" t="s">
        <v>2878</v>
      </c>
      <c r="M1534" s="87" t="s">
        <v>2889</v>
      </c>
      <c r="N1534" s="87" t="s">
        <v>4522</v>
      </c>
      <c r="R1534" s="93" t="s">
        <v>2889</v>
      </c>
      <c r="S1534" s="121">
        <v>0.05</v>
      </c>
      <c r="V1534" s="116"/>
      <c r="W1534" s="116"/>
      <c r="X1534" s="117"/>
      <c r="Y1534" s="117"/>
      <c r="AB1534" s="118">
        <v>0.5</v>
      </c>
      <c r="AE1534" s="108"/>
      <c r="AI1534" s="114"/>
      <c r="AJ1534" s="114"/>
      <c r="AK1534" s="114"/>
      <c r="AP1534" s="88" t="s">
        <v>44</v>
      </c>
      <c r="AQ1534" s="88" t="s">
        <v>44</v>
      </c>
      <c r="AR1534" s="88" t="s">
        <v>45</v>
      </c>
      <c r="AS1534" s="88" t="s">
        <v>44</v>
      </c>
      <c r="AT1534" s="88">
        <v>1</v>
      </c>
      <c r="AU1534" s="88"/>
      <c r="AV1534" s="88"/>
      <c r="AW1534" s="88"/>
      <c r="AX1534" s="88"/>
      <c r="AY1534" s="93">
        <v>4.5199999999999996</v>
      </c>
      <c r="AZ1534" s="93"/>
      <c r="BA1534" s="93"/>
      <c r="BB1534" s="93"/>
      <c r="BC1534" s="93"/>
      <c r="BD1534" s="93"/>
      <c r="BE1534" s="93"/>
      <c r="BG1534" s="88" t="s">
        <v>68</v>
      </c>
    </row>
    <row r="1535" spans="1:59" s="87" customFormat="1" ht="30.75" customHeight="1" x14ac:dyDescent="0.2">
      <c r="A1535" s="87" t="s">
        <v>4507</v>
      </c>
      <c r="B1535" s="87" t="s">
        <v>4515</v>
      </c>
      <c r="C1535" s="87" t="s">
        <v>4507</v>
      </c>
      <c r="D1535" s="88" t="s">
        <v>32</v>
      </c>
      <c r="E1535" s="88" t="s">
        <v>31</v>
      </c>
      <c r="F1535" s="88" t="s">
        <v>31</v>
      </c>
      <c r="G1535" s="88" t="s">
        <v>61</v>
      </c>
      <c r="H1535" s="120" t="s">
        <v>66</v>
      </c>
      <c r="I1535" s="120"/>
      <c r="J1535" s="87" t="s">
        <v>2884</v>
      </c>
      <c r="K1535" s="87" t="s">
        <v>2878</v>
      </c>
      <c r="M1535" s="87" t="s">
        <v>2889</v>
      </c>
      <c r="N1535" s="87" t="s">
        <v>4522</v>
      </c>
      <c r="R1535" s="93" t="s">
        <v>2889</v>
      </c>
      <c r="S1535" s="121">
        <v>0.05</v>
      </c>
      <c r="V1535" s="116"/>
      <c r="W1535" s="116"/>
      <c r="X1535" s="117"/>
      <c r="Y1535" s="117"/>
      <c r="AB1535" s="118">
        <v>0.5</v>
      </c>
      <c r="AE1535" s="108"/>
      <c r="AI1535" s="114"/>
      <c r="AJ1535" s="114"/>
      <c r="AK1535" s="114"/>
      <c r="AP1535" s="88" t="s">
        <v>44</v>
      </c>
      <c r="AQ1535" s="88" t="s">
        <v>44</v>
      </c>
      <c r="AR1535" s="88" t="s">
        <v>45</v>
      </c>
      <c r="AS1535" s="88" t="s">
        <v>44</v>
      </c>
      <c r="AT1535" s="88">
        <v>1</v>
      </c>
      <c r="AU1535" s="88"/>
      <c r="AV1535" s="88"/>
      <c r="AW1535" s="88"/>
      <c r="AX1535" s="88"/>
      <c r="AY1535" s="93">
        <v>4.5199999999999996</v>
      </c>
      <c r="AZ1535" s="93"/>
      <c r="BA1535" s="93"/>
      <c r="BB1535" s="93"/>
      <c r="BC1535" s="93"/>
      <c r="BD1535" s="93"/>
      <c r="BE1535" s="93"/>
      <c r="BG1535" s="88" t="s">
        <v>68</v>
      </c>
    </row>
    <row r="1536" spans="1:59" s="87" customFormat="1" ht="30.75" customHeight="1" x14ac:dyDescent="0.2">
      <c r="A1536" s="87" t="s">
        <v>4508</v>
      </c>
      <c r="B1536" s="87" t="s">
        <v>4516</v>
      </c>
      <c r="C1536" s="87" t="s">
        <v>4508</v>
      </c>
      <c r="D1536" s="88" t="s">
        <v>32</v>
      </c>
      <c r="E1536" s="88" t="s">
        <v>31</v>
      </c>
      <c r="F1536" s="88" t="s">
        <v>31</v>
      </c>
      <c r="G1536" s="88" t="s">
        <v>61</v>
      </c>
      <c r="H1536" s="120" t="s">
        <v>66</v>
      </c>
      <c r="I1536" s="120"/>
      <c r="J1536" s="87" t="s">
        <v>2884</v>
      </c>
      <c r="K1536" s="87" t="s">
        <v>2878</v>
      </c>
      <c r="M1536" s="87" t="s">
        <v>2889</v>
      </c>
      <c r="N1536" s="87" t="s">
        <v>4523</v>
      </c>
      <c r="R1536" s="93" t="s">
        <v>2889</v>
      </c>
      <c r="S1536" s="121">
        <v>0.05</v>
      </c>
      <c r="V1536" s="116"/>
      <c r="W1536" s="116"/>
      <c r="X1536" s="117"/>
      <c r="Y1536" s="117"/>
      <c r="AB1536" s="118">
        <v>0.5</v>
      </c>
      <c r="AE1536" s="108"/>
      <c r="AI1536" s="114"/>
      <c r="AJ1536" s="114"/>
      <c r="AK1536" s="114"/>
      <c r="AP1536" s="88" t="s">
        <v>44</v>
      </c>
      <c r="AQ1536" s="88" t="s">
        <v>44</v>
      </c>
      <c r="AR1536" s="88" t="s">
        <v>45</v>
      </c>
      <c r="AS1536" s="88" t="s">
        <v>44</v>
      </c>
      <c r="AT1536" s="88">
        <v>1</v>
      </c>
      <c r="AU1536" s="88"/>
      <c r="AV1536" s="88"/>
      <c r="AW1536" s="88"/>
      <c r="AX1536" s="88"/>
      <c r="AY1536" s="93">
        <v>4.5199999999999996</v>
      </c>
      <c r="AZ1536" s="93"/>
      <c r="BA1536" s="93"/>
      <c r="BB1536" s="93"/>
      <c r="BC1536" s="93"/>
      <c r="BD1536" s="93"/>
      <c r="BE1536" s="93"/>
      <c r="BG1536" s="88" t="s">
        <v>68</v>
      </c>
    </row>
    <row r="1537" spans="1:59" s="87" customFormat="1" ht="30.75" customHeight="1" x14ac:dyDescent="0.2">
      <c r="A1537" s="87" t="s">
        <v>4509</v>
      </c>
      <c r="B1537" s="87" t="s">
        <v>4517</v>
      </c>
      <c r="C1537" s="87" t="s">
        <v>4509</v>
      </c>
      <c r="D1537" s="88" t="s">
        <v>32</v>
      </c>
      <c r="E1537" s="88" t="s">
        <v>31</v>
      </c>
      <c r="F1537" s="88" t="s">
        <v>31</v>
      </c>
      <c r="G1537" s="88" t="s">
        <v>61</v>
      </c>
      <c r="H1537" s="120" t="s">
        <v>66</v>
      </c>
      <c r="I1537" s="120"/>
      <c r="J1537" s="87" t="s">
        <v>2884</v>
      </c>
      <c r="K1537" s="87" t="s">
        <v>2878</v>
      </c>
      <c r="M1537" s="87" t="s">
        <v>2889</v>
      </c>
      <c r="N1537" s="87" t="s">
        <v>4525</v>
      </c>
      <c r="R1537" s="93" t="s">
        <v>2889</v>
      </c>
      <c r="S1537" s="121">
        <v>0.05</v>
      </c>
      <c r="V1537" s="116"/>
      <c r="W1537" s="116"/>
      <c r="X1537" s="117"/>
      <c r="Y1537" s="117"/>
      <c r="AB1537" s="118">
        <v>0.5</v>
      </c>
      <c r="AE1537" s="108"/>
      <c r="AI1537" s="114"/>
      <c r="AJ1537" s="114"/>
      <c r="AK1537" s="114"/>
      <c r="AP1537" s="88" t="s">
        <v>44</v>
      </c>
      <c r="AQ1537" s="88" t="s">
        <v>44</v>
      </c>
      <c r="AR1537" s="88" t="s">
        <v>45</v>
      </c>
      <c r="AS1537" s="88" t="s">
        <v>44</v>
      </c>
      <c r="AT1537" s="88">
        <v>1</v>
      </c>
      <c r="AU1537" s="88"/>
      <c r="AV1537" s="88"/>
      <c r="AW1537" s="88"/>
      <c r="AX1537" s="88"/>
      <c r="AY1537" s="93">
        <v>4.5199999999999996</v>
      </c>
      <c r="AZ1537" s="93"/>
      <c r="BA1537" s="93"/>
      <c r="BB1537" s="93"/>
      <c r="BC1537" s="93"/>
      <c r="BD1537" s="93"/>
      <c r="BE1537" s="93"/>
      <c r="BG1537" s="88" t="s">
        <v>68</v>
      </c>
    </row>
    <row r="1538" spans="1:59" s="87" customFormat="1" ht="30.75" customHeight="1" x14ac:dyDescent="0.2">
      <c r="A1538" s="87" t="s">
        <v>4510</v>
      </c>
      <c r="B1538" s="87" t="s">
        <v>4518</v>
      </c>
      <c r="C1538" s="87" t="s">
        <v>4510</v>
      </c>
      <c r="D1538" s="88" t="s">
        <v>32</v>
      </c>
      <c r="E1538" s="88" t="s">
        <v>31</v>
      </c>
      <c r="F1538" s="88" t="s">
        <v>31</v>
      </c>
      <c r="G1538" s="88" t="s">
        <v>61</v>
      </c>
      <c r="H1538" s="120" t="s">
        <v>66</v>
      </c>
      <c r="I1538" s="120"/>
      <c r="J1538" s="87" t="s">
        <v>2884</v>
      </c>
      <c r="K1538" s="87" t="s">
        <v>2878</v>
      </c>
      <c r="M1538" s="87" t="s">
        <v>2889</v>
      </c>
      <c r="N1538" s="87" t="s">
        <v>4524</v>
      </c>
      <c r="R1538" s="93" t="s">
        <v>2889</v>
      </c>
      <c r="S1538" s="121">
        <v>0.05</v>
      </c>
      <c r="V1538" s="116"/>
      <c r="W1538" s="116"/>
      <c r="X1538" s="117"/>
      <c r="Y1538" s="117"/>
      <c r="AB1538" s="118">
        <v>0.5</v>
      </c>
      <c r="AE1538" s="108"/>
      <c r="AI1538" s="114"/>
      <c r="AJ1538" s="114"/>
      <c r="AK1538" s="114"/>
      <c r="AP1538" s="88" t="s">
        <v>44</v>
      </c>
      <c r="AQ1538" s="88" t="s">
        <v>44</v>
      </c>
      <c r="AR1538" s="88" t="s">
        <v>45</v>
      </c>
      <c r="AS1538" s="88" t="s">
        <v>44</v>
      </c>
      <c r="AT1538" s="88">
        <v>1</v>
      </c>
      <c r="AU1538" s="88"/>
      <c r="AV1538" s="88"/>
      <c r="AW1538" s="88"/>
      <c r="AX1538" s="88"/>
      <c r="AY1538" s="93">
        <v>4.5199999999999996</v>
      </c>
      <c r="AZ1538" s="93"/>
      <c r="BA1538" s="93"/>
      <c r="BB1538" s="93"/>
      <c r="BC1538" s="93"/>
      <c r="BD1538" s="93"/>
      <c r="BE1538" s="93"/>
      <c r="BG1538" s="88" t="s">
        <v>68</v>
      </c>
    </row>
    <row r="1539" spans="1:59" s="87" customFormat="1" ht="30.75" customHeight="1" x14ac:dyDescent="0.2">
      <c r="A1539" s="87" t="s">
        <v>4511</v>
      </c>
      <c r="B1539" s="87" t="s">
        <v>4519</v>
      </c>
      <c r="C1539" s="87" t="s">
        <v>4511</v>
      </c>
      <c r="D1539" s="88" t="s">
        <v>32</v>
      </c>
      <c r="E1539" s="88" t="s">
        <v>31</v>
      </c>
      <c r="F1539" s="88" t="s">
        <v>31</v>
      </c>
      <c r="G1539" s="88" t="s">
        <v>61</v>
      </c>
      <c r="H1539" s="120" t="s">
        <v>66</v>
      </c>
      <c r="I1539" s="120"/>
      <c r="J1539" s="87" t="s">
        <v>2884</v>
      </c>
      <c r="K1539" s="87" t="s">
        <v>2878</v>
      </c>
      <c r="M1539" s="87" t="s">
        <v>2889</v>
      </c>
      <c r="N1539" s="87" t="s">
        <v>4523</v>
      </c>
      <c r="R1539" s="93" t="s">
        <v>2889</v>
      </c>
      <c r="S1539" s="121">
        <v>0.05</v>
      </c>
      <c r="V1539" s="116"/>
      <c r="W1539" s="116"/>
      <c r="X1539" s="117"/>
      <c r="Y1539" s="117"/>
      <c r="AB1539" s="118">
        <v>0.5</v>
      </c>
      <c r="AE1539" s="108"/>
      <c r="AI1539" s="114"/>
      <c r="AJ1539" s="114"/>
      <c r="AK1539" s="114"/>
      <c r="AP1539" s="88" t="s">
        <v>44</v>
      </c>
      <c r="AQ1539" s="88" t="s">
        <v>44</v>
      </c>
      <c r="AR1539" s="88" t="s">
        <v>45</v>
      </c>
      <c r="AS1539" s="88" t="s">
        <v>44</v>
      </c>
      <c r="AT1539" s="88">
        <v>1</v>
      </c>
      <c r="AU1539" s="88"/>
      <c r="AV1539" s="88"/>
      <c r="AW1539" s="88"/>
      <c r="AX1539" s="88"/>
      <c r="AY1539" s="93">
        <v>7.51</v>
      </c>
      <c r="AZ1539" s="93"/>
      <c r="BA1539" s="93"/>
      <c r="BB1539" s="93"/>
      <c r="BC1539" s="93"/>
      <c r="BD1539" s="93"/>
      <c r="BE1539" s="93"/>
      <c r="BG1539" s="88" t="s">
        <v>68</v>
      </c>
    </row>
    <row r="1540" spans="1:59" s="87" customFormat="1" ht="30.75" customHeight="1" x14ac:dyDescent="0.2">
      <c r="A1540" s="87" t="s">
        <v>4512</v>
      </c>
      <c r="B1540" s="87" t="s">
        <v>4520</v>
      </c>
      <c r="C1540" s="87" t="s">
        <v>4512</v>
      </c>
      <c r="D1540" s="88" t="s">
        <v>32</v>
      </c>
      <c r="E1540" s="88" t="s">
        <v>31</v>
      </c>
      <c r="F1540" s="88" t="s">
        <v>31</v>
      </c>
      <c r="G1540" s="88" t="s">
        <v>61</v>
      </c>
      <c r="H1540" s="120" t="s">
        <v>66</v>
      </c>
      <c r="I1540" s="120"/>
      <c r="J1540" s="87" t="s">
        <v>2884</v>
      </c>
      <c r="K1540" s="87" t="s">
        <v>2878</v>
      </c>
      <c r="M1540" s="87" t="s">
        <v>2889</v>
      </c>
      <c r="N1540" s="87" t="s">
        <v>4524</v>
      </c>
      <c r="R1540" s="93" t="s">
        <v>2889</v>
      </c>
      <c r="S1540" s="121">
        <v>0.05</v>
      </c>
      <c r="V1540" s="116"/>
      <c r="W1540" s="116"/>
      <c r="X1540" s="117"/>
      <c r="Y1540" s="117"/>
      <c r="AB1540" s="118">
        <v>0.5</v>
      </c>
      <c r="AE1540" s="108"/>
      <c r="AI1540" s="114"/>
      <c r="AJ1540" s="114"/>
      <c r="AK1540" s="114"/>
      <c r="AP1540" s="88" t="s">
        <v>44</v>
      </c>
      <c r="AQ1540" s="88" t="s">
        <v>44</v>
      </c>
      <c r="AR1540" s="88" t="s">
        <v>45</v>
      </c>
      <c r="AS1540" s="88" t="s">
        <v>44</v>
      </c>
      <c r="AT1540" s="88">
        <v>1</v>
      </c>
      <c r="AU1540" s="88"/>
      <c r="AV1540" s="88"/>
      <c r="AW1540" s="88"/>
      <c r="AX1540" s="88"/>
      <c r="AY1540" s="93">
        <v>7.51</v>
      </c>
      <c r="AZ1540" s="93"/>
      <c r="BA1540" s="93"/>
      <c r="BB1540" s="93"/>
      <c r="BC1540" s="93"/>
      <c r="BD1540" s="93"/>
      <c r="BE1540" s="93"/>
      <c r="BG1540" s="88" t="s">
        <v>68</v>
      </c>
    </row>
    <row r="1541" spans="1:59" s="87" customFormat="1" ht="30.75" customHeight="1" x14ac:dyDescent="0.2">
      <c r="A1541" s="87" t="s">
        <v>3006</v>
      </c>
      <c r="B1541" s="87" t="s">
        <v>3007</v>
      </c>
      <c r="C1541" s="87" t="s">
        <v>3006</v>
      </c>
      <c r="D1541" s="88" t="s">
        <v>32</v>
      </c>
      <c r="E1541" s="88" t="s">
        <v>31</v>
      </c>
      <c r="F1541" s="88" t="s">
        <v>31</v>
      </c>
      <c r="G1541" s="88" t="s">
        <v>61</v>
      </c>
      <c r="H1541" s="120" t="s">
        <v>66</v>
      </c>
      <c r="I1541" s="120"/>
      <c r="J1541" s="87" t="s">
        <v>3057</v>
      </c>
      <c r="K1541" s="87" t="s">
        <v>3008</v>
      </c>
      <c r="M1541" s="87" t="s">
        <v>3008</v>
      </c>
      <c r="N1541" s="87" t="s">
        <v>2749</v>
      </c>
      <c r="R1541" s="93" t="s">
        <v>3008</v>
      </c>
      <c r="S1541" s="87">
        <v>1.6666666666666666E-4</v>
      </c>
      <c r="V1541" s="116">
        <v>0.2</v>
      </c>
      <c r="W1541" s="116" t="s">
        <v>3886</v>
      </c>
      <c r="X1541" s="117" t="s">
        <v>3647</v>
      </c>
      <c r="Y1541" s="117" t="s">
        <v>3911</v>
      </c>
      <c r="AB1541" s="118">
        <v>0.5</v>
      </c>
      <c r="AE1541" s="108"/>
      <c r="AI1541" s="114"/>
      <c r="AJ1541" s="114"/>
      <c r="AK1541" s="114"/>
      <c r="AP1541" s="88" t="s">
        <v>44</v>
      </c>
      <c r="AQ1541" s="88" t="s">
        <v>44</v>
      </c>
      <c r="AR1541" s="88" t="s">
        <v>45</v>
      </c>
      <c r="AS1541" s="88" t="s">
        <v>44</v>
      </c>
      <c r="AT1541" s="87" t="s">
        <v>3054</v>
      </c>
      <c r="AY1541" s="117">
        <v>0.14285714285714285</v>
      </c>
      <c r="AZ1541" s="93"/>
      <c r="BA1541" s="93"/>
      <c r="BB1541" s="93"/>
      <c r="BC1541" s="93"/>
      <c r="BD1541" s="93"/>
      <c r="BE1541" s="93"/>
      <c r="BG1541" s="88" t="s">
        <v>68</v>
      </c>
    </row>
    <row r="1542" spans="1:59" s="87" customFormat="1" ht="30.75" customHeight="1" x14ac:dyDescent="0.2">
      <c r="A1542" s="87" t="s">
        <v>4191</v>
      </c>
      <c r="B1542" s="87" t="s">
        <v>3010</v>
      </c>
      <c r="C1542" s="87" t="s">
        <v>3009</v>
      </c>
      <c r="D1542" s="88" t="s">
        <v>32</v>
      </c>
      <c r="E1542" s="88" t="s">
        <v>31</v>
      </c>
      <c r="F1542" s="88" t="s">
        <v>31</v>
      </c>
      <c r="G1542" s="88" t="s">
        <v>61</v>
      </c>
      <c r="H1542" s="120" t="s">
        <v>66</v>
      </c>
      <c r="I1542" s="120"/>
      <c r="J1542" s="87" t="s">
        <v>3057</v>
      </c>
      <c r="K1542" s="87" t="s">
        <v>3011</v>
      </c>
      <c r="M1542" s="87" t="s">
        <v>3011</v>
      </c>
      <c r="N1542" s="87" t="s">
        <v>2749</v>
      </c>
      <c r="R1542" s="93" t="s">
        <v>3011</v>
      </c>
      <c r="S1542" s="87">
        <v>1.5E-3</v>
      </c>
      <c r="V1542" s="116">
        <v>0.2</v>
      </c>
      <c r="W1542" s="116" t="s">
        <v>3886</v>
      </c>
      <c r="X1542" s="117" t="s">
        <v>3647</v>
      </c>
      <c r="Y1542" s="117" t="s">
        <v>3911</v>
      </c>
      <c r="AB1542" s="118">
        <v>0.5</v>
      </c>
      <c r="AE1542" s="108"/>
      <c r="AI1542" s="114"/>
      <c r="AJ1542" s="114"/>
      <c r="AK1542" s="114"/>
      <c r="AP1542" s="87" t="s">
        <v>3055</v>
      </c>
      <c r="AQ1542" s="88" t="s">
        <v>44</v>
      </c>
      <c r="AR1542" s="88" t="s">
        <v>45</v>
      </c>
      <c r="AS1542" s="88" t="s">
        <v>44</v>
      </c>
      <c r="AT1542" s="88">
        <v>1</v>
      </c>
      <c r="AU1542" s="88"/>
      <c r="AV1542" s="88"/>
      <c r="AW1542" s="88"/>
      <c r="AX1542" s="88"/>
      <c r="AY1542" s="117">
        <v>4.2000000000000003E-2</v>
      </c>
      <c r="AZ1542" s="93"/>
      <c r="BA1542" s="93"/>
      <c r="BB1542" s="93"/>
      <c r="BC1542" s="93"/>
      <c r="BD1542" s="93"/>
      <c r="BE1542" s="93"/>
      <c r="BG1542" s="88" t="s">
        <v>68</v>
      </c>
    </row>
    <row r="1543" spans="1:59" s="87" customFormat="1" ht="30.75" customHeight="1" x14ac:dyDescent="0.2">
      <c r="A1543" s="87" t="s">
        <v>3012</v>
      </c>
      <c r="B1543" s="87" t="s">
        <v>3013</v>
      </c>
      <c r="C1543" s="87" t="s">
        <v>3012</v>
      </c>
      <c r="D1543" s="88" t="s">
        <v>32</v>
      </c>
      <c r="E1543" s="88" t="s">
        <v>31</v>
      </c>
      <c r="F1543" s="88" t="s">
        <v>31</v>
      </c>
      <c r="G1543" s="88" t="s">
        <v>61</v>
      </c>
      <c r="H1543" s="120" t="s">
        <v>66</v>
      </c>
      <c r="I1543" s="120"/>
      <c r="J1543" s="87" t="s">
        <v>3057</v>
      </c>
      <c r="K1543" s="87" t="s">
        <v>3011</v>
      </c>
      <c r="M1543" s="87" t="s">
        <v>3011</v>
      </c>
      <c r="N1543" s="87" t="s">
        <v>2749</v>
      </c>
      <c r="R1543" s="93" t="s">
        <v>3011</v>
      </c>
      <c r="S1543" s="87">
        <v>5.9999999999999995E-4</v>
      </c>
      <c r="V1543" s="116">
        <v>0.2</v>
      </c>
      <c r="W1543" s="116" t="s">
        <v>3886</v>
      </c>
      <c r="X1543" s="117" t="s">
        <v>3647</v>
      </c>
      <c r="Y1543" s="117" t="s">
        <v>3911</v>
      </c>
      <c r="AB1543" s="118">
        <v>0.5</v>
      </c>
      <c r="AE1543" s="108"/>
      <c r="AI1543" s="114"/>
      <c r="AJ1543" s="114"/>
      <c r="AK1543" s="114"/>
      <c r="AP1543" s="87" t="s">
        <v>3055</v>
      </c>
      <c r="AQ1543" s="88" t="s">
        <v>44</v>
      </c>
      <c r="AR1543" s="88" t="s">
        <v>45</v>
      </c>
      <c r="AS1543" s="88" t="s">
        <v>44</v>
      </c>
      <c r="AT1543" s="88">
        <v>1</v>
      </c>
      <c r="AU1543" s="88"/>
      <c r="AV1543" s="88"/>
      <c r="AW1543" s="88"/>
      <c r="AX1543" s="88"/>
      <c r="AY1543" s="117">
        <v>0.14199999999999999</v>
      </c>
      <c r="AZ1543" s="93"/>
      <c r="BA1543" s="93"/>
      <c r="BB1543" s="93"/>
      <c r="BC1543" s="93"/>
      <c r="BD1543" s="93"/>
      <c r="BE1543" s="93"/>
      <c r="BG1543" s="88" t="s">
        <v>68</v>
      </c>
    </row>
    <row r="1544" spans="1:59" s="87" customFormat="1" ht="30.75" customHeight="1" x14ac:dyDescent="0.2">
      <c r="A1544" s="87" t="s">
        <v>3014</v>
      </c>
      <c r="B1544" s="87" t="s">
        <v>3015</v>
      </c>
      <c r="C1544" s="87" t="s">
        <v>3014</v>
      </c>
      <c r="D1544" s="88" t="s">
        <v>32</v>
      </c>
      <c r="E1544" s="88" t="s">
        <v>31</v>
      </c>
      <c r="F1544" s="88" t="s">
        <v>31</v>
      </c>
      <c r="G1544" s="88" t="s">
        <v>61</v>
      </c>
      <c r="H1544" s="120" t="s">
        <v>66</v>
      </c>
      <c r="I1544" s="120"/>
      <c r="J1544" s="87" t="s">
        <v>3058</v>
      </c>
      <c r="K1544" s="87" t="s">
        <v>3011</v>
      </c>
      <c r="M1544" s="87" t="s">
        <v>3011</v>
      </c>
      <c r="N1544" s="87" t="s">
        <v>2749</v>
      </c>
      <c r="R1544" s="93" t="s">
        <v>3011</v>
      </c>
      <c r="S1544" s="87">
        <v>5.9999999999999995E-4</v>
      </c>
      <c r="V1544" s="116">
        <v>0.2</v>
      </c>
      <c r="W1544" s="116" t="s">
        <v>3886</v>
      </c>
      <c r="X1544" s="117" t="s">
        <v>3647</v>
      </c>
      <c r="Y1544" s="117" t="s">
        <v>3911</v>
      </c>
      <c r="AB1544" s="118">
        <v>0.5</v>
      </c>
      <c r="AE1544" s="108"/>
      <c r="AI1544" s="114"/>
      <c r="AJ1544" s="114"/>
      <c r="AK1544" s="114"/>
      <c r="AP1544" s="87" t="s">
        <v>3055</v>
      </c>
      <c r="AQ1544" s="88" t="s">
        <v>44</v>
      </c>
      <c r="AR1544" s="88" t="s">
        <v>45</v>
      </c>
      <c r="AS1544" s="88" t="s">
        <v>44</v>
      </c>
      <c r="AT1544" s="88">
        <v>1</v>
      </c>
      <c r="AU1544" s="88"/>
      <c r="AV1544" s="88"/>
      <c r="AW1544" s="88"/>
      <c r="AX1544" s="88"/>
      <c r="AY1544" s="117">
        <v>0.28499999999999998</v>
      </c>
      <c r="AZ1544" s="93"/>
      <c r="BA1544" s="93"/>
      <c r="BB1544" s="93"/>
      <c r="BC1544" s="93"/>
      <c r="BD1544" s="93"/>
      <c r="BE1544" s="93"/>
      <c r="BG1544" s="88" t="s">
        <v>68</v>
      </c>
    </row>
    <row r="1545" spans="1:59" s="87" customFormat="1" ht="30.75" customHeight="1" x14ac:dyDescent="0.2">
      <c r="A1545" s="87" t="s">
        <v>3016</v>
      </c>
      <c r="B1545" s="87" t="s">
        <v>3017</v>
      </c>
      <c r="C1545" s="87" t="s">
        <v>3016</v>
      </c>
      <c r="D1545" s="88" t="s">
        <v>32</v>
      </c>
      <c r="E1545" s="88" t="s">
        <v>31</v>
      </c>
      <c r="F1545" s="88" t="s">
        <v>31</v>
      </c>
      <c r="G1545" s="88" t="s">
        <v>61</v>
      </c>
      <c r="H1545" s="120" t="s">
        <v>66</v>
      </c>
      <c r="I1545" s="120"/>
      <c r="J1545" s="87" t="s">
        <v>3059</v>
      </c>
      <c r="K1545" s="87" t="s">
        <v>3018</v>
      </c>
      <c r="M1545" s="87" t="s">
        <v>3018</v>
      </c>
      <c r="N1545" s="87" t="s">
        <v>2903</v>
      </c>
      <c r="R1545" s="93" t="s">
        <v>3018</v>
      </c>
      <c r="S1545" s="87">
        <v>5.0000000000000001E-3</v>
      </c>
      <c r="V1545" s="116">
        <v>0.15</v>
      </c>
      <c r="W1545" s="116" t="s">
        <v>3892</v>
      </c>
      <c r="X1545" s="117" t="s">
        <v>3645</v>
      </c>
      <c r="Y1545" s="117" t="s">
        <v>3910</v>
      </c>
      <c r="AB1545" s="118">
        <v>0.5</v>
      </c>
      <c r="AE1545" s="108"/>
      <c r="AI1545" s="114"/>
      <c r="AJ1545" s="114"/>
      <c r="AK1545" s="114"/>
      <c r="AP1545" s="87" t="s">
        <v>3056</v>
      </c>
      <c r="AQ1545" s="88" t="s">
        <v>22</v>
      </c>
      <c r="AR1545" s="88" t="s">
        <v>21</v>
      </c>
      <c r="AS1545" s="88" t="s">
        <v>22</v>
      </c>
      <c r="AT1545" s="88">
        <v>1</v>
      </c>
      <c r="AU1545" s="88"/>
      <c r="AV1545" s="88"/>
      <c r="AW1545" s="88"/>
      <c r="AX1545" s="88"/>
      <c r="AY1545" s="117">
        <v>6.3170999999999999</v>
      </c>
      <c r="AZ1545" s="93"/>
      <c r="BA1545" s="93"/>
      <c r="BB1545" s="93"/>
      <c r="BC1545" s="93"/>
      <c r="BD1545" s="93"/>
      <c r="BE1545" s="93"/>
      <c r="BG1545" s="88" t="s">
        <v>68</v>
      </c>
    </row>
    <row r="1546" spans="1:59" s="87" customFormat="1" ht="30.75" customHeight="1" x14ac:dyDescent="0.2">
      <c r="A1546" s="87" t="s">
        <v>3019</v>
      </c>
      <c r="B1546" s="87" t="s">
        <v>3020</v>
      </c>
      <c r="C1546" s="87" t="s">
        <v>3019</v>
      </c>
      <c r="D1546" s="88" t="s">
        <v>32</v>
      </c>
      <c r="E1546" s="88" t="s">
        <v>31</v>
      </c>
      <c r="F1546" s="88" t="s">
        <v>31</v>
      </c>
      <c r="G1546" s="88" t="s">
        <v>61</v>
      </c>
      <c r="H1546" s="120" t="s">
        <v>66</v>
      </c>
      <c r="I1546" s="120"/>
      <c r="J1546" s="87" t="s">
        <v>3059</v>
      </c>
      <c r="K1546" s="87" t="s">
        <v>3018</v>
      </c>
      <c r="M1546" s="87" t="s">
        <v>3018</v>
      </c>
      <c r="N1546" s="87" t="s">
        <v>2893</v>
      </c>
      <c r="R1546" s="93" t="s">
        <v>3018</v>
      </c>
      <c r="S1546" s="87">
        <v>5.0000000000000001E-3</v>
      </c>
      <c r="V1546" s="116">
        <v>0.15</v>
      </c>
      <c r="W1546" s="116" t="s">
        <v>3892</v>
      </c>
      <c r="X1546" s="117" t="s">
        <v>3645</v>
      </c>
      <c r="Y1546" s="117" t="s">
        <v>3910</v>
      </c>
      <c r="AB1546" s="118">
        <v>0.5</v>
      </c>
      <c r="AE1546" s="108"/>
      <c r="AI1546" s="114"/>
      <c r="AJ1546" s="114"/>
      <c r="AK1546" s="114"/>
      <c r="AP1546" s="87" t="s">
        <v>3056</v>
      </c>
      <c r="AQ1546" s="88" t="s">
        <v>22</v>
      </c>
      <c r="AR1546" s="88" t="s">
        <v>21</v>
      </c>
      <c r="AS1546" s="88" t="s">
        <v>22</v>
      </c>
      <c r="AT1546" s="88">
        <v>1</v>
      </c>
      <c r="AU1546" s="88"/>
      <c r="AV1546" s="88"/>
      <c r="AW1546" s="88"/>
      <c r="AX1546" s="88"/>
      <c r="AY1546" s="117">
        <v>6.3170999999999999</v>
      </c>
      <c r="AZ1546" s="93"/>
      <c r="BA1546" s="93"/>
      <c r="BB1546" s="93"/>
      <c r="BC1546" s="93"/>
      <c r="BD1546" s="93"/>
      <c r="BE1546" s="93"/>
      <c r="BG1546" s="88" t="s">
        <v>68</v>
      </c>
    </row>
    <row r="1547" spans="1:59" s="87" customFormat="1" ht="30.75" customHeight="1" x14ac:dyDescent="0.2">
      <c r="A1547" s="87" t="s">
        <v>3884</v>
      </c>
      <c r="B1547" s="87" t="s">
        <v>3022</v>
      </c>
      <c r="C1547" s="87" t="s">
        <v>3021</v>
      </c>
      <c r="D1547" s="88" t="s">
        <v>32</v>
      </c>
      <c r="E1547" s="88" t="s">
        <v>31</v>
      </c>
      <c r="F1547" s="88" t="s">
        <v>31</v>
      </c>
      <c r="G1547" s="88" t="s">
        <v>61</v>
      </c>
      <c r="H1547" s="120" t="s">
        <v>66</v>
      </c>
      <c r="I1547" s="120"/>
      <c r="J1547" s="87" t="s">
        <v>3060</v>
      </c>
      <c r="K1547" s="87" t="s">
        <v>3023</v>
      </c>
      <c r="M1547" s="87" t="s">
        <v>3023</v>
      </c>
      <c r="N1547" s="87" t="s">
        <v>2749</v>
      </c>
      <c r="R1547" s="93" t="s">
        <v>3023</v>
      </c>
      <c r="S1547" s="87">
        <v>0.03</v>
      </c>
      <c r="V1547" s="116">
        <v>0.1</v>
      </c>
      <c r="W1547" s="116" t="s">
        <v>3894</v>
      </c>
      <c r="X1547" s="117" t="s">
        <v>3649</v>
      </c>
      <c r="Y1547" s="117" t="s">
        <v>3888</v>
      </c>
      <c r="AB1547" s="118">
        <v>0.5</v>
      </c>
      <c r="AE1547" s="108"/>
      <c r="AI1547" s="114"/>
      <c r="AJ1547" s="114"/>
      <c r="AK1547" s="114"/>
      <c r="AP1547" s="87" t="s">
        <v>3055</v>
      </c>
      <c r="AQ1547" s="88" t="s">
        <v>44</v>
      </c>
      <c r="AR1547" s="88" t="s">
        <v>45</v>
      </c>
      <c r="AS1547" s="88" t="s">
        <v>44</v>
      </c>
      <c r="AT1547" s="88">
        <v>1</v>
      </c>
      <c r="AU1547" s="88"/>
      <c r="AV1547" s="88"/>
      <c r="AW1547" s="88"/>
      <c r="AX1547" s="88"/>
      <c r="AY1547" s="117">
        <v>1.53</v>
      </c>
      <c r="AZ1547" s="93"/>
      <c r="BA1547" s="93"/>
      <c r="BB1547" s="93"/>
      <c r="BC1547" s="93"/>
      <c r="BD1547" s="93"/>
      <c r="BE1547" s="93"/>
      <c r="BG1547" s="88" t="s">
        <v>68</v>
      </c>
    </row>
    <row r="1548" spans="1:59" s="87" customFormat="1" ht="30.75" customHeight="1" x14ac:dyDescent="0.2">
      <c r="A1548" s="87" t="s">
        <v>3024</v>
      </c>
      <c r="B1548" s="87" t="s">
        <v>3025</v>
      </c>
      <c r="C1548" s="87" t="s">
        <v>3024</v>
      </c>
      <c r="D1548" s="88" t="s">
        <v>32</v>
      </c>
      <c r="E1548" s="88" t="s">
        <v>31</v>
      </c>
      <c r="F1548" s="88" t="s">
        <v>31</v>
      </c>
      <c r="G1548" s="88" t="s">
        <v>61</v>
      </c>
      <c r="H1548" s="120" t="s">
        <v>66</v>
      </c>
      <c r="I1548" s="120"/>
      <c r="J1548" s="87" t="s">
        <v>3061</v>
      </c>
      <c r="K1548" s="87" t="s">
        <v>3026</v>
      </c>
      <c r="M1548" s="87" t="s">
        <v>3026</v>
      </c>
      <c r="N1548" s="87" t="s">
        <v>3066</v>
      </c>
      <c r="R1548" s="93" t="s">
        <v>3026</v>
      </c>
      <c r="S1548" s="87">
        <v>0.01</v>
      </c>
      <c r="V1548" s="116">
        <v>0.1</v>
      </c>
      <c r="W1548" s="116" t="s">
        <v>3895</v>
      </c>
      <c r="X1548" s="117" t="s">
        <v>3648</v>
      </c>
      <c r="Y1548" s="117" t="s">
        <v>3912</v>
      </c>
      <c r="AB1548" s="118">
        <v>0.5</v>
      </c>
      <c r="AE1548" s="108"/>
      <c r="AI1548" s="114"/>
      <c r="AJ1548" s="114"/>
      <c r="AK1548" s="114"/>
      <c r="AP1548" s="87" t="s">
        <v>3055</v>
      </c>
      <c r="AQ1548" s="88" t="s">
        <v>44</v>
      </c>
      <c r="AR1548" s="88" t="s">
        <v>45</v>
      </c>
      <c r="AS1548" s="88" t="s">
        <v>44</v>
      </c>
      <c r="AT1548" s="88">
        <v>1</v>
      </c>
      <c r="AU1548" s="88"/>
      <c r="AV1548" s="88"/>
      <c r="AW1548" s="88"/>
      <c r="AX1548" s="88"/>
      <c r="AY1548" s="117">
        <v>0.995</v>
      </c>
      <c r="AZ1548" s="93"/>
      <c r="BA1548" s="93"/>
      <c r="BB1548" s="93"/>
      <c r="BC1548" s="93"/>
      <c r="BD1548" s="93"/>
      <c r="BE1548" s="93"/>
      <c r="BG1548" s="88" t="s">
        <v>68</v>
      </c>
    </row>
    <row r="1549" spans="1:59" s="87" customFormat="1" ht="30.75" customHeight="1" x14ac:dyDescent="0.2">
      <c r="A1549" s="87" t="s">
        <v>3027</v>
      </c>
      <c r="B1549" s="87" t="s">
        <v>3028</v>
      </c>
      <c r="C1549" s="87" t="s">
        <v>3027</v>
      </c>
      <c r="D1549" s="88" t="s">
        <v>32</v>
      </c>
      <c r="E1549" s="88" t="s">
        <v>31</v>
      </c>
      <c r="F1549" s="88" t="s">
        <v>31</v>
      </c>
      <c r="G1549" s="88" t="s">
        <v>61</v>
      </c>
      <c r="H1549" s="120" t="s">
        <v>66</v>
      </c>
      <c r="I1549" s="120"/>
      <c r="J1549" s="87" t="s">
        <v>3060</v>
      </c>
      <c r="K1549" s="87" t="s">
        <v>3029</v>
      </c>
      <c r="M1549" s="87" t="s">
        <v>3029</v>
      </c>
      <c r="N1549" s="87" t="s">
        <v>3068</v>
      </c>
      <c r="R1549" s="93" t="s">
        <v>3029</v>
      </c>
      <c r="S1549" s="87">
        <v>0.45500000000000002</v>
      </c>
      <c r="V1549" s="116">
        <v>0.1</v>
      </c>
      <c r="W1549" s="116" t="s">
        <v>3886</v>
      </c>
      <c r="X1549" s="117" t="s">
        <v>3649</v>
      </c>
      <c r="Y1549" s="117" t="s">
        <v>3909</v>
      </c>
      <c r="AB1549" s="118">
        <v>0.5</v>
      </c>
      <c r="AE1549" s="108"/>
      <c r="AI1549" s="114"/>
      <c r="AJ1549" s="114"/>
      <c r="AK1549" s="114"/>
      <c r="AP1549" s="87" t="s">
        <v>3055</v>
      </c>
      <c r="AQ1549" s="88" t="s">
        <v>44</v>
      </c>
      <c r="AR1549" s="88" t="s">
        <v>45</v>
      </c>
      <c r="AS1549" s="88" t="s">
        <v>44</v>
      </c>
      <c r="AT1549" s="88">
        <v>1</v>
      </c>
      <c r="AU1549" s="88"/>
      <c r="AV1549" s="88"/>
      <c r="AW1549" s="88"/>
      <c r="AX1549" s="88"/>
      <c r="AY1549" s="117">
        <v>27.7</v>
      </c>
      <c r="AZ1549" s="93"/>
      <c r="BA1549" s="93"/>
      <c r="BB1549" s="93"/>
      <c r="BC1549" s="93"/>
      <c r="BD1549" s="93"/>
      <c r="BE1549" s="93"/>
      <c r="BG1549" s="88" t="s">
        <v>68</v>
      </c>
    </row>
    <row r="1550" spans="1:59" s="87" customFormat="1" ht="30.75" customHeight="1" x14ac:dyDescent="0.2">
      <c r="A1550" s="87" t="s">
        <v>3030</v>
      </c>
      <c r="B1550" s="87" t="s">
        <v>3031</v>
      </c>
      <c r="C1550" s="87" t="s">
        <v>3030</v>
      </c>
      <c r="D1550" s="88" t="s">
        <v>32</v>
      </c>
      <c r="E1550" s="88" t="s">
        <v>31</v>
      </c>
      <c r="F1550" s="88" t="s">
        <v>31</v>
      </c>
      <c r="G1550" s="88" t="s">
        <v>61</v>
      </c>
      <c r="H1550" s="120" t="s">
        <v>66</v>
      </c>
      <c r="I1550" s="120"/>
      <c r="J1550" s="87" t="s">
        <v>3060</v>
      </c>
      <c r="K1550" s="87" t="s">
        <v>3032</v>
      </c>
      <c r="M1550" s="87" t="s">
        <v>3032</v>
      </c>
      <c r="N1550" s="87" t="s">
        <v>3067</v>
      </c>
      <c r="R1550" s="93" t="s">
        <v>3032</v>
      </c>
      <c r="S1550" s="87">
        <v>0.45500000000000002</v>
      </c>
      <c r="V1550" s="116">
        <v>0.1</v>
      </c>
      <c r="W1550" s="116" t="s">
        <v>3886</v>
      </c>
      <c r="X1550" s="117" t="s">
        <v>3649</v>
      </c>
      <c r="Y1550" s="117" t="s">
        <v>3909</v>
      </c>
      <c r="AB1550" s="118">
        <v>0.5</v>
      </c>
      <c r="AE1550" s="108"/>
      <c r="AI1550" s="114"/>
      <c r="AJ1550" s="114"/>
      <c r="AK1550" s="114"/>
      <c r="AP1550" s="87" t="s">
        <v>3055</v>
      </c>
      <c r="AQ1550" s="88" t="s">
        <v>44</v>
      </c>
      <c r="AR1550" s="88" t="s">
        <v>45</v>
      </c>
      <c r="AS1550" s="88" t="s">
        <v>44</v>
      </c>
      <c r="AT1550" s="88">
        <v>1</v>
      </c>
      <c r="AU1550" s="88"/>
      <c r="AV1550" s="88"/>
      <c r="AW1550" s="88"/>
      <c r="AX1550" s="88"/>
      <c r="AY1550" s="117">
        <v>27.7</v>
      </c>
      <c r="AZ1550" s="93"/>
      <c r="BA1550" s="93"/>
      <c r="BB1550" s="93"/>
      <c r="BC1550" s="93"/>
      <c r="BD1550" s="93"/>
      <c r="BE1550" s="93"/>
      <c r="BG1550" s="88" t="s">
        <v>68</v>
      </c>
    </row>
    <row r="1551" spans="1:59" s="87" customFormat="1" ht="30.75" customHeight="1" x14ac:dyDescent="0.2">
      <c r="A1551" s="87" t="s">
        <v>3033</v>
      </c>
      <c r="B1551" s="87" t="s">
        <v>3034</v>
      </c>
      <c r="C1551" s="87" t="s">
        <v>3033</v>
      </c>
      <c r="D1551" s="88" t="s">
        <v>32</v>
      </c>
      <c r="E1551" s="88" t="s">
        <v>31</v>
      </c>
      <c r="F1551" s="88" t="s">
        <v>31</v>
      </c>
      <c r="G1551" s="88" t="s">
        <v>61</v>
      </c>
      <c r="H1551" s="120" t="s">
        <v>66</v>
      </c>
      <c r="I1551" s="120"/>
      <c r="J1551" s="87" t="s">
        <v>3060</v>
      </c>
      <c r="K1551" s="87" t="s">
        <v>3035</v>
      </c>
      <c r="M1551" s="87" t="s">
        <v>3035</v>
      </c>
      <c r="N1551" s="87" t="s">
        <v>3067</v>
      </c>
      <c r="R1551" s="93" t="s">
        <v>3035</v>
      </c>
      <c r="S1551" s="87">
        <v>0.33500000000000002</v>
      </c>
      <c r="V1551" s="116">
        <v>0.1</v>
      </c>
      <c r="W1551" s="116" t="s">
        <v>3886</v>
      </c>
      <c r="X1551" s="117" t="s">
        <v>3649</v>
      </c>
      <c r="Y1551" s="117" t="s">
        <v>3909</v>
      </c>
      <c r="AB1551" s="118">
        <v>0.5</v>
      </c>
      <c r="AE1551" s="108"/>
      <c r="AI1551" s="114"/>
      <c r="AJ1551" s="114"/>
      <c r="AK1551" s="114"/>
      <c r="AP1551" s="87" t="s">
        <v>3055</v>
      </c>
      <c r="AQ1551" s="88" t="s">
        <v>44</v>
      </c>
      <c r="AR1551" s="88" t="s">
        <v>45</v>
      </c>
      <c r="AS1551" s="88" t="s">
        <v>44</v>
      </c>
      <c r="AT1551" s="88">
        <v>1</v>
      </c>
      <c r="AU1551" s="88"/>
      <c r="AV1551" s="88"/>
      <c r="AW1551" s="88"/>
      <c r="AX1551" s="88"/>
      <c r="AY1551" s="117">
        <v>12.1</v>
      </c>
      <c r="AZ1551" s="93"/>
      <c r="BA1551" s="93"/>
      <c r="BB1551" s="93"/>
      <c r="BC1551" s="93"/>
      <c r="BD1551" s="93"/>
      <c r="BE1551" s="93"/>
      <c r="BG1551" s="88" t="s">
        <v>68</v>
      </c>
    </row>
    <row r="1552" spans="1:59" s="87" customFormat="1" ht="30.75" customHeight="1" x14ac:dyDescent="0.2">
      <c r="A1552" s="87" t="s">
        <v>3036</v>
      </c>
      <c r="B1552" s="87" t="s">
        <v>3037</v>
      </c>
      <c r="C1552" s="87" t="s">
        <v>3036</v>
      </c>
      <c r="D1552" s="88" t="s">
        <v>32</v>
      </c>
      <c r="E1552" s="88" t="s">
        <v>31</v>
      </c>
      <c r="F1552" s="88" t="s">
        <v>31</v>
      </c>
      <c r="G1552" s="88" t="s">
        <v>61</v>
      </c>
      <c r="H1552" s="120" t="s">
        <v>66</v>
      </c>
      <c r="I1552" s="120"/>
      <c r="J1552" s="87" t="s">
        <v>3060</v>
      </c>
      <c r="K1552" s="87" t="s">
        <v>3032</v>
      </c>
      <c r="M1552" s="87" t="s">
        <v>3032</v>
      </c>
      <c r="N1552" s="87" t="s">
        <v>3067</v>
      </c>
      <c r="R1552" s="93" t="s">
        <v>3032</v>
      </c>
      <c r="S1552" s="87">
        <v>0.505</v>
      </c>
      <c r="V1552" s="116">
        <v>0.1</v>
      </c>
      <c r="W1552" s="116" t="s">
        <v>3886</v>
      </c>
      <c r="X1552" s="117" t="s">
        <v>3649</v>
      </c>
      <c r="Y1552" s="117" t="s">
        <v>3909</v>
      </c>
      <c r="AB1552" s="118">
        <v>0.5</v>
      </c>
      <c r="AE1552" s="108"/>
      <c r="AI1552" s="114"/>
      <c r="AJ1552" s="114"/>
      <c r="AK1552" s="114"/>
      <c r="AP1552" s="87" t="s">
        <v>3055</v>
      </c>
      <c r="AQ1552" s="88" t="s">
        <v>44</v>
      </c>
      <c r="AR1552" s="88" t="s">
        <v>45</v>
      </c>
      <c r="AS1552" s="88" t="s">
        <v>44</v>
      </c>
      <c r="AT1552" s="88">
        <v>1</v>
      </c>
      <c r="AU1552" s="88"/>
      <c r="AV1552" s="88"/>
      <c r="AW1552" s="88"/>
      <c r="AX1552" s="88"/>
      <c r="AY1552" s="117">
        <v>17.16</v>
      </c>
      <c r="AZ1552" s="93"/>
      <c r="BA1552" s="93"/>
      <c r="BB1552" s="93"/>
      <c r="BC1552" s="93"/>
      <c r="BD1552" s="93"/>
      <c r="BE1552" s="93"/>
      <c r="BG1552" s="88" t="s">
        <v>68</v>
      </c>
    </row>
    <row r="1553" spans="1:59" s="87" customFormat="1" ht="30.75" customHeight="1" x14ac:dyDescent="0.2">
      <c r="A1553" s="87" t="s">
        <v>3038</v>
      </c>
      <c r="B1553" s="87" t="s">
        <v>3039</v>
      </c>
      <c r="C1553" s="87" t="s">
        <v>3038</v>
      </c>
      <c r="D1553" s="88" t="s">
        <v>32</v>
      </c>
      <c r="E1553" s="88" t="s">
        <v>31</v>
      </c>
      <c r="F1553" s="88" t="s">
        <v>31</v>
      </c>
      <c r="G1553" s="88" t="s">
        <v>61</v>
      </c>
      <c r="H1553" s="120" t="s">
        <v>66</v>
      </c>
      <c r="I1553" s="120"/>
      <c r="J1553" s="87" t="s">
        <v>3062</v>
      </c>
      <c r="K1553" s="87" t="s">
        <v>3040</v>
      </c>
      <c r="M1553" s="87" t="s">
        <v>3040</v>
      </c>
      <c r="N1553" s="87" t="s">
        <v>3067</v>
      </c>
      <c r="R1553" s="93" t="s">
        <v>3040</v>
      </c>
      <c r="S1553" s="87">
        <v>0.01</v>
      </c>
      <c r="V1553" s="116">
        <v>0.1</v>
      </c>
      <c r="W1553" s="116" t="s">
        <v>3896</v>
      </c>
      <c r="X1553" s="117" t="s">
        <v>3645</v>
      </c>
      <c r="Y1553" s="117" t="s">
        <v>3913</v>
      </c>
      <c r="AB1553" s="118">
        <v>0.5</v>
      </c>
      <c r="AE1553" s="108"/>
      <c r="AI1553" s="114"/>
      <c r="AJ1553" s="114"/>
      <c r="AK1553" s="114"/>
      <c r="AP1553" s="87" t="s">
        <v>3056</v>
      </c>
      <c r="AQ1553" s="88" t="s">
        <v>22</v>
      </c>
      <c r="AR1553" s="88" t="s">
        <v>21</v>
      </c>
      <c r="AS1553" s="88" t="s">
        <v>22</v>
      </c>
      <c r="AT1553" s="88">
        <v>1</v>
      </c>
      <c r="AU1553" s="88"/>
      <c r="AV1553" s="88"/>
      <c r="AW1553" s="88"/>
      <c r="AX1553" s="88"/>
      <c r="AY1553" s="117">
        <v>1.667883211678832</v>
      </c>
      <c r="AZ1553" s="93"/>
      <c r="BA1553" s="93"/>
      <c r="BB1553" s="93"/>
      <c r="BC1553" s="93"/>
      <c r="BD1553" s="93"/>
      <c r="BE1553" s="93"/>
      <c r="BG1553" s="88" t="s">
        <v>68</v>
      </c>
    </row>
    <row r="1554" spans="1:59" s="87" customFormat="1" ht="30.75" customHeight="1" x14ac:dyDescent="0.2">
      <c r="A1554" s="87" t="s">
        <v>3041</v>
      </c>
      <c r="B1554" s="87" t="s">
        <v>3042</v>
      </c>
      <c r="C1554" s="87" t="s">
        <v>3041</v>
      </c>
      <c r="D1554" s="88" t="s">
        <v>32</v>
      </c>
      <c r="E1554" s="88" t="s">
        <v>31</v>
      </c>
      <c r="F1554" s="88" t="s">
        <v>31</v>
      </c>
      <c r="G1554" s="88" t="s">
        <v>61</v>
      </c>
      <c r="H1554" s="120" t="s">
        <v>66</v>
      </c>
      <c r="I1554" s="120"/>
      <c r="J1554" s="87" t="s">
        <v>3063</v>
      </c>
      <c r="K1554" s="87" t="s">
        <v>3043</v>
      </c>
      <c r="M1554" s="87" t="s">
        <v>3043</v>
      </c>
      <c r="N1554" s="87" t="s">
        <v>2749</v>
      </c>
      <c r="R1554" s="93" t="s">
        <v>3043</v>
      </c>
      <c r="S1554" s="87">
        <v>1E-3</v>
      </c>
      <c r="V1554" s="116">
        <v>0.1</v>
      </c>
      <c r="W1554" s="116" t="s">
        <v>3891</v>
      </c>
      <c r="X1554" s="117" t="s">
        <v>3645</v>
      </c>
      <c r="Y1554" s="117" t="s">
        <v>3886</v>
      </c>
      <c r="AB1554" s="118">
        <v>0.3</v>
      </c>
      <c r="AE1554" s="108"/>
      <c r="AI1554" s="114"/>
      <c r="AJ1554" s="114"/>
      <c r="AK1554" s="114"/>
      <c r="AP1554" s="87" t="s">
        <v>3055</v>
      </c>
      <c r="AQ1554" s="88" t="s">
        <v>44</v>
      </c>
      <c r="AR1554" s="88" t="s">
        <v>45</v>
      </c>
      <c r="AS1554" s="88" t="s">
        <v>44</v>
      </c>
      <c r="AT1554" s="88">
        <v>1</v>
      </c>
      <c r="AU1554" s="88"/>
      <c r="AV1554" s="88"/>
      <c r="AW1554" s="88"/>
      <c r="AX1554" s="88"/>
      <c r="AY1554" s="117">
        <v>0.37</v>
      </c>
      <c r="AZ1554" s="93"/>
      <c r="BA1554" s="93"/>
      <c r="BB1554" s="93"/>
      <c r="BC1554" s="93"/>
      <c r="BD1554" s="93"/>
      <c r="BE1554" s="93"/>
      <c r="BG1554" s="88" t="s">
        <v>68</v>
      </c>
    </row>
    <row r="1555" spans="1:59" s="87" customFormat="1" ht="30.75" customHeight="1" x14ac:dyDescent="0.2">
      <c r="A1555" s="87" t="s">
        <v>3044</v>
      </c>
      <c r="B1555" s="87" t="s">
        <v>3045</v>
      </c>
      <c r="C1555" s="87" t="s">
        <v>3044</v>
      </c>
      <c r="D1555" s="88" t="s">
        <v>32</v>
      </c>
      <c r="E1555" s="88" t="s">
        <v>31</v>
      </c>
      <c r="F1555" s="88" t="s">
        <v>31</v>
      </c>
      <c r="G1555" s="88" t="s">
        <v>61</v>
      </c>
      <c r="H1555" s="120" t="s">
        <v>66</v>
      </c>
      <c r="I1555" s="120"/>
      <c r="J1555" s="87" t="s">
        <v>3064</v>
      </c>
      <c r="K1555" s="87" t="s">
        <v>3046</v>
      </c>
      <c r="M1555" s="87" t="s">
        <v>3046</v>
      </c>
      <c r="N1555" s="87" t="s">
        <v>2751</v>
      </c>
      <c r="R1555" s="93" t="s">
        <v>3046</v>
      </c>
      <c r="S1555" s="87">
        <v>5.0000000000000001E-3</v>
      </c>
      <c r="V1555" s="116">
        <v>0.2</v>
      </c>
      <c r="W1555" s="116" t="s">
        <v>3893</v>
      </c>
      <c r="X1555" s="117" t="s">
        <v>3648</v>
      </c>
      <c r="Y1555" s="117" t="s">
        <v>3914</v>
      </c>
      <c r="AB1555" s="118">
        <v>1</v>
      </c>
      <c r="AE1555" s="108"/>
      <c r="AI1555" s="114"/>
      <c r="AJ1555" s="114"/>
      <c r="AK1555" s="114"/>
      <c r="AP1555" s="87" t="s">
        <v>3056</v>
      </c>
      <c r="AQ1555" s="88" t="s">
        <v>22</v>
      </c>
      <c r="AR1555" s="88" t="s">
        <v>21</v>
      </c>
      <c r="AS1555" s="88" t="s">
        <v>22</v>
      </c>
      <c r="AT1555" s="88">
        <v>1</v>
      </c>
      <c r="AU1555" s="88"/>
      <c r="AV1555" s="88"/>
      <c r="AW1555" s="88"/>
      <c r="AX1555" s="88"/>
      <c r="AY1555" s="117">
        <v>2.87</v>
      </c>
      <c r="AZ1555" s="93"/>
      <c r="BA1555" s="93"/>
      <c r="BB1555" s="93"/>
      <c r="BC1555" s="93"/>
      <c r="BD1555" s="93"/>
      <c r="BE1555" s="93"/>
      <c r="BG1555" s="88" t="s">
        <v>68</v>
      </c>
    </row>
    <row r="1556" spans="1:59" s="87" customFormat="1" ht="30.75" customHeight="1" x14ac:dyDescent="0.2">
      <c r="A1556" s="87" t="s">
        <v>3047</v>
      </c>
      <c r="B1556" s="87" t="s">
        <v>3048</v>
      </c>
      <c r="C1556" s="87" t="s">
        <v>3047</v>
      </c>
      <c r="D1556" s="88" t="s">
        <v>32</v>
      </c>
      <c r="E1556" s="88" t="s">
        <v>31</v>
      </c>
      <c r="F1556" s="88" t="s">
        <v>31</v>
      </c>
      <c r="G1556" s="88" t="s">
        <v>61</v>
      </c>
      <c r="H1556" s="120" t="s">
        <v>66</v>
      </c>
      <c r="I1556" s="120"/>
      <c r="J1556" s="87" t="s">
        <v>3065</v>
      </c>
      <c r="K1556" s="87" t="s">
        <v>3049</v>
      </c>
      <c r="M1556" s="87" t="s">
        <v>3049</v>
      </c>
      <c r="N1556" s="87" t="s">
        <v>2751</v>
      </c>
      <c r="R1556" s="93" t="s">
        <v>3049</v>
      </c>
      <c r="S1556" s="87">
        <v>0.01</v>
      </c>
      <c r="V1556" s="116">
        <v>0</v>
      </c>
      <c r="W1556" s="119">
        <v>0</v>
      </c>
      <c r="X1556" s="119">
        <v>0</v>
      </c>
      <c r="Y1556" s="119">
        <v>0</v>
      </c>
      <c r="AB1556" s="118">
        <v>0</v>
      </c>
      <c r="AE1556" s="119"/>
      <c r="AI1556" s="114"/>
      <c r="AJ1556" s="114"/>
      <c r="AK1556" s="114"/>
      <c r="AP1556" s="87" t="s">
        <v>3056</v>
      </c>
      <c r="AQ1556" s="88" t="s">
        <v>22</v>
      </c>
      <c r="AR1556" s="88" t="s">
        <v>21</v>
      </c>
      <c r="AS1556" s="88" t="s">
        <v>22</v>
      </c>
      <c r="AT1556" s="88">
        <v>1</v>
      </c>
      <c r="AU1556" s="88"/>
      <c r="AV1556" s="88"/>
      <c r="AW1556" s="88"/>
      <c r="AX1556" s="88"/>
      <c r="AY1556" s="117">
        <v>2.62</v>
      </c>
      <c r="AZ1556" s="93"/>
      <c r="BA1556" s="93"/>
      <c r="BB1556" s="93"/>
      <c r="BC1556" s="93"/>
      <c r="BD1556" s="93"/>
      <c r="BE1556" s="93"/>
      <c r="BG1556" s="88" t="s">
        <v>68</v>
      </c>
    </row>
    <row r="1557" spans="1:59" s="87" customFormat="1" ht="30.75" customHeight="1" x14ac:dyDescent="0.2">
      <c r="A1557" s="87" t="s">
        <v>3050</v>
      </c>
      <c r="B1557" s="87" t="s">
        <v>3051</v>
      </c>
      <c r="C1557" s="87" t="s">
        <v>3050</v>
      </c>
      <c r="D1557" s="88" t="s">
        <v>32</v>
      </c>
      <c r="E1557" s="88" t="s">
        <v>31</v>
      </c>
      <c r="F1557" s="88" t="s">
        <v>31</v>
      </c>
      <c r="G1557" s="88" t="s">
        <v>61</v>
      </c>
      <c r="H1557" s="120" t="s">
        <v>66</v>
      </c>
      <c r="I1557" s="120"/>
      <c r="J1557" s="87" t="s">
        <v>3065</v>
      </c>
      <c r="K1557" s="87" t="s">
        <v>3049</v>
      </c>
      <c r="M1557" s="87" t="s">
        <v>3049</v>
      </c>
      <c r="N1557" s="87" t="s">
        <v>2893</v>
      </c>
      <c r="R1557" s="93" t="s">
        <v>3049</v>
      </c>
      <c r="S1557" s="87">
        <v>0.01</v>
      </c>
      <c r="V1557" s="116">
        <v>0</v>
      </c>
      <c r="W1557" s="119">
        <v>0</v>
      </c>
      <c r="X1557" s="119">
        <v>0</v>
      </c>
      <c r="Y1557" s="119">
        <v>0</v>
      </c>
      <c r="AB1557" s="118">
        <v>0</v>
      </c>
      <c r="AE1557" s="119"/>
      <c r="AI1557" s="114"/>
      <c r="AJ1557" s="114"/>
      <c r="AK1557" s="114"/>
      <c r="AP1557" s="87" t="s">
        <v>3056</v>
      </c>
      <c r="AQ1557" s="88" t="s">
        <v>22</v>
      </c>
      <c r="AR1557" s="88" t="s">
        <v>21</v>
      </c>
      <c r="AS1557" s="88" t="s">
        <v>22</v>
      </c>
      <c r="AT1557" s="88">
        <v>1</v>
      </c>
      <c r="AU1557" s="88"/>
      <c r="AV1557" s="88"/>
      <c r="AW1557" s="88"/>
      <c r="AX1557" s="88"/>
      <c r="AY1557" s="117">
        <v>2.62</v>
      </c>
      <c r="AZ1557" s="93"/>
      <c r="BA1557" s="93"/>
      <c r="BB1557" s="93"/>
      <c r="BC1557" s="93"/>
      <c r="BD1557" s="93"/>
      <c r="BE1557" s="93"/>
      <c r="BG1557" s="88" t="s">
        <v>68</v>
      </c>
    </row>
    <row r="1558" spans="1:59" s="87" customFormat="1" ht="30.75" customHeight="1" x14ac:dyDescent="0.2">
      <c r="A1558" s="87" t="s">
        <v>3052</v>
      </c>
      <c r="B1558" s="87" t="s">
        <v>3053</v>
      </c>
      <c r="C1558" s="87" t="s">
        <v>3052</v>
      </c>
      <c r="D1558" s="88" t="s">
        <v>32</v>
      </c>
      <c r="E1558" s="88" t="s">
        <v>31</v>
      </c>
      <c r="F1558" s="88" t="s">
        <v>31</v>
      </c>
      <c r="G1558" s="88" t="s">
        <v>61</v>
      </c>
      <c r="H1558" s="120" t="s">
        <v>66</v>
      </c>
      <c r="I1558" s="120"/>
      <c r="K1558" s="87" t="s">
        <v>3049</v>
      </c>
      <c r="M1558" s="87" t="s">
        <v>3049</v>
      </c>
      <c r="N1558" s="87" t="s">
        <v>3069</v>
      </c>
      <c r="R1558" s="93" t="s">
        <v>3049</v>
      </c>
      <c r="S1558" s="87">
        <v>0.01</v>
      </c>
      <c r="V1558" s="116">
        <v>0</v>
      </c>
      <c r="W1558" s="119">
        <v>0</v>
      </c>
      <c r="X1558" s="119">
        <v>0</v>
      </c>
      <c r="Y1558" s="119">
        <v>0</v>
      </c>
      <c r="AB1558" s="118">
        <v>0</v>
      </c>
      <c r="AE1558" s="119"/>
      <c r="AI1558" s="114"/>
      <c r="AJ1558" s="114"/>
      <c r="AK1558" s="114"/>
      <c r="AP1558" s="87" t="s">
        <v>3056</v>
      </c>
      <c r="AQ1558" s="88" t="s">
        <v>22</v>
      </c>
      <c r="AR1558" s="88" t="s">
        <v>21</v>
      </c>
      <c r="AS1558" s="88" t="s">
        <v>22</v>
      </c>
      <c r="AT1558" s="88">
        <v>1</v>
      </c>
      <c r="AU1558" s="88"/>
      <c r="AV1558" s="88"/>
      <c r="AW1558" s="88"/>
      <c r="AX1558" s="88"/>
      <c r="AY1558" s="117">
        <v>2.62</v>
      </c>
      <c r="AZ1558" s="93"/>
      <c r="BA1558" s="93"/>
      <c r="BB1558" s="93"/>
      <c r="BC1558" s="93"/>
      <c r="BD1558" s="93"/>
      <c r="BE1558" s="93"/>
      <c r="BG1558" s="88" t="s">
        <v>68</v>
      </c>
    </row>
    <row r="1559" spans="1:59" s="87" customFormat="1" ht="30.75" customHeight="1" x14ac:dyDescent="0.2">
      <c r="A1559" s="87" t="s">
        <v>3658</v>
      </c>
      <c r="B1559" s="87" t="s">
        <v>3659</v>
      </c>
      <c r="C1559" s="87" t="s">
        <v>3658</v>
      </c>
      <c r="D1559" s="88" t="s">
        <v>32</v>
      </c>
      <c r="E1559" s="88" t="s">
        <v>31</v>
      </c>
      <c r="F1559" s="88" t="s">
        <v>31</v>
      </c>
      <c r="G1559" s="88" t="s">
        <v>61</v>
      </c>
      <c r="H1559" s="120" t="s">
        <v>66</v>
      </c>
      <c r="I1559" s="120"/>
      <c r="J1559" s="87" t="s">
        <v>2746</v>
      </c>
      <c r="K1559" s="87" t="s">
        <v>2874</v>
      </c>
      <c r="M1559" s="88" t="s">
        <v>2755</v>
      </c>
      <c r="N1559" s="87" t="s">
        <v>2908</v>
      </c>
      <c r="P1559" s="87" t="s">
        <v>1636</v>
      </c>
      <c r="R1559" s="93" t="s">
        <v>3718</v>
      </c>
      <c r="S1559" s="87">
        <v>5.0000000000000001E-4</v>
      </c>
      <c r="T1559" s="93"/>
      <c r="V1559" s="116">
        <v>0.05</v>
      </c>
      <c r="W1559" s="116" t="s">
        <v>3886</v>
      </c>
      <c r="X1559" s="117" t="s">
        <v>3649</v>
      </c>
      <c r="Y1559" s="117">
        <v>0</v>
      </c>
      <c r="AB1559" s="118">
        <v>1</v>
      </c>
      <c r="AE1559" s="122"/>
      <c r="AI1559" s="114"/>
      <c r="AJ1559" s="89"/>
      <c r="AK1559" s="114"/>
      <c r="AP1559" s="87" t="s">
        <v>3055</v>
      </c>
      <c r="AQ1559" s="88" t="s">
        <v>44</v>
      </c>
      <c r="AR1559" s="88" t="s">
        <v>45</v>
      </c>
      <c r="AS1559" s="88" t="s">
        <v>44</v>
      </c>
      <c r="AT1559" s="88">
        <v>1</v>
      </c>
      <c r="AU1559" s="88"/>
      <c r="AV1559" s="88"/>
      <c r="AW1559" s="88"/>
      <c r="AX1559" s="88"/>
      <c r="AY1559" s="117">
        <v>2.7</v>
      </c>
      <c r="AZ1559" s="93"/>
      <c r="BA1559" s="93"/>
      <c r="BB1559" s="93"/>
      <c r="BC1559" s="93"/>
      <c r="BD1559" s="93"/>
      <c r="BE1559" s="93"/>
      <c r="BG1559" s="88" t="s">
        <v>68</v>
      </c>
    </row>
    <row r="1560" spans="1:59" s="87" customFormat="1" ht="30.75" customHeight="1" x14ac:dyDescent="0.2">
      <c r="A1560" s="87" t="s">
        <v>3660</v>
      </c>
      <c r="B1560" s="87" t="s">
        <v>3661</v>
      </c>
      <c r="C1560" s="87" t="s">
        <v>3660</v>
      </c>
      <c r="D1560" s="88" t="s">
        <v>32</v>
      </c>
      <c r="E1560" s="88" t="s">
        <v>31</v>
      </c>
      <c r="F1560" s="88" t="s">
        <v>31</v>
      </c>
      <c r="G1560" s="88" t="s">
        <v>61</v>
      </c>
      <c r="H1560" s="120" t="s">
        <v>66</v>
      </c>
      <c r="I1560" s="120"/>
      <c r="J1560" s="87" t="s">
        <v>2746</v>
      </c>
      <c r="K1560" s="87" t="s">
        <v>2874</v>
      </c>
      <c r="M1560" s="88" t="s">
        <v>2755</v>
      </c>
      <c r="N1560" s="87" t="s">
        <v>2908</v>
      </c>
      <c r="P1560" s="87" t="s">
        <v>100</v>
      </c>
      <c r="R1560" s="93" t="s">
        <v>3718</v>
      </c>
      <c r="S1560" s="87">
        <v>5.0000000000000001E-4</v>
      </c>
      <c r="T1560" s="93"/>
      <c r="V1560" s="116">
        <v>0.05</v>
      </c>
      <c r="W1560" s="116" t="s">
        <v>3886</v>
      </c>
      <c r="X1560" s="117" t="s">
        <v>3649</v>
      </c>
      <c r="Y1560" s="117" t="s">
        <v>3902</v>
      </c>
      <c r="AB1560" s="118">
        <v>1</v>
      </c>
      <c r="AE1560" s="108"/>
      <c r="AI1560" s="114"/>
      <c r="AJ1560" s="89"/>
      <c r="AK1560" s="114"/>
      <c r="AP1560" s="87" t="s">
        <v>3055</v>
      </c>
      <c r="AQ1560" s="88" t="s">
        <v>44</v>
      </c>
      <c r="AR1560" s="88" t="s">
        <v>45</v>
      </c>
      <c r="AS1560" s="88" t="s">
        <v>44</v>
      </c>
      <c r="AT1560" s="88">
        <v>1</v>
      </c>
      <c r="AU1560" s="88"/>
      <c r="AV1560" s="88"/>
      <c r="AW1560" s="88"/>
      <c r="AX1560" s="88"/>
      <c r="AY1560" s="117">
        <v>2.7</v>
      </c>
      <c r="AZ1560" s="93"/>
      <c r="BA1560" s="93"/>
      <c r="BB1560" s="93"/>
      <c r="BC1560" s="93"/>
      <c r="BD1560" s="93"/>
      <c r="BE1560" s="93"/>
      <c r="BG1560" s="88" t="s">
        <v>68</v>
      </c>
    </row>
    <row r="1561" spans="1:59" s="87" customFormat="1" ht="30.75" customHeight="1" x14ac:dyDescent="0.2">
      <c r="A1561" s="87" t="s">
        <v>3662</v>
      </c>
      <c r="B1561" s="87" t="s">
        <v>3663</v>
      </c>
      <c r="C1561" s="87" t="s">
        <v>3662</v>
      </c>
      <c r="D1561" s="88" t="s">
        <v>32</v>
      </c>
      <c r="E1561" s="88" t="s">
        <v>31</v>
      </c>
      <c r="F1561" s="88" t="s">
        <v>31</v>
      </c>
      <c r="G1561" s="88" t="s">
        <v>61</v>
      </c>
      <c r="H1561" s="120" t="s">
        <v>66</v>
      </c>
      <c r="I1561" s="120"/>
      <c r="J1561" s="87" t="s">
        <v>2746</v>
      </c>
      <c r="K1561" s="87" t="s">
        <v>2874</v>
      </c>
      <c r="M1561" s="88" t="s">
        <v>2755</v>
      </c>
      <c r="N1561" s="87" t="s">
        <v>2908</v>
      </c>
      <c r="P1561" s="87" t="s">
        <v>98</v>
      </c>
      <c r="R1561" s="93" t="s">
        <v>3718</v>
      </c>
      <c r="S1561" s="87">
        <v>5.0000000000000001E-4</v>
      </c>
      <c r="T1561" s="93"/>
      <c r="V1561" s="116">
        <v>0.05</v>
      </c>
      <c r="W1561" s="116" t="s">
        <v>3886</v>
      </c>
      <c r="X1561" s="117" t="s">
        <v>3649</v>
      </c>
      <c r="Y1561" s="117" t="s">
        <v>3902</v>
      </c>
      <c r="AB1561" s="118">
        <v>1</v>
      </c>
      <c r="AE1561" s="108"/>
      <c r="AI1561" s="114"/>
      <c r="AJ1561" s="89"/>
      <c r="AK1561" s="114"/>
      <c r="AP1561" s="87" t="s">
        <v>3055</v>
      </c>
      <c r="AQ1561" s="88" t="s">
        <v>44</v>
      </c>
      <c r="AR1561" s="88" t="s">
        <v>45</v>
      </c>
      <c r="AS1561" s="88" t="s">
        <v>44</v>
      </c>
      <c r="AT1561" s="88">
        <v>1</v>
      </c>
      <c r="AU1561" s="88"/>
      <c r="AV1561" s="88"/>
      <c r="AW1561" s="88"/>
      <c r="AX1561" s="88"/>
      <c r="AY1561" s="117">
        <v>2.7</v>
      </c>
      <c r="AZ1561" s="93"/>
      <c r="BA1561" s="93"/>
      <c r="BB1561" s="93"/>
      <c r="BC1561" s="93"/>
      <c r="BD1561" s="93"/>
      <c r="BE1561" s="93"/>
      <c r="BG1561" s="88" t="s">
        <v>68</v>
      </c>
    </row>
    <row r="1562" spans="1:59" s="87" customFormat="1" ht="30.75" customHeight="1" x14ac:dyDescent="0.2">
      <c r="A1562" s="87" t="s">
        <v>3664</v>
      </c>
      <c r="B1562" s="87" t="s">
        <v>3665</v>
      </c>
      <c r="C1562" s="87" t="s">
        <v>3664</v>
      </c>
      <c r="D1562" s="88" t="s">
        <v>32</v>
      </c>
      <c r="E1562" s="88" t="s">
        <v>31</v>
      </c>
      <c r="F1562" s="88" t="s">
        <v>31</v>
      </c>
      <c r="G1562" s="88" t="s">
        <v>61</v>
      </c>
      <c r="H1562" s="120" t="s">
        <v>66</v>
      </c>
      <c r="I1562" s="120"/>
      <c r="J1562" s="87" t="s">
        <v>2746</v>
      </c>
      <c r="K1562" s="87" t="s">
        <v>2874</v>
      </c>
      <c r="M1562" s="88" t="s">
        <v>2755</v>
      </c>
      <c r="N1562" s="87" t="s">
        <v>2908</v>
      </c>
      <c r="P1562" s="87" t="s">
        <v>2748</v>
      </c>
      <c r="R1562" s="93" t="s">
        <v>3718</v>
      </c>
      <c r="S1562" s="87">
        <v>5.0000000000000001E-4</v>
      </c>
      <c r="T1562" s="93"/>
      <c r="V1562" s="116">
        <v>0.05</v>
      </c>
      <c r="W1562" s="116" t="s">
        <v>3886</v>
      </c>
      <c r="X1562" s="117" t="s">
        <v>3649</v>
      </c>
      <c r="Y1562" s="117" t="s">
        <v>3902</v>
      </c>
      <c r="AB1562" s="118">
        <v>1</v>
      </c>
      <c r="AE1562" s="108"/>
      <c r="AI1562" s="114"/>
      <c r="AJ1562" s="115"/>
      <c r="AK1562" s="114"/>
      <c r="AP1562" s="87" t="s">
        <v>3055</v>
      </c>
      <c r="AQ1562" s="88" t="s">
        <v>44</v>
      </c>
      <c r="AR1562" s="88" t="s">
        <v>45</v>
      </c>
      <c r="AS1562" s="88" t="s">
        <v>44</v>
      </c>
      <c r="AT1562" s="88">
        <v>1</v>
      </c>
      <c r="AU1562" s="88"/>
      <c r="AV1562" s="88"/>
      <c r="AW1562" s="88"/>
      <c r="AX1562" s="88"/>
      <c r="AY1562" s="117">
        <v>2.7</v>
      </c>
      <c r="AZ1562" s="93"/>
      <c r="BA1562" s="93"/>
      <c r="BB1562" s="93"/>
      <c r="BC1562" s="93"/>
      <c r="BD1562" s="93"/>
      <c r="BE1562" s="93"/>
      <c r="BG1562" s="88" t="s">
        <v>68</v>
      </c>
    </row>
    <row r="1563" spans="1:59" s="87" customFormat="1" ht="30.75" customHeight="1" x14ac:dyDescent="0.2">
      <c r="A1563" s="87" t="s">
        <v>3666</v>
      </c>
      <c r="B1563" s="87" t="s">
        <v>3667</v>
      </c>
      <c r="C1563" s="87" t="s">
        <v>3666</v>
      </c>
      <c r="D1563" s="88" t="s">
        <v>32</v>
      </c>
      <c r="E1563" s="88" t="s">
        <v>31</v>
      </c>
      <c r="F1563" s="88" t="s">
        <v>31</v>
      </c>
      <c r="G1563" s="88" t="s">
        <v>61</v>
      </c>
      <c r="H1563" s="120" t="s">
        <v>66</v>
      </c>
      <c r="I1563" s="120"/>
      <c r="J1563" s="87" t="s">
        <v>2746</v>
      </c>
      <c r="K1563" s="87" t="s">
        <v>2874</v>
      </c>
      <c r="M1563" s="88" t="s">
        <v>2755</v>
      </c>
      <c r="N1563" s="87" t="s">
        <v>2908</v>
      </c>
      <c r="P1563" s="87" t="s">
        <v>2747</v>
      </c>
      <c r="R1563" s="93" t="s">
        <v>3718</v>
      </c>
      <c r="S1563" s="87">
        <v>5.0000000000000001E-4</v>
      </c>
      <c r="T1563" s="93"/>
      <c r="V1563" s="116">
        <v>0.05</v>
      </c>
      <c r="W1563" s="116" t="s">
        <v>3886</v>
      </c>
      <c r="X1563" s="117" t="s">
        <v>3649</v>
      </c>
      <c r="Y1563" s="117" t="s">
        <v>3902</v>
      </c>
      <c r="AB1563" s="118">
        <v>1</v>
      </c>
      <c r="AE1563" s="108"/>
      <c r="AI1563" s="114"/>
      <c r="AJ1563" s="115"/>
      <c r="AK1563" s="114"/>
      <c r="AP1563" s="87" t="s">
        <v>3055</v>
      </c>
      <c r="AQ1563" s="88" t="s">
        <v>44</v>
      </c>
      <c r="AR1563" s="88" t="s">
        <v>45</v>
      </c>
      <c r="AS1563" s="88" t="s">
        <v>44</v>
      </c>
      <c r="AT1563" s="88">
        <v>1</v>
      </c>
      <c r="AU1563" s="88"/>
      <c r="AV1563" s="88"/>
      <c r="AW1563" s="88"/>
      <c r="AX1563" s="88"/>
      <c r="AY1563" s="117">
        <v>2.7</v>
      </c>
      <c r="AZ1563" s="93"/>
      <c r="BA1563" s="93"/>
      <c r="BB1563" s="93"/>
      <c r="BC1563" s="93"/>
      <c r="BD1563" s="93"/>
      <c r="BE1563" s="93"/>
      <c r="BG1563" s="88" t="s">
        <v>68</v>
      </c>
    </row>
    <row r="1564" spans="1:59" s="87" customFormat="1" ht="30.75" customHeight="1" x14ac:dyDescent="0.2">
      <c r="A1564" s="87" t="s">
        <v>3668</v>
      </c>
      <c r="B1564" s="87" t="s">
        <v>3669</v>
      </c>
      <c r="C1564" s="87" t="s">
        <v>3668</v>
      </c>
      <c r="D1564" s="88" t="s">
        <v>32</v>
      </c>
      <c r="E1564" s="88" t="s">
        <v>31</v>
      </c>
      <c r="F1564" s="88" t="s">
        <v>31</v>
      </c>
      <c r="G1564" s="88" t="s">
        <v>61</v>
      </c>
      <c r="H1564" s="120" t="s">
        <v>66</v>
      </c>
      <c r="I1564" s="120"/>
      <c r="J1564" s="87" t="s">
        <v>2746</v>
      </c>
      <c r="K1564" s="87" t="s">
        <v>2874</v>
      </c>
      <c r="M1564" s="88" t="s">
        <v>2755</v>
      </c>
      <c r="N1564" s="87" t="s">
        <v>2908</v>
      </c>
      <c r="P1564" s="87" t="s">
        <v>104</v>
      </c>
      <c r="R1564" s="93" t="s">
        <v>3718</v>
      </c>
      <c r="S1564" s="87">
        <v>5.0000000000000001E-4</v>
      </c>
      <c r="T1564" s="93"/>
      <c r="V1564" s="116">
        <v>0.05</v>
      </c>
      <c r="W1564" s="116" t="s">
        <v>3886</v>
      </c>
      <c r="X1564" s="117" t="s">
        <v>3649</v>
      </c>
      <c r="Y1564" s="117" t="s">
        <v>3902</v>
      </c>
      <c r="AB1564" s="118">
        <v>1</v>
      </c>
      <c r="AE1564" s="108"/>
      <c r="AI1564" s="114"/>
      <c r="AJ1564" s="115"/>
      <c r="AK1564" s="114"/>
      <c r="AP1564" s="87" t="s">
        <v>3055</v>
      </c>
      <c r="AQ1564" s="88" t="s">
        <v>44</v>
      </c>
      <c r="AR1564" s="88" t="s">
        <v>45</v>
      </c>
      <c r="AS1564" s="88" t="s">
        <v>44</v>
      </c>
      <c r="AT1564" s="88">
        <v>1</v>
      </c>
      <c r="AU1564" s="88"/>
      <c r="AV1564" s="88"/>
      <c r="AW1564" s="88"/>
      <c r="AX1564" s="88"/>
      <c r="AY1564" s="117">
        <v>2.7</v>
      </c>
      <c r="AZ1564" s="93"/>
      <c r="BA1564" s="93"/>
      <c r="BB1564" s="93"/>
      <c r="BC1564" s="93"/>
      <c r="BD1564" s="93"/>
      <c r="BE1564" s="93"/>
      <c r="BG1564" s="88" t="s">
        <v>68</v>
      </c>
    </row>
    <row r="1565" spans="1:59" s="87" customFormat="1" ht="30.75" customHeight="1" x14ac:dyDescent="0.2">
      <c r="A1565" s="87" t="s">
        <v>3670</v>
      </c>
      <c r="B1565" s="87" t="s">
        <v>3671</v>
      </c>
      <c r="C1565" s="87" t="s">
        <v>3670</v>
      </c>
      <c r="D1565" s="88" t="s">
        <v>32</v>
      </c>
      <c r="E1565" s="88" t="s">
        <v>31</v>
      </c>
      <c r="F1565" s="88" t="s">
        <v>31</v>
      </c>
      <c r="G1565" s="88" t="s">
        <v>61</v>
      </c>
      <c r="H1565" s="120" t="s">
        <v>66</v>
      </c>
      <c r="I1565" s="120"/>
      <c r="J1565" s="87" t="s">
        <v>2746</v>
      </c>
      <c r="K1565" s="87" t="s">
        <v>2874</v>
      </c>
      <c r="M1565" s="88" t="s">
        <v>2755</v>
      </c>
      <c r="N1565" s="87" t="s">
        <v>3708</v>
      </c>
      <c r="P1565" s="87" t="s">
        <v>1636</v>
      </c>
      <c r="R1565" s="93" t="s">
        <v>3718</v>
      </c>
      <c r="S1565" s="87">
        <v>5.0000000000000001E-4</v>
      </c>
      <c r="T1565" s="93"/>
      <c r="V1565" s="116">
        <v>0.05</v>
      </c>
      <c r="W1565" s="116" t="s">
        <v>3886</v>
      </c>
      <c r="X1565" s="117" t="s">
        <v>3649</v>
      </c>
      <c r="Y1565" s="117" t="s">
        <v>3902</v>
      </c>
      <c r="AB1565" s="118">
        <v>1</v>
      </c>
      <c r="AE1565" s="108"/>
      <c r="AI1565" s="114"/>
      <c r="AJ1565" s="115"/>
      <c r="AK1565" s="114"/>
      <c r="AP1565" s="87" t="s">
        <v>3055</v>
      </c>
      <c r="AQ1565" s="88" t="s">
        <v>44</v>
      </c>
      <c r="AR1565" s="88" t="s">
        <v>45</v>
      </c>
      <c r="AS1565" s="88" t="s">
        <v>44</v>
      </c>
      <c r="AT1565" s="88">
        <v>1</v>
      </c>
      <c r="AU1565" s="88"/>
      <c r="AV1565" s="88"/>
      <c r="AW1565" s="88"/>
      <c r="AX1565" s="88"/>
      <c r="AY1565" s="117">
        <v>2.7</v>
      </c>
      <c r="AZ1565" s="93"/>
      <c r="BA1565" s="93"/>
      <c r="BB1565" s="93"/>
      <c r="BC1565" s="93"/>
      <c r="BD1565" s="93"/>
      <c r="BE1565" s="93"/>
      <c r="BG1565" s="88" t="s">
        <v>68</v>
      </c>
    </row>
    <row r="1566" spans="1:59" s="87" customFormat="1" ht="30.75" customHeight="1" x14ac:dyDescent="0.2">
      <c r="A1566" s="87" t="s">
        <v>3672</v>
      </c>
      <c r="B1566" s="87" t="s">
        <v>3673</v>
      </c>
      <c r="C1566" s="87" t="s">
        <v>3672</v>
      </c>
      <c r="D1566" s="88" t="s">
        <v>32</v>
      </c>
      <c r="E1566" s="88" t="s">
        <v>31</v>
      </c>
      <c r="F1566" s="88" t="s">
        <v>31</v>
      </c>
      <c r="G1566" s="88" t="s">
        <v>61</v>
      </c>
      <c r="H1566" s="120" t="s">
        <v>66</v>
      </c>
      <c r="I1566" s="120"/>
      <c r="J1566" s="87" t="s">
        <v>2746</v>
      </c>
      <c r="K1566" s="87" t="s">
        <v>2874</v>
      </c>
      <c r="M1566" s="88" t="s">
        <v>2755</v>
      </c>
      <c r="N1566" s="87" t="s">
        <v>3708</v>
      </c>
      <c r="P1566" s="87" t="s">
        <v>100</v>
      </c>
      <c r="R1566" s="93" t="s">
        <v>3718</v>
      </c>
      <c r="S1566" s="87">
        <v>5.0000000000000001E-4</v>
      </c>
      <c r="V1566" s="116">
        <v>0.05</v>
      </c>
      <c r="W1566" s="116" t="s">
        <v>3886</v>
      </c>
      <c r="X1566" s="117" t="s">
        <v>3649</v>
      </c>
      <c r="Y1566" s="117" t="s">
        <v>3902</v>
      </c>
      <c r="AB1566" s="118">
        <v>1</v>
      </c>
      <c r="AE1566" s="108"/>
      <c r="AI1566" s="114"/>
      <c r="AJ1566" s="115"/>
      <c r="AK1566" s="114"/>
      <c r="AP1566" s="87" t="s">
        <v>3055</v>
      </c>
      <c r="AQ1566" s="88" t="s">
        <v>44</v>
      </c>
      <c r="AR1566" s="88" t="s">
        <v>45</v>
      </c>
      <c r="AS1566" s="88" t="s">
        <v>44</v>
      </c>
      <c r="AT1566" s="88">
        <v>1</v>
      </c>
      <c r="AU1566" s="88"/>
      <c r="AV1566" s="88"/>
      <c r="AW1566" s="88"/>
      <c r="AX1566" s="88"/>
      <c r="AY1566" s="117">
        <v>2.7</v>
      </c>
      <c r="AZ1566" s="93"/>
      <c r="BA1566" s="93"/>
      <c r="BB1566" s="93"/>
      <c r="BC1566" s="93"/>
      <c r="BD1566" s="93"/>
      <c r="BE1566" s="93"/>
      <c r="BG1566" s="88" t="s">
        <v>68</v>
      </c>
    </row>
    <row r="1567" spans="1:59" s="87" customFormat="1" ht="30.75" customHeight="1" x14ac:dyDescent="0.2">
      <c r="A1567" s="87" t="s">
        <v>3674</v>
      </c>
      <c r="B1567" s="87" t="s">
        <v>3675</v>
      </c>
      <c r="C1567" s="87" t="s">
        <v>3674</v>
      </c>
      <c r="D1567" s="88" t="s">
        <v>32</v>
      </c>
      <c r="E1567" s="88" t="s">
        <v>31</v>
      </c>
      <c r="F1567" s="88" t="s">
        <v>31</v>
      </c>
      <c r="G1567" s="88" t="s">
        <v>61</v>
      </c>
      <c r="H1567" s="120" t="s">
        <v>66</v>
      </c>
      <c r="I1567" s="120"/>
      <c r="J1567" s="87" t="s">
        <v>2746</v>
      </c>
      <c r="K1567" s="87" t="s">
        <v>2874</v>
      </c>
      <c r="M1567" s="88" t="s">
        <v>2755</v>
      </c>
      <c r="N1567" s="87" t="s">
        <v>3708</v>
      </c>
      <c r="P1567" s="87" t="s">
        <v>98</v>
      </c>
      <c r="R1567" s="93" t="s">
        <v>3718</v>
      </c>
      <c r="S1567" s="87">
        <v>5.0000000000000001E-4</v>
      </c>
      <c r="V1567" s="116">
        <v>0.05</v>
      </c>
      <c r="W1567" s="116" t="s">
        <v>3886</v>
      </c>
      <c r="X1567" s="117" t="s">
        <v>3649</v>
      </c>
      <c r="Y1567" s="117" t="s">
        <v>3902</v>
      </c>
      <c r="AB1567" s="118">
        <v>1</v>
      </c>
      <c r="AE1567" s="108"/>
      <c r="AI1567" s="114"/>
      <c r="AJ1567" s="115"/>
      <c r="AK1567" s="114"/>
      <c r="AP1567" s="87" t="s">
        <v>3055</v>
      </c>
      <c r="AQ1567" s="88" t="s">
        <v>44</v>
      </c>
      <c r="AR1567" s="88" t="s">
        <v>45</v>
      </c>
      <c r="AS1567" s="88" t="s">
        <v>44</v>
      </c>
      <c r="AT1567" s="88">
        <v>1</v>
      </c>
      <c r="AU1567" s="88"/>
      <c r="AV1567" s="88"/>
      <c r="AW1567" s="88"/>
      <c r="AX1567" s="88"/>
      <c r="AY1567" s="117">
        <v>2.7</v>
      </c>
      <c r="AZ1567" s="93"/>
      <c r="BA1567" s="93"/>
      <c r="BB1567" s="93"/>
      <c r="BC1567" s="93"/>
      <c r="BD1567" s="93"/>
      <c r="BE1567" s="93"/>
      <c r="BG1567" s="88" t="s">
        <v>68</v>
      </c>
    </row>
    <row r="1568" spans="1:59" s="87" customFormat="1" ht="30.75" customHeight="1" x14ac:dyDescent="0.2">
      <c r="A1568" s="87" t="s">
        <v>3676</v>
      </c>
      <c r="B1568" s="87" t="s">
        <v>3677</v>
      </c>
      <c r="C1568" s="87" t="s">
        <v>3676</v>
      </c>
      <c r="D1568" s="88" t="s">
        <v>32</v>
      </c>
      <c r="E1568" s="88" t="s">
        <v>31</v>
      </c>
      <c r="F1568" s="88" t="s">
        <v>31</v>
      </c>
      <c r="G1568" s="88" t="s">
        <v>61</v>
      </c>
      <c r="H1568" s="120" t="s">
        <v>66</v>
      </c>
      <c r="I1568" s="120"/>
      <c r="J1568" s="87" t="s">
        <v>2746</v>
      </c>
      <c r="K1568" s="87" t="s">
        <v>2874</v>
      </c>
      <c r="M1568" s="88" t="s">
        <v>2755</v>
      </c>
      <c r="N1568" s="87" t="s">
        <v>3708</v>
      </c>
      <c r="P1568" s="87" t="s">
        <v>2748</v>
      </c>
      <c r="R1568" s="93" t="s">
        <v>3718</v>
      </c>
      <c r="S1568" s="87">
        <v>5.0000000000000001E-4</v>
      </c>
      <c r="V1568" s="116">
        <v>0.05</v>
      </c>
      <c r="W1568" s="116" t="s">
        <v>3886</v>
      </c>
      <c r="X1568" s="117" t="s">
        <v>3649</v>
      </c>
      <c r="Y1568" s="117" t="s">
        <v>3902</v>
      </c>
      <c r="AB1568" s="118">
        <v>1</v>
      </c>
      <c r="AE1568" s="108"/>
      <c r="AI1568" s="114"/>
      <c r="AJ1568" s="115"/>
      <c r="AK1568" s="114"/>
      <c r="AP1568" s="87" t="s">
        <v>3055</v>
      </c>
      <c r="AQ1568" s="88" t="s">
        <v>44</v>
      </c>
      <c r="AR1568" s="88" t="s">
        <v>45</v>
      </c>
      <c r="AS1568" s="88" t="s">
        <v>44</v>
      </c>
      <c r="AT1568" s="88">
        <v>1</v>
      </c>
      <c r="AU1568" s="88"/>
      <c r="AV1568" s="88"/>
      <c r="AW1568" s="88"/>
      <c r="AX1568" s="88"/>
      <c r="AY1568" s="117">
        <v>2.7</v>
      </c>
      <c r="AZ1568" s="93"/>
      <c r="BA1568" s="93"/>
      <c r="BB1568" s="93"/>
      <c r="BC1568" s="93"/>
      <c r="BD1568" s="93"/>
      <c r="BE1568" s="93"/>
      <c r="BG1568" s="88" t="s">
        <v>68</v>
      </c>
    </row>
    <row r="1569" spans="1:59" s="87" customFormat="1" ht="30.75" customHeight="1" x14ac:dyDescent="0.2">
      <c r="A1569" s="87" t="s">
        <v>3678</v>
      </c>
      <c r="B1569" s="87" t="s">
        <v>3679</v>
      </c>
      <c r="C1569" s="87" t="s">
        <v>3678</v>
      </c>
      <c r="D1569" s="88" t="s">
        <v>32</v>
      </c>
      <c r="E1569" s="88" t="s">
        <v>31</v>
      </c>
      <c r="F1569" s="88" t="s">
        <v>31</v>
      </c>
      <c r="G1569" s="88" t="s">
        <v>61</v>
      </c>
      <c r="H1569" s="120" t="s">
        <v>66</v>
      </c>
      <c r="I1569" s="120"/>
      <c r="J1569" s="87" t="s">
        <v>2746</v>
      </c>
      <c r="K1569" s="87" t="s">
        <v>2874</v>
      </c>
      <c r="M1569" s="88" t="s">
        <v>2755</v>
      </c>
      <c r="N1569" s="87" t="s">
        <v>3708</v>
      </c>
      <c r="P1569" s="87" t="s">
        <v>2747</v>
      </c>
      <c r="R1569" s="93" t="s">
        <v>3718</v>
      </c>
      <c r="S1569" s="87">
        <v>5.0000000000000001E-4</v>
      </c>
      <c r="V1569" s="116">
        <v>0.05</v>
      </c>
      <c r="W1569" s="116" t="s">
        <v>3886</v>
      </c>
      <c r="X1569" s="117" t="s">
        <v>3649</v>
      </c>
      <c r="Y1569" s="117" t="s">
        <v>3902</v>
      </c>
      <c r="AB1569" s="118">
        <v>1</v>
      </c>
      <c r="AE1569" s="108"/>
      <c r="AI1569" s="114"/>
      <c r="AJ1569" s="115"/>
      <c r="AK1569" s="114"/>
      <c r="AP1569" s="87" t="s">
        <v>3055</v>
      </c>
      <c r="AQ1569" s="88" t="s">
        <v>44</v>
      </c>
      <c r="AR1569" s="88" t="s">
        <v>45</v>
      </c>
      <c r="AS1569" s="88" t="s">
        <v>44</v>
      </c>
      <c r="AT1569" s="88">
        <v>1</v>
      </c>
      <c r="AU1569" s="88"/>
      <c r="AV1569" s="88"/>
      <c r="AW1569" s="88"/>
      <c r="AX1569" s="88"/>
      <c r="AY1569" s="117">
        <v>2.7</v>
      </c>
      <c r="AZ1569" s="93"/>
      <c r="BA1569" s="93"/>
      <c r="BB1569" s="93"/>
      <c r="BC1569" s="93"/>
      <c r="BD1569" s="93"/>
      <c r="BE1569" s="93"/>
      <c r="BG1569" s="88" t="s">
        <v>68</v>
      </c>
    </row>
    <row r="1570" spans="1:59" s="87" customFormat="1" ht="30.75" customHeight="1" x14ac:dyDescent="0.2">
      <c r="A1570" s="87" t="s">
        <v>3680</v>
      </c>
      <c r="B1570" s="87" t="s">
        <v>3681</v>
      </c>
      <c r="C1570" s="87" t="s">
        <v>3680</v>
      </c>
      <c r="D1570" s="88" t="s">
        <v>32</v>
      </c>
      <c r="E1570" s="88" t="s">
        <v>31</v>
      </c>
      <c r="F1570" s="88" t="s">
        <v>31</v>
      </c>
      <c r="G1570" s="88" t="s">
        <v>61</v>
      </c>
      <c r="H1570" s="120" t="s">
        <v>66</v>
      </c>
      <c r="I1570" s="120"/>
      <c r="J1570" s="87" t="s">
        <v>2746</v>
      </c>
      <c r="K1570" s="87" t="s">
        <v>2874</v>
      </c>
      <c r="M1570" s="88" t="s">
        <v>2755</v>
      </c>
      <c r="N1570" s="87" t="s">
        <v>3708</v>
      </c>
      <c r="P1570" s="87" t="s">
        <v>104</v>
      </c>
      <c r="R1570" s="93" t="s">
        <v>3718</v>
      </c>
      <c r="S1570" s="87">
        <v>5.0000000000000001E-4</v>
      </c>
      <c r="V1570" s="116">
        <v>0.05</v>
      </c>
      <c r="W1570" s="116" t="s">
        <v>3886</v>
      </c>
      <c r="X1570" s="117" t="s">
        <v>3649</v>
      </c>
      <c r="Y1570" s="117" t="s">
        <v>3902</v>
      </c>
      <c r="AB1570" s="118">
        <v>1</v>
      </c>
      <c r="AE1570" s="108"/>
      <c r="AI1570" s="114"/>
      <c r="AJ1570" s="115"/>
      <c r="AK1570" s="114"/>
      <c r="AP1570" s="87" t="s">
        <v>3055</v>
      </c>
      <c r="AQ1570" s="88" t="s">
        <v>44</v>
      </c>
      <c r="AR1570" s="88" t="s">
        <v>45</v>
      </c>
      <c r="AS1570" s="88" t="s">
        <v>44</v>
      </c>
      <c r="AT1570" s="88">
        <v>1</v>
      </c>
      <c r="AU1570" s="88"/>
      <c r="AV1570" s="88"/>
      <c r="AW1570" s="88"/>
      <c r="AX1570" s="88"/>
      <c r="AY1570" s="117">
        <v>2.7</v>
      </c>
      <c r="AZ1570" s="93"/>
      <c r="BA1570" s="93"/>
      <c r="BB1570" s="93"/>
      <c r="BC1570" s="93"/>
      <c r="BD1570" s="93"/>
      <c r="BE1570" s="93"/>
      <c r="BG1570" s="88" t="s">
        <v>68</v>
      </c>
    </row>
    <row r="1571" spans="1:59" s="87" customFormat="1" ht="30.75" customHeight="1" x14ac:dyDescent="0.2">
      <c r="A1571" s="87" t="s">
        <v>3709</v>
      </c>
      <c r="B1571" s="87" t="s">
        <v>3681</v>
      </c>
      <c r="C1571" s="87" t="s">
        <v>3709</v>
      </c>
      <c r="D1571" s="88" t="s">
        <v>32</v>
      </c>
      <c r="E1571" s="88" t="s">
        <v>31</v>
      </c>
      <c r="F1571" s="88" t="s">
        <v>31</v>
      </c>
      <c r="G1571" s="88" t="s">
        <v>61</v>
      </c>
      <c r="H1571" s="120" t="s">
        <v>66</v>
      </c>
      <c r="I1571" s="120"/>
      <c r="J1571" s="87" t="s">
        <v>2746</v>
      </c>
      <c r="K1571" s="87" t="s">
        <v>2874</v>
      </c>
      <c r="M1571" s="88" t="s">
        <v>2755</v>
      </c>
      <c r="N1571" s="87" t="s">
        <v>3708</v>
      </c>
      <c r="P1571" s="87" t="s">
        <v>107</v>
      </c>
      <c r="R1571" s="93" t="s">
        <v>3718</v>
      </c>
      <c r="S1571" s="87">
        <v>5.0000000000000001E-4</v>
      </c>
      <c r="V1571" s="116">
        <v>0.05</v>
      </c>
      <c r="W1571" s="116" t="s">
        <v>3886</v>
      </c>
      <c r="X1571" s="117" t="s">
        <v>3649</v>
      </c>
      <c r="Y1571" s="117" t="s">
        <v>3902</v>
      </c>
      <c r="AB1571" s="118">
        <v>1</v>
      </c>
      <c r="AE1571" s="108"/>
      <c r="AI1571" s="114"/>
      <c r="AJ1571" s="115"/>
      <c r="AK1571" s="114"/>
      <c r="AQ1571" s="88"/>
      <c r="AR1571" s="88"/>
      <c r="AS1571" s="88"/>
      <c r="AT1571" s="88"/>
      <c r="AU1571" s="88"/>
      <c r="AV1571" s="88"/>
      <c r="AW1571" s="88"/>
      <c r="AX1571" s="88"/>
      <c r="AY1571" s="117"/>
      <c r="AZ1571" s="93"/>
      <c r="BA1571" s="93"/>
      <c r="BB1571" s="93"/>
      <c r="BC1571" s="93"/>
      <c r="BD1571" s="93"/>
      <c r="BE1571" s="93"/>
      <c r="BG1571" s="88"/>
    </row>
    <row r="1572" spans="1:59" s="87" customFormat="1" ht="30.75" customHeight="1" x14ac:dyDescent="0.2">
      <c r="A1572" s="87" t="s">
        <v>3682</v>
      </c>
      <c r="B1572" s="87" t="s">
        <v>3683</v>
      </c>
      <c r="C1572" s="87" t="s">
        <v>3682</v>
      </c>
      <c r="D1572" s="88" t="s">
        <v>32</v>
      </c>
      <c r="E1572" s="88" t="s">
        <v>31</v>
      </c>
      <c r="F1572" s="88" t="s">
        <v>31</v>
      </c>
      <c r="G1572" s="88" t="s">
        <v>61</v>
      </c>
      <c r="H1572" s="120" t="s">
        <v>66</v>
      </c>
      <c r="I1572" s="120"/>
      <c r="J1572" s="87" t="s">
        <v>2746</v>
      </c>
      <c r="K1572" s="87" t="s">
        <v>2874</v>
      </c>
      <c r="M1572" s="88" t="s">
        <v>2755</v>
      </c>
      <c r="N1572" s="87" t="s">
        <v>2907</v>
      </c>
      <c r="P1572" s="87" t="s">
        <v>1636</v>
      </c>
      <c r="R1572" s="93" t="s">
        <v>3718</v>
      </c>
      <c r="S1572" s="87">
        <v>5.0000000000000001E-4</v>
      </c>
      <c r="V1572" s="116">
        <v>0.05</v>
      </c>
      <c r="W1572" s="116" t="s">
        <v>3886</v>
      </c>
      <c r="X1572" s="117" t="s">
        <v>3649</v>
      </c>
      <c r="Y1572" s="117" t="s">
        <v>3902</v>
      </c>
      <c r="AB1572" s="118">
        <v>1</v>
      </c>
      <c r="AE1572" s="108"/>
      <c r="AI1572" s="114"/>
      <c r="AJ1572" s="115"/>
      <c r="AK1572" s="114"/>
      <c r="AP1572" s="87" t="s">
        <v>3055</v>
      </c>
      <c r="AQ1572" s="88" t="s">
        <v>44</v>
      </c>
      <c r="AR1572" s="88" t="s">
        <v>45</v>
      </c>
      <c r="AS1572" s="88" t="s">
        <v>44</v>
      </c>
      <c r="AT1572" s="88">
        <v>1</v>
      </c>
      <c r="AU1572" s="88"/>
      <c r="AV1572" s="88"/>
      <c r="AW1572" s="88"/>
      <c r="AX1572" s="88"/>
      <c r="AY1572" s="117">
        <v>2.7</v>
      </c>
      <c r="AZ1572" s="93"/>
      <c r="BA1572" s="93"/>
      <c r="BB1572" s="93"/>
      <c r="BC1572" s="93"/>
      <c r="BD1572" s="93"/>
      <c r="BE1572" s="93"/>
      <c r="BG1572" s="88" t="s">
        <v>68</v>
      </c>
    </row>
    <row r="1573" spans="1:59" s="87" customFormat="1" ht="30.75" customHeight="1" x14ac:dyDescent="0.2">
      <c r="A1573" s="87" t="s">
        <v>3684</v>
      </c>
      <c r="B1573" s="87" t="s">
        <v>3685</v>
      </c>
      <c r="C1573" s="87" t="s">
        <v>3684</v>
      </c>
      <c r="D1573" s="88" t="s">
        <v>32</v>
      </c>
      <c r="E1573" s="88" t="s">
        <v>31</v>
      </c>
      <c r="F1573" s="88" t="s">
        <v>31</v>
      </c>
      <c r="G1573" s="88" t="s">
        <v>61</v>
      </c>
      <c r="H1573" s="120" t="s">
        <v>66</v>
      </c>
      <c r="I1573" s="120"/>
      <c r="J1573" s="87" t="s">
        <v>2746</v>
      </c>
      <c r="K1573" s="87" t="s">
        <v>2874</v>
      </c>
      <c r="M1573" s="88" t="s">
        <v>2755</v>
      </c>
      <c r="N1573" s="87" t="s">
        <v>2907</v>
      </c>
      <c r="P1573" s="87" t="s">
        <v>100</v>
      </c>
      <c r="R1573" s="93" t="s">
        <v>3718</v>
      </c>
      <c r="S1573" s="87">
        <v>5.0000000000000001E-4</v>
      </c>
      <c r="V1573" s="116">
        <v>0.05</v>
      </c>
      <c r="W1573" s="116" t="s">
        <v>3886</v>
      </c>
      <c r="X1573" s="117" t="s">
        <v>3649</v>
      </c>
      <c r="Y1573" s="117" t="s">
        <v>3902</v>
      </c>
      <c r="AB1573" s="118">
        <v>1</v>
      </c>
      <c r="AE1573" s="108"/>
      <c r="AI1573" s="114"/>
      <c r="AJ1573" s="115"/>
      <c r="AK1573" s="114"/>
      <c r="AP1573" s="87" t="s">
        <v>3055</v>
      </c>
      <c r="AQ1573" s="88" t="s">
        <v>44</v>
      </c>
      <c r="AR1573" s="88" t="s">
        <v>45</v>
      </c>
      <c r="AS1573" s="88" t="s">
        <v>44</v>
      </c>
      <c r="AT1573" s="88">
        <v>1</v>
      </c>
      <c r="AU1573" s="88"/>
      <c r="AV1573" s="88"/>
      <c r="AW1573" s="88"/>
      <c r="AX1573" s="88"/>
      <c r="AY1573" s="117">
        <v>2.7</v>
      </c>
      <c r="AZ1573" s="93"/>
      <c r="BA1573" s="93"/>
      <c r="BB1573" s="93"/>
      <c r="BC1573" s="93"/>
      <c r="BD1573" s="93"/>
      <c r="BE1573" s="93"/>
      <c r="BG1573" s="88" t="s">
        <v>68</v>
      </c>
    </row>
    <row r="1574" spans="1:59" s="87" customFormat="1" ht="30.75" customHeight="1" x14ac:dyDescent="0.2">
      <c r="A1574" s="87" t="s">
        <v>3686</v>
      </c>
      <c r="B1574" s="87" t="s">
        <v>3687</v>
      </c>
      <c r="C1574" s="87" t="s">
        <v>3686</v>
      </c>
      <c r="D1574" s="88" t="s">
        <v>32</v>
      </c>
      <c r="E1574" s="88" t="s">
        <v>31</v>
      </c>
      <c r="F1574" s="88" t="s">
        <v>31</v>
      </c>
      <c r="G1574" s="88" t="s">
        <v>61</v>
      </c>
      <c r="H1574" s="120" t="s">
        <v>66</v>
      </c>
      <c r="I1574" s="120"/>
      <c r="J1574" s="87" t="s">
        <v>2746</v>
      </c>
      <c r="K1574" s="87" t="s">
        <v>2874</v>
      </c>
      <c r="M1574" s="88" t="s">
        <v>2755</v>
      </c>
      <c r="N1574" s="87" t="s">
        <v>2907</v>
      </c>
      <c r="P1574" s="87" t="s">
        <v>98</v>
      </c>
      <c r="R1574" s="93" t="s">
        <v>3718</v>
      </c>
      <c r="S1574" s="87">
        <v>5.0000000000000001E-4</v>
      </c>
      <c r="V1574" s="116">
        <v>0.05</v>
      </c>
      <c r="W1574" s="116" t="s">
        <v>3886</v>
      </c>
      <c r="X1574" s="117" t="s">
        <v>3649</v>
      </c>
      <c r="Y1574" s="117" t="s">
        <v>3902</v>
      </c>
      <c r="AB1574" s="118">
        <v>1</v>
      </c>
      <c r="AE1574" s="108"/>
      <c r="AI1574" s="114"/>
      <c r="AJ1574" s="115"/>
      <c r="AK1574" s="114"/>
      <c r="AP1574" s="87" t="s">
        <v>3055</v>
      </c>
      <c r="AQ1574" s="88" t="s">
        <v>44</v>
      </c>
      <c r="AR1574" s="88" t="s">
        <v>45</v>
      </c>
      <c r="AS1574" s="88" t="s">
        <v>44</v>
      </c>
      <c r="AT1574" s="88">
        <v>1</v>
      </c>
      <c r="AU1574" s="88"/>
      <c r="AV1574" s="88"/>
      <c r="AW1574" s="88"/>
      <c r="AX1574" s="88"/>
      <c r="AY1574" s="117">
        <v>2.7</v>
      </c>
      <c r="AZ1574" s="93"/>
      <c r="BA1574" s="93"/>
      <c r="BB1574" s="93"/>
      <c r="BC1574" s="93"/>
      <c r="BD1574" s="93"/>
      <c r="BE1574" s="93"/>
      <c r="BG1574" s="88" t="s">
        <v>68</v>
      </c>
    </row>
    <row r="1575" spans="1:59" s="87" customFormat="1" ht="30.75" customHeight="1" x14ac:dyDescent="0.2">
      <c r="A1575" s="87" t="s">
        <v>3688</v>
      </c>
      <c r="B1575" s="87" t="s">
        <v>3689</v>
      </c>
      <c r="C1575" s="87" t="s">
        <v>3688</v>
      </c>
      <c r="D1575" s="88" t="s">
        <v>32</v>
      </c>
      <c r="E1575" s="88" t="s">
        <v>31</v>
      </c>
      <c r="F1575" s="88" t="s">
        <v>31</v>
      </c>
      <c r="G1575" s="88" t="s">
        <v>61</v>
      </c>
      <c r="H1575" s="120" t="s">
        <v>66</v>
      </c>
      <c r="I1575" s="120"/>
      <c r="J1575" s="87" t="s">
        <v>2746</v>
      </c>
      <c r="K1575" s="87" t="s">
        <v>2874</v>
      </c>
      <c r="M1575" s="88" t="s">
        <v>2755</v>
      </c>
      <c r="N1575" s="87" t="s">
        <v>2907</v>
      </c>
      <c r="P1575" s="87" t="s">
        <v>2748</v>
      </c>
      <c r="R1575" s="93" t="s">
        <v>3718</v>
      </c>
      <c r="S1575" s="87">
        <v>5.0000000000000001E-4</v>
      </c>
      <c r="V1575" s="116">
        <v>0.05</v>
      </c>
      <c r="W1575" s="116" t="s">
        <v>3886</v>
      </c>
      <c r="X1575" s="117" t="s">
        <v>3649</v>
      </c>
      <c r="Y1575" s="117" t="s">
        <v>3902</v>
      </c>
      <c r="AB1575" s="118">
        <v>1</v>
      </c>
      <c r="AE1575" s="108"/>
      <c r="AI1575" s="114"/>
      <c r="AJ1575" s="115"/>
      <c r="AK1575" s="114"/>
      <c r="AP1575" s="87" t="s">
        <v>3055</v>
      </c>
      <c r="AQ1575" s="88" t="s">
        <v>44</v>
      </c>
      <c r="AR1575" s="88" t="s">
        <v>45</v>
      </c>
      <c r="AS1575" s="88" t="s">
        <v>44</v>
      </c>
      <c r="AT1575" s="88">
        <v>1</v>
      </c>
      <c r="AU1575" s="88"/>
      <c r="AV1575" s="88"/>
      <c r="AW1575" s="88"/>
      <c r="AX1575" s="88"/>
      <c r="AY1575" s="117">
        <v>2.7</v>
      </c>
      <c r="AZ1575" s="93"/>
      <c r="BA1575" s="93"/>
      <c r="BB1575" s="93"/>
      <c r="BC1575" s="93"/>
      <c r="BD1575" s="93"/>
      <c r="BE1575" s="93"/>
      <c r="BG1575" s="88" t="s">
        <v>68</v>
      </c>
    </row>
    <row r="1576" spans="1:59" s="87" customFormat="1" ht="30.75" customHeight="1" x14ac:dyDescent="0.2">
      <c r="A1576" s="87" t="s">
        <v>3690</v>
      </c>
      <c r="B1576" s="87" t="s">
        <v>3691</v>
      </c>
      <c r="C1576" s="87" t="s">
        <v>3690</v>
      </c>
      <c r="D1576" s="88" t="s">
        <v>32</v>
      </c>
      <c r="E1576" s="88" t="s">
        <v>31</v>
      </c>
      <c r="F1576" s="88" t="s">
        <v>31</v>
      </c>
      <c r="G1576" s="88" t="s">
        <v>61</v>
      </c>
      <c r="H1576" s="120" t="s">
        <v>66</v>
      </c>
      <c r="I1576" s="120"/>
      <c r="J1576" s="87" t="s">
        <v>2746</v>
      </c>
      <c r="K1576" s="87" t="s">
        <v>2874</v>
      </c>
      <c r="M1576" s="88" t="s">
        <v>2755</v>
      </c>
      <c r="N1576" s="87" t="s">
        <v>2907</v>
      </c>
      <c r="P1576" s="87" t="s">
        <v>2747</v>
      </c>
      <c r="R1576" s="93" t="s">
        <v>3718</v>
      </c>
      <c r="S1576" s="87">
        <v>5.0000000000000001E-4</v>
      </c>
      <c r="V1576" s="116">
        <v>0.05</v>
      </c>
      <c r="W1576" s="116" t="s">
        <v>3886</v>
      </c>
      <c r="X1576" s="117" t="s">
        <v>3649</v>
      </c>
      <c r="Y1576" s="117" t="s">
        <v>3902</v>
      </c>
      <c r="AB1576" s="118">
        <v>1</v>
      </c>
      <c r="AE1576" s="108"/>
      <c r="AI1576" s="114"/>
      <c r="AJ1576" s="115"/>
      <c r="AK1576" s="114"/>
      <c r="AP1576" s="87" t="s">
        <v>3055</v>
      </c>
      <c r="AQ1576" s="88" t="s">
        <v>44</v>
      </c>
      <c r="AR1576" s="88" t="s">
        <v>45</v>
      </c>
      <c r="AS1576" s="88" t="s">
        <v>44</v>
      </c>
      <c r="AT1576" s="88">
        <v>1</v>
      </c>
      <c r="AU1576" s="88"/>
      <c r="AV1576" s="88"/>
      <c r="AW1576" s="88"/>
      <c r="AX1576" s="88"/>
      <c r="AY1576" s="117">
        <v>2.7</v>
      </c>
      <c r="AZ1576" s="93"/>
      <c r="BA1576" s="93"/>
      <c r="BB1576" s="93"/>
      <c r="BC1576" s="93"/>
      <c r="BD1576" s="93"/>
      <c r="BE1576" s="93"/>
      <c r="BG1576" s="88" t="s">
        <v>68</v>
      </c>
    </row>
    <row r="1577" spans="1:59" s="87" customFormat="1" ht="30.75" customHeight="1" x14ac:dyDescent="0.2">
      <c r="A1577" s="87" t="s">
        <v>3692</v>
      </c>
      <c r="B1577" s="87" t="s">
        <v>3693</v>
      </c>
      <c r="C1577" s="87" t="s">
        <v>3692</v>
      </c>
      <c r="D1577" s="88" t="s">
        <v>32</v>
      </c>
      <c r="E1577" s="88" t="s">
        <v>31</v>
      </c>
      <c r="F1577" s="88" t="s">
        <v>31</v>
      </c>
      <c r="G1577" s="88" t="s">
        <v>61</v>
      </c>
      <c r="H1577" s="120" t="s">
        <v>66</v>
      </c>
      <c r="I1577" s="120"/>
      <c r="J1577" s="87" t="s">
        <v>2746</v>
      </c>
      <c r="K1577" s="87" t="s">
        <v>2874</v>
      </c>
      <c r="M1577" s="88" t="s">
        <v>2755</v>
      </c>
      <c r="N1577" s="87" t="s">
        <v>2907</v>
      </c>
      <c r="P1577" s="87" t="s">
        <v>104</v>
      </c>
      <c r="R1577" s="93" t="s">
        <v>3718</v>
      </c>
      <c r="S1577" s="87">
        <v>5.0000000000000001E-4</v>
      </c>
      <c r="V1577" s="116">
        <v>0.05</v>
      </c>
      <c r="W1577" s="116" t="s">
        <v>3886</v>
      </c>
      <c r="X1577" s="117" t="s">
        <v>3649</v>
      </c>
      <c r="Y1577" s="117" t="s">
        <v>3902</v>
      </c>
      <c r="AB1577" s="118">
        <v>1</v>
      </c>
      <c r="AE1577" s="108"/>
      <c r="AI1577" s="114"/>
      <c r="AJ1577" s="115"/>
      <c r="AK1577" s="114"/>
      <c r="AP1577" s="87" t="s">
        <v>3055</v>
      </c>
      <c r="AQ1577" s="88" t="s">
        <v>44</v>
      </c>
      <c r="AR1577" s="88" t="s">
        <v>45</v>
      </c>
      <c r="AS1577" s="88" t="s">
        <v>44</v>
      </c>
      <c r="AT1577" s="88">
        <v>1</v>
      </c>
      <c r="AU1577" s="88"/>
      <c r="AV1577" s="88"/>
      <c r="AW1577" s="88"/>
      <c r="AX1577" s="88"/>
      <c r="AY1577" s="117">
        <v>2.7</v>
      </c>
      <c r="AZ1577" s="93"/>
      <c r="BA1577" s="93"/>
      <c r="BB1577" s="93"/>
      <c r="BC1577" s="93"/>
      <c r="BD1577" s="93"/>
      <c r="BE1577" s="93"/>
      <c r="BG1577" s="88" t="s">
        <v>68</v>
      </c>
    </row>
    <row r="1578" spans="1:59" s="87" customFormat="1" ht="30.75" customHeight="1" x14ac:dyDescent="0.2">
      <c r="A1578" s="87" t="s">
        <v>3694</v>
      </c>
      <c r="B1578" s="87" t="s">
        <v>3695</v>
      </c>
      <c r="C1578" s="87" t="s">
        <v>3694</v>
      </c>
      <c r="D1578" s="88" t="s">
        <v>32</v>
      </c>
      <c r="E1578" s="88" t="s">
        <v>31</v>
      </c>
      <c r="F1578" s="88" t="s">
        <v>31</v>
      </c>
      <c r="G1578" s="88" t="s">
        <v>61</v>
      </c>
      <c r="H1578" s="120" t="s">
        <v>66</v>
      </c>
      <c r="I1578" s="120"/>
      <c r="J1578" s="87" t="s">
        <v>2746</v>
      </c>
      <c r="K1578" s="87" t="s">
        <v>2874</v>
      </c>
      <c r="M1578" s="88" t="s">
        <v>2755</v>
      </c>
      <c r="N1578" s="87" t="s">
        <v>2906</v>
      </c>
      <c r="P1578" s="87" t="s">
        <v>1636</v>
      </c>
      <c r="R1578" s="93" t="s">
        <v>3718</v>
      </c>
      <c r="S1578" s="87">
        <v>5.0000000000000001E-4</v>
      </c>
      <c r="V1578" s="116">
        <v>0.05</v>
      </c>
      <c r="W1578" s="116" t="s">
        <v>3886</v>
      </c>
      <c r="X1578" s="117" t="s">
        <v>3649</v>
      </c>
      <c r="Y1578" s="117" t="s">
        <v>3902</v>
      </c>
      <c r="AB1578" s="118">
        <v>1</v>
      </c>
      <c r="AE1578" s="108"/>
      <c r="AI1578" s="114"/>
      <c r="AJ1578" s="115"/>
      <c r="AK1578" s="114"/>
      <c r="AP1578" s="87" t="s">
        <v>3055</v>
      </c>
      <c r="AQ1578" s="88" t="s">
        <v>44</v>
      </c>
      <c r="AR1578" s="88" t="s">
        <v>45</v>
      </c>
      <c r="AS1578" s="88" t="s">
        <v>44</v>
      </c>
      <c r="AT1578" s="88">
        <v>1</v>
      </c>
      <c r="AU1578" s="88"/>
      <c r="AV1578" s="88"/>
      <c r="AW1578" s="88"/>
      <c r="AX1578" s="88"/>
      <c r="AY1578" s="117">
        <v>2.7</v>
      </c>
      <c r="AZ1578" s="93"/>
      <c r="BA1578" s="93"/>
      <c r="BB1578" s="93"/>
      <c r="BC1578" s="93"/>
      <c r="BD1578" s="93"/>
      <c r="BE1578" s="93"/>
      <c r="BG1578" s="88" t="s">
        <v>68</v>
      </c>
    </row>
    <row r="1579" spans="1:59" s="87" customFormat="1" ht="30.75" customHeight="1" x14ac:dyDescent="0.2">
      <c r="A1579" s="87" t="s">
        <v>3696</v>
      </c>
      <c r="B1579" s="87" t="s">
        <v>3697</v>
      </c>
      <c r="C1579" s="87" t="s">
        <v>3696</v>
      </c>
      <c r="D1579" s="88" t="s">
        <v>32</v>
      </c>
      <c r="E1579" s="88" t="s">
        <v>31</v>
      </c>
      <c r="F1579" s="88" t="s">
        <v>31</v>
      </c>
      <c r="G1579" s="88" t="s">
        <v>61</v>
      </c>
      <c r="H1579" s="120" t="s">
        <v>66</v>
      </c>
      <c r="I1579" s="120"/>
      <c r="J1579" s="87" t="s">
        <v>2746</v>
      </c>
      <c r="K1579" s="87" t="s">
        <v>2874</v>
      </c>
      <c r="M1579" s="88" t="s">
        <v>2755</v>
      </c>
      <c r="N1579" s="87" t="s">
        <v>2906</v>
      </c>
      <c r="P1579" s="87" t="s">
        <v>100</v>
      </c>
      <c r="R1579" s="93" t="s">
        <v>3718</v>
      </c>
      <c r="S1579" s="87">
        <v>5.0000000000000001E-4</v>
      </c>
      <c r="V1579" s="116">
        <v>0.05</v>
      </c>
      <c r="W1579" s="116" t="s">
        <v>3886</v>
      </c>
      <c r="X1579" s="117" t="s">
        <v>3649</v>
      </c>
      <c r="Y1579" s="117" t="s">
        <v>3902</v>
      </c>
      <c r="AB1579" s="118">
        <v>1</v>
      </c>
      <c r="AE1579" s="108"/>
      <c r="AI1579" s="114"/>
      <c r="AJ1579" s="115"/>
      <c r="AK1579" s="114"/>
      <c r="AP1579" s="87" t="s">
        <v>3055</v>
      </c>
      <c r="AQ1579" s="88" t="s">
        <v>44</v>
      </c>
      <c r="AR1579" s="88" t="s">
        <v>45</v>
      </c>
      <c r="AS1579" s="88" t="s">
        <v>44</v>
      </c>
      <c r="AT1579" s="88">
        <v>1</v>
      </c>
      <c r="AU1579" s="88"/>
      <c r="AV1579" s="88"/>
      <c r="AW1579" s="88"/>
      <c r="AX1579" s="88"/>
      <c r="AY1579" s="117">
        <v>2.7</v>
      </c>
      <c r="AZ1579" s="93"/>
      <c r="BA1579" s="93"/>
      <c r="BB1579" s="93"/>
      <c r="BC1579" s="93"/>
      <c r="BD1579" s="93"/>
      <c r="BE1579" s="93"/>
      <c r="BG1579" s="88" t="s">
        <v>68</v>
      </c>
    </row>
    <row r="1580" spans="1:59" s="87" customFormat="1" ht="30.75" customHeight="1" x14ac:dyDescent="0.2">
      <c r="A1580" s="87" t="s">
        <v>3698</v>
      </c>
      <c r="B1580" s="87" t="s">
        <v>3699</v>
      </c>
      <c r="C1580" s="87" t="s">
        <v>3698</v>
      </c>
      <c r="D1580" s="88" t="s">
        <v>32</v>
      </c>
      <c r="E1580" s="88" t="s">
        <v>31</v>
      </c>
      <c r="F1580" s="88" t="s">
        <v>31</v>
      </c>
      <c r="G1580" s="88" t="s">
        <v>61</v>
      </c>
      <c r="H1580" s="120" t="s">
        <v>66</v>
      </c>
      <c r="I1580" s="120"/>
      <c r="J1580" s="87" t="s">
        <v>2746</v>
      </c>
      <c r="K1580" s="87" t="s">
        <v>2874</v>
      </c>
      <c r="M1580" s="88" t="s">
        <v>2755</v>
      </c>
      <c r="N1580" s="87" t="s">
        <v>2906</v>
      </c>
      <c r="P1580" s="87" t="s">
        <v>98</v>
      </c>
      <c r="R1580" s="93" t="s">
        <v>3718</v>
      </c>
      <c r="S1580" s="87">
        <v>5.0000000000000001E-4</v>
      </c>
      <c r="V1580" s="116">
        <v>0.05</v>
      </c>
      <c r="W1580" s="116" t="s">
        <v>3886</v>
      </c>
      <c r="X1580" s="117" t="s">
        <v>3649</v>
      </c>
      <c r="Y1580" s="117" t="s">
        <v>3902</v>
      </c>
      <c r="AB1580" s="118">
        <v>1</v>
      </c>
      <c r="AE1580" s="108"/>
      <c r="AI1580" s="114"/>
      <c r="AJ1580" s="115"/>
      <c r="AK1580" s="114"/>
      <c r="AP1580" s="87" t="s">
        <v>3055</v>
      </c>
      <c r="AQ1580" s="88" t="s">
        <v>44</v>
      </c>
      <c r="AR1580" s="88" t="s">
        <v>45</v>
      </c>
      <c r="AS1580" s="88" t="s">
        <v>44</v>
      </c>
      <c r="AT1580" s="88">
        <v>1</v>
      </c>
      <c r="AU1580" s="88"/>
      <c r="AV1580" s="88"/>
      <c r="AW1580" s="88"/>
      <c r="AX1580" s="88"/>
      <c r="AY1580" s="117">
        <v>2.7</v>
      </c>
      <c r="AZ1580" s="93"/>
      <c r="BA1580" s="93"/>
      <c r="BB1580" s="93"/>
      <c r="BC1580" s="93"/>
      <c r="BD1580" s="93"/>
      <c r="BE1580" s="93"/>
      <c r="BG1580" s="88" t="s">
        <v>68</v>
      </c>
    </row>
    <row r="1581" spans="1:59" s="87" customFormat="1" ht="30.75" customHeight="1" x14ac:dyDescent="0.2">
      <c r="A1581" s="87" t="s">
        <v>3700</v>
      </c>
      <c r="B1581" s="87" t="s">
        <v>3701</v>
      </c>
      <c r="C1581" s="87" t="s">
        <v>3700</v>
      </c>
      <c r="D1581" s="88" t="s">
        <v>32</v>
      </c>
      <c r="E1581" s="88" t="s">
        <v>31</v>
      </c>
      <c r="F1581" s="88" t="s">
        <v>31</v>
      </c>
      <c r="G1581" s="88" t="s">
        <v>61</v>
      </c>
      <c r="H1581" s="120" t="s">
        <v>66</v>
      </c>
      <c r="I1581" s="120"/>
      <c r="J1581" s="87" t="s">
        <v>2746</v>
      </c>
      <c r="K1581" s="87" t="s">
        <v>2874</v>
      </c>
      <c r="M1581" s="88" t="s">
        <v>2755</v>
      </c>
      <c r="N1581" s="87" t="s">
        <v>2906</v>
      </c>
      <c r="P1581" s="87" t="s">
        <v>2748</v>
      </c>
      <c r="R1581" s="93" t="s">
        <v>3718</v>
      </c>
      <c r="S1581" s="87">
        <v>5.0000000000000001E-4</v>
      </c>
      <c r="V1581" s="116">
        <v>0.05</v>
      </c>
      <c r="W1581" s="116" t="s">
        <v>3886</v>
      </c>
      <c r="X1581" s="117" t="s">
        <v>3649</v>
      </c>
      <c r="Y1581" s="117" t="s">
        <v>3902</v>
      </c>
      <c r="AB1581" s="118">
        <v>1</v>
      </c>
      <c r="AE1581" s="108"/>
      <c r="AI1581" s="114"/>
      <c r="AJ1581" s="115"/>
      <c r="AK1581" s="114"/>
      <c r="AP1581" s="87" t="s">
        <v>3055</v>
      </c>
      <c r="AQ1581" s="88" t="s">
        <v>44</v>
      </c>
      <c r="AR1581" s="88" t="s">
        <v>45</v>
      </c>
      <c r="AS1581" s="88" t="s">
        <v>44</v>
      </c>
      <c r="AT1581" s="88">
        <v>1</v>
      </c>
      <c r="AU1581" s="88"/>
      <c r="AV1581" s="88"/>
      <c r="AW1581" s="88"/>
      <c r="AX1581" s="88"/>
      <c r="AY1581" s="117">
        <v>2.7</v>
      </c>
      <c r="AZ1581" s="93"/>
      <c r="BA1581" s="93"/>
      <c r="BB1581" s="93"/>
      <c r="BC1581" s="93"/>
      <c r="BD1581" s="93"/>
      <c r="BE1581" s="93"/>
      <c r="BG1581" s="88" t="s">
        <v>68</v>
      </c>
    </row>
    <row r="1582" spans="1:59" s="87" customFormat="1" ht="30.75" customHeight="1" x14ac:dyDescent="0.2">
      <c r="A1582" s="87" t="s">
        <v>3702</v>
      </c>
      <c r="B1582" s="87" t="s">
        <v>3703</v>
      </c>
      <c r="C1582" s="87" t="s">
        <v>3702</v>
      </c>
      <c r="D1582" s="88" t="s">
        <v>32</v>
      </c>
      <c r="E1582" s="88" t="s">
        <v>31</v>
      </c>
      <c r="F1582" s="88" t="s">
        <v>31</v>
      </c>
      <c r="G1582" s="88" t="s">
        <v>61</v>
      </c>
      <c r="H1582" s="120" t="s">
        <v>66</v>
      </c>
      <c r="I1582" s="120"/>
      <c r="J1582" s="87" t="s">
        <v>2746</v>
      </c>
      <c r="K1582" s="87" t="s">
        <v>2874</v>
      </c>
      <c r="M1582" s="88" t="s">
        <v>2755</v>
      </c>
      <c r="N1582" s="87" t="s">
        <v>2906</v>
      </c>
      <c r="P1582" s="87" t="s">
        <v>2747</v>
      </c>
      <c r="R1582" s="93" t="s">
        <v>3718</v>
      </c>
      <c r="S1582" s="87">
        <v>5.0000000000000001E-4</v>
      </c>
      <c r="V1582" s="116">
        <v>0.05</v>
      </c>
      <c r="W1582" s="116" t="s">
        <v>3886</v>
      </c>
      <c r="X1582" s="117" t="s">
        <v>3649</v>
      </c>
      <c r="Y1582" s="117" t="s">
        <v>3902</v>
      </c>
      <c r="AB1582" s="118">
        <v>1</v>
      </c>
      <c r="AE1582" s="108"/>
      <c r="AI1582" s="114"/>
      <c r="AJ1582" s="115"/>
      <c r="AK1582" s="114"/>
      <c r="AP1582" s="87" t="s">
        <v>3055</v>
      </c>
      <c r="AQ1582" s="88" t="s">
        <v>44</v>
      </c>
      <c r="AR1582" s="88" t="s">
        <v>45</v>
      </c>
      <c r="AS1582" s="88" t="s">
        <v>44</v>
      </c>
      <c r="AT1582" s="88">
        <v>1</v>
      </c>
      <c r="AU1582" s="88"/>
      <c r="AV1582" s="88"/>
      <c r="AW1582" s="88"/>
      <c r="AX1582" s="88"/>
      <c r="AY1582" s="117">
        <v>2.7</v>
      </c>
      <c r="AZ1582" s="93"/>
      <c r="BA1582" s="93"/>
      <c r="BB1582" s="93"/>
      <c r="BC1582" s="93"/>
      <c r="BD1582" s="93"/>
      <c r="BE1582" s="93"/>
      <c r="BG1582" s="88" t="s">
        <v>68</v>
      </c>
    </row>
    <row r="1583" spans="1:59" s="87" customFormat="1" ht="30.75" customHeight="1" x14ac:dyDescent="0.2">
      <c r="A1583" s="87" t="s">
        <v>3704</v>
      </c>
      <c r="B1583" s="87" t="s">
        <v>3705</v>
      </c>
      <c r="C1583" s="87" t="s">
        <v>3704</v>
      </c>
      <c r="D1583" s="88" t="s">
        <v>32</v>
      </c>
      <c r="E1583" s="88" t="s">
        <v>31</v>
      </c>
      <c r="F1583" s="88" t="s">
        <v>31</v>
      </c>
      <c r="G1583" s="88" t="s">
        <v>61</v>
      </c>
      <c r="H1583" s="120" t="s">
        <v>66</v>
      </c>
      <c r="I1583" s="120"/>
      <c r="J1583" s="87" t="s">
        <v>2746</v>
      </c>
      <c r="K1583" s="87" t="s">
        <v>2874</v>
      </c>
      <c r="M1583" s="88" t="s">
        <v>2755</v>
      </c>
      <c r="N1583" s="87" t="s">
        <v>2906</v>
      </c>
      <c r="P1583" s="87" t="s">
        <v>104</v>
      </c>
      <c r="R1583" s="93" t="s">
        <v>3718</v>
      </c>
      <c r="S1583" s="87">
        <v>5.0000000000000001E-4</v>
      </c>
      <c r="V1583" s="116">
        <v>0.05</v>
      </c>
      <c r="W1583" s="116" t="s">
        <v>3886</v>
      </c>
      <c r="X1583" s="117" t="s">
        <v>3649</v>
      </c>
      <c r="Y1583" s="117" t="s">
        <v>3902</v>
      </c>
      <c r="AB1583" s="118">
        <v>1</v>
      </c>
      <c r="AE1583" s="108"/>
      <c r="AI1583" s="114"/>
      <c r="AJ1583" s="115"/>
      <c r="AK1583" s="114"/>
      <c r="AP1583" s="87" t="s">
        <v>3055</v>
      </c>
      <c r="AQ1583" s="88" t="s">
        <v>44</v>
      </c>
      <c r="AR1583" s="88" t="s">
        <v>45</v>
      </c>
      <c r="AS1583" s="88" t="s">
        <v>44</v>
      </c>
      <c r="AT1583" s="88">
        <v>1</v>
      </c>
      <c r="AU1583" s="88"/>
      <c r="AV1583" s="88"/>
      <c r="AW1583" s="88"/>
      <c r="AX1583" s="88"/>
      <c r="AY1583" s="117">
        <v>2.7</v>
      </c>
      <c r="AZ1583" s="93"/>
      <c r="BA1583" s="93"/>
      <c r="BB1583" s="93"/>
      <c r="BC1583" s="93"/>
      <c r="BD1583" s="93"/>
      <c r="BE1583" s="93"/>
      <c r="BG1583" s="88" t="s">
        <v>68</v>
      </c>
    </row>
    <row r="1584" spans="1:59" s="87" customFormat="1" ht="30.75" customHeight="1" x14ac:dyDescent="0.2">
      <c r="A1584" s="87" t="s">
        <v>3706</v>
      </c>
      <c r="B1584" s="87" t="s">
        <v>3707</v>
      </c>
      <c r="C1584" s="87" t="s">
        <v>3706</v>
      </c>
      <c r="D1584" s="88" t="s">
        <v>32</v>
      </c>
      <c r="E1584" s="88" t="s">
        <v>31</v>
      </c>
      <c r="F1584" s="88" t="s">
        <v>31</v>
      </c>
      <c r="G1584" s="88" t="s">
        <v>61</v>
      </c>
      <c r="H1584" s="120" t="s">
        <v>66</v>
      </c>
      <c r="I1584" s="120"/>
      <c r="J1584" s="87" t="s">
        <v>2879</v>
      </c>
      <c r="K1584" s="87" t="s">
        <v>2876</v>
      </c>
      <c r="M1584" s="87" t="s">
        <v>2887</v>
      </c>
      <c r="N1584" s="87" t="s">
        <v>3949</v>
      </c>
      <c r="R1584" s="93" t="s">
        <v>2911</v>
      </c>
      <c r="S1584" s="87">
        <v>1.25E-3</v>
      </c>
      <c r="V1584" s="116">
        <v>0.15</v>
      </c>
      <c r="W1584" s="116" t="s">
        <v>3889</v>
      </c>
      <c r="X1584" s="117" t="s">
        <v>3737</v>
      </c>
      <c r="Y1584" s="119" t="s">
        <v>3888</v>
      </c>
      <c r="AB1584" s="118">
        <v>1</v>
      </c>
      <c r="AE1584" s="108"/>
      <c r="AI1584" s="114"/>
      <c r="AJ1584" s="115"/>
      <c r="AK1584" s="114"/>
      <c r="AP1584" s="87" t="s">
        <v>3055</v>
      </c>
      <c r="AQ1584" s="88" t="s">
        <v>44</v>
      </c>
      <c r="AR1584" s="88" t="s">
        <v>45</v>
      </c>
      <c r="AS1584" s="88" t="s">
        <v>44</v>
      </c>
      <c r="AT1584" s="88">
        <v>1</v>
      </c>
      <c r="AU1584" s="88"/>
      <c r="AV1584" s="88"/>
      <c r="AW1584" s="88"/>
      <c r="AX1584" s="88"/>
      <c r="AY1584" s="117">
        <v>2.7</v>
      </c>
      <c r="AZ1584" s="93"/>
      <c r="BA1584" s="93"/>
      <c r="BB1584" s="93"/>
      <c r="BC1584" s="93"/>
      <c r="BD1584" s="93"/>
      <c r="BE1584" s="93"/>
      <c r="BG1584" s="88" t="s">
        <v>68</v>
      </c>
    </row>
    <row r="1585" spans="1:59" s="87" customFormat="1" ht="30.75" customHeight="1" x14ac:dyDescent="0.2">
      <c r="A1585" s="87" t="s">
        <v>3719</v>
      </c>
      <c r="B1585" s="87" t="s">
        <v>3723</v>
      </c>
      <c r="C1585" s="87" t="s">
        <v>3719</v>
      </c>
      <c r="D1585" s="88" t="s">
        <v>32</v>
      </c>
      <c r="E1585" s="88" t="s">
        <v>31</v>
      </c>
      <c r="F1585" s="88" t="s">
        <v>31</v>
      </c>
      <c r="G1585" s="88" t="s">
        <v>61</v>
      </c>
      <c r="H1585" s="120" t="s">
        <v>66</v>
      </c>
      <c r="I1585" s="120"/>
      <c r="J1585" s="87" t="s">
        <v>3945</v>
      </c>
      <c r="K1585" s="87" t="s">
        <v>3738</v>
      </c>
      <c r="M1585" s="88" t="s">
        <v>3947</v>
      </c>
      <c r="N1585" s="87" t="s">
        <v>3950</v>
      </c>
      <c r="R1585" s="93" t="s">
        <v>3957</v>
      </c>
      <c r="S1585" s="87">
        <v>1E-3</v>
      </c>
      <c r="V1585" s="116">
        <v>0</v>
      </c>
      <c r="W1585" s="116" t="s">
        <v>3889</v>
      </c>
      <c r="X1585" s="117" t="s">
        <v>3897</v>
      </c>
      <c r="Y1585" s="117" t="s">
        <v>3886</v>
      </c>
      <c r="AB1585" s="118">
        <v>1</v>
      </c>
      <c r="AE1585" s="108"/>
      <c r="AI1585" s="114"/>
      <c r="AJ1585" s="115"/>
      <c r="AK1585" s="114"/>
      <c r="AP1585" s="87" t="s">
        <v>3055</v>
      </c>
      <c r="AQ1585" s="88" t="s">
        <v>44</v>
      </c>
      <c r="AR1585" s="88" t="s">
        <v>45</v>
      </c>
      <c r="AS1585" s="88" t="s">
        <v>44</v>
      </c>
      <c r="AT1585" s="88">
        <v>1</v>
      </c>
      <c r="AU1585" s="88"/>
      <c r="AV1585" s="88"/>
      <c r="AW1585" s="88"/>
      <c r="AX1585" s="88"/>
      <c r="AY1585" s="106">
        <v>0.30099999999999999</v>
      </c>
      <c r="AZ1585" s="93"/>
      <c r="BA1585" s="93"/>
      <c r="BB1585" s="93"/>
      <c r="BC1585" s="93"/>
      <c r="BD1585" s="93"/>
      <c r="BE1585" s="93"/>
      <c r="BG1585" s="88" t="s">
        <v>68</v>
      </c>
    </row>
    <row r="1586" spans="1:59" s="87" customFormat="1" ht="30.75" customHeight="1" x14ac:dyDescent="0.2">
      <c r="A1586" s="123" t="s">
        <v>3731</v>
      </c>
      <c r="B1586" s="123" t="s">
        <v>3732</v>
      </c>
      <c r="C1586" s="123" t="s">
        <v>3731</v>
      </c>
      <c r="D1586" s="88" t="s">
        <v>32</v>
      </c>
      <c r="E1586" s="88" t="s">
        <v>31</v>
      </c>
      <c r="F1586" s="88" t="s">
        <v>31</v>
      </c>
      <c r="G1586" s="88" t="s">
        <v>61</v>
      </c>
      <c r="H1586" s="120" t="s">
        <v>66</v>
      </c>
      <c r="I1586" s="120"/>
      <c r="J1586" s="87" t="s">
        <v>3945</v>
      </c>
      <c r="K1586" s="87" t="s">
        <v>3738</v>
      </c>
      <c r="M1586" s="88" t="s">
        <v>3947</v>
      </c>
      <c r="N1586" s="87" t="s">
        <v>2751</v>
      </c>
      <c r="R1586" s="93" t="s">
        <v>3958</v>
      </c>
      <c r="S1586" s="87">
        <v>1E-3</v>
      </c>
      <c r="V1586" s="116">
        <v>0</v>
      </c>
      <c r="W1586" s="116" t="s">
        <v>3889</v>
      </c>
      <c r="X1586" s="117" t="s">
        <v>3897</v>
      </c>
      <c r="Y1586" s="117" t="s">
        <v>3886</v>
      </c>
      <c r="AB1586" s="118">
        <v>1</v>
      </c>
      <c r="AE1586" s="108"/>
      <c r="AI1586" s="114"/>
      <c r="AJ1586" s="115"/>
      <c r="AK1586" s="114"/>
      <c r="AP1586" s="87" t="s">
        <v>3055</v>
      </c>
      <c r="AQ1586" s="88" t="s">
        <v>44</v>
      </c>
      <c r="AR1586" s="88" t="s">
        <v>45</v>
      </c>
      <c r="AS1586" s="88" t="s">
        <v>44</v>
      </c>
      <c r="AT1586" s="88">
        <v>1</v>
      </c>
      <c r="AU1586" s="88"/>
      <c r="AV1586" s="88"/>
      <c r="AW1586" s="88"/>
      <c r="AX1586" s="88"/>
      <c r="AY1586" s="106">
        <v>0.30099999999999999</v>
      </c>
      <c r="AZ1586" s="93"/>
      <c r="BA1586" s="93"/>
      <c r="BB1586" s="93"/>
      <c r="BC1586" s="93"/>
      <c r="BD1586" s="93"/>
      <c r="BE1586" s="93"/>
      <c r="BG1586" s="88" t="s">
        <v>68</v>
      </c>
    </row>
    <row r="1587" spans="1:59" s="87" customFormat="1" ht="30.75" customHeight="1" x14ac:dyDescent="0.2">
      <c r="A1587" s="123" t="s">
        <v>3735</v>
      </c>
      <c r="B1587" s="123" t="s">
        <v>3736</v>
      </c>
      <c r="C1587" s="123" t="s">
        <v>3735</v>
      </c>
      <c r="D1587" s="88" t="s">
        <v>32</v>
      </c>
      <c r="E1587" s="88" t="s">
        <v>31</v>
      </c>
      <c r="F1587" s="88" t="s">
        <v>31</v>
      </c>
      <c r="G1587" s="88" t="s">
        <v>61</v>
      </c>
      <c r="H1587" s="120" t="s">
        <v>66</v>
      </c>
      <c r="I1587" s="120"/>
      <c r="J1587" s="87" t="s">
        <v>3945</v>
      </c>
      <c r="K1587" s="87" t="s">
        <v>3738</v>
      </c>
      <c r="M1587" s="88" t="s">
        <v>3947</v>
      </c>
      <c r="N1587" s="87" t="s">
        <v>2893</v>
      </c>
      <c r="R1587" s="93" t="s">
        <v>3959</v>
      </c>
      <c r="S1587" s="87">
        <v>1E-3</v>
      </c>
      <c r="V1587" s="116">
        <v>0</v>
      </c>
      <c r="W1587" s="116" t="s">
        <v>3889</v>
      </c>
      <c r="X1587" s="117" t="s">
        <v>3897</v>
      </c>
      <c r="Y1587" s="117" t="s">
        <v>3886</v>
      </c>
      <c r="AB1587" s="118">
        <v>1</v>
      </c>
      <c r="AE1587" s="108"/>
      <c r="AI1587" s="114"/>
      <c r="AJ1587" s="115"/>
      <c r="AK1587" s="114"/>
      <c r="AP1587" s="87" t="s">
        <v>3055</v>
      </c>
      <c r="AQ1587" s="88" t="s">
        <v>44</v>
      </c>
      <c r="AR1587" s="88" t="s">
        <v>45</v>
      </c>
      <c r="AS1587" s="88" t="s">
        <v>44</v>
      </c>
      <c r="AT1587" s="88">
        <v>1</v>
      </c>
      <c r="AU1587" s="88"/>
      <c r="AV1587" s="88"/>
      <c r="AW1587" s="88"/>
      <c r="AX1587" s="88"/>
      <c r="AY1587" s="106">
        <v>0.30099999999999999</v>
      </c>
      <c r="AZ1587" s="93"/>
      <c r="BA1587" s="93"/>
      <c r="BB1587" s="93"/>
      <c r="BC1587" s="93"/>
      <c r="BD1587" s="93"/>
      <c r="BE1587" s="93"/>
      <c r="BG1587" s="88" t="s">
        <v>68</v>
      </c>
    </row>
    <row r="1588" spans="1:59" s="87" customFormat="1" ht="30.75" customHeight="1" x14ac:dyDescent="0.2">
      <c r="A1588" s="123" t="s">
        <v>3951</v>
      </c>
      <c r="B1588" s="123" t="s">
        <v>3917</v>
      </c>
      <c r="C1588" s="123" t="s">
        <v>3951</v>
      </c>
      <c r="D1588" s="88" t="s">
        <v>32</v>
      </c>
      <c r="E1588" s="88" t="s">
        <v>31</v>
      </c>
      <c r="F1588" s="88" t="s">
        <v>31</v>
      </c>
      <c r="G1588" s="88" t="s">
        <v>61</v>
      </c>
      <c r="H1588" s="120" t="s">
        <v>66</v>
      </c>
      <c r="I1588" s="120"/>
      <c r="J1588" s="87" t="s">
        <v>3945</v>
      </c>
      <c r="K1588" s="87" t="s">
        <v>3738</v>
      </c>
      <c r="M1588" s="88" t="s">
        <v>3947</v>
      </c>
      <c r="N1588" s="87" t="s">
        <v>2749</v>
      </c>
      <c r="R1588" s="93" t="s">
        <v>3960</v>
      </c>
      <c r="S1588" s="87">
        <v>1E-3</v>
      </c>
      <c r="V1588" s="116">
        <v>0</v>
      </c>
      <c r="W1588" s="116" t="s">
        <v>3889</v>
      </c>
      <c r="X1588" s="117" t="s">
        <v>3897</v>
      </c>
      <c r="Y1588" s="117" t="s">
        <v>3886</v>
      </c>
      <c r="AB1588" s="118">
        <v>1</v>
      </c>
      <c r="AE1588" s="108"/>
      <c r="AI1588" s="114"/>
      <c r="AJ1588" s="115"/>
      <c r="AK1588" s="114"/>
      <c r="AP1588" s="87" t="s">
        <v>3055</v>
      </c>
      <c r="AQ1588" s="88" t="s">
        <v>44</v>
      </c>
      <c r="AR1588" s="88" t="s">
        <v>45</v>
      </c>
      <c r="AS1588" s="88" t="s">
        <v>44</v>
      </c>
      <c r="AT1588" s="88">
        <v>1</v>
      </c>
      <c r="AU1588" s="88"/>
      <c r="AV1588" s="88"/>
      <c r="AW1588" s="88"/>
      <c r="AX1588" s="88"/>
      <c r="AY1588" s="106">
        <v>0.30099999999999999</v>
      </c>
      <c r="AZ1588" s="93"/>
      <c r="BA1588" s="93"/>
      <c r="BB1588" s="93"/>
      <c r="BC1588" s="93"/>
      <c r="BD1588" s="93"/>
      <c r="BE1588" s="93"/>
      <c r="BG1588" s="88" t="s">
        <v>68</v>
      </c>
    </row>
    <row r="1589" spans="1:59" s="87" customFormat="1" ht="30.75" customHeight="1" x14ac:dyDescent="0.2">
      <c r="A1589" s="87" t="s">
        <v>3720</v>
      </c>
      <c r="B1589" s="87" t="s">
        <v>3724</v>
      </c>
      <c r="C1589" s="87" t="s">
        <v>3720</v>
      </c>
      <c r="D1589" s="88" t="s">
        <v>32</v>
      </c>
      <c r="E1589" s="88" t="s">
        <v>31</v>
      </c>
      <c r="F1589" s="88" t="s">
        <v>31</v>
      </c>
      <c r="G1589" s="88" t="s">
        <v>61</v>
      </c>
      <c r="H1589" s="120" t="s">
        <v>66</v>
      </c>
      <c r="I1589" s="120"/>
      <c r="J1589" s="87" t="s">
        <v>3945</v>
      </c>
      <c r="K1589" s="87" t="s">
        <v>3738</v>
      </c>
      <c r="M1589" s="88" t="s">
        <v>3947</v>
      </c>
      <c r="N1589" s="87" t="s">
        <v>3952</v>
      </c>
      <c r="R1589" s="93" t="s">
        <v>3952</v>
      </c>
      <c r="S1589" s="121">
        <f>0.005/6</f>
        <v>8.3333333333333339E-4</v>
      </c>
      <c r="V1589" s="116">
        <v>0</v>
      </c>
      <c r="W1589" s="116" t="s">
        <v>3889</v>
      </c>
      <c r="X1589" s="117" t="s">
        <v>3897</v>
      </c>
      <c r="Y1589" s="117" t="s">
        <v>3886</v>
      </c>
      <c r="AB1589" s="118">
        <v>1</v>
      </c>
      <c r="AE1589" s="108"/>
      <c r="AI1589" s="114"/>
      <c r="AJ1589" s="115"/>
      <c r="AK1589" s="114"/>
      <c r="AP1589" s="87" t="s">
        <v>3055</v>
      </c>
      <c r="AQ1589" s="88" t="s">
        <v>44</v>
      </c>
      <c r="AR1589" s="88" t="s">
        <v>45</v>
      </c>
      <c r="AS1589" s="88" t="s">
        <v>44</v>
      </c>
      <c r="AT1589" s="88">
        <v>1</v>
      </c>
      <c r="AU1589" s="88"/>
      <c r="AV1589" s="88"/>
      <c r="AW1589" s="88"/>
      <c r="AX1589" s="88"/>
      <c r="AY1589" s="106">
        <v>0.30099999999999999</v>
      </c>
      <c r="AZ1589" s="93"/>
      <c r="BA1589" s="93"/>
      <c r="BB1589" s="93"/>
      <c r="BC1589" s="93"/>
      <c r="BD1589" s="93"/>
      <c r="BE1589" s="93"/>
      <c r="BG1589" s="88" t="s">
        <v>68</v>
      </c>
    </row>
    <row r="1590" spans="1:59" s="87" customFormat="1" ht="30.75" customHeight="1" x14ac:dyDescent="0.2">
      <c r="A1590" s="87" t="s">
        <v>3721</v>
      </c>
      <c r="B1590" s="87" t="s">
        <v>3725</v>
      </c>
      <c r="C1590" s="87" t="s">
        <v>3721</v>
      </c>
      <c r="D1590" s="88" t="s">
        <v>32</v>
      </c>
      <c r="E1590" s="88" t="s">
        <v>31</v>
      </c>
      <c r="F1590" s="88" t="s">
        <v>31</v>
      </c>
      <c r="G1590" s="88" t="s">
        <v>61</v>
      </c>
      <c r="H1590" s="120" t="s">
        <v>66</v>
      </c>
      <c r="I1590" s="120"/>
      <c r="J1590" s="87" t="s">
        <v>3945</v>
      </c>
      <c r="K1590" s="87" t="s">
        <v>3738</v>
      </c>
      <c r="M1590" s="88" t="s">
        <v>3947</v>
      </c>
      <c r="N1590" s="87" t="s">
        <v>3952</v>
      </c>
      <c r="R1590" s="93" t="s">
        <v>3952</v>
      </c>
      <c r="S1590" s="87">
        <v>5.0000000000000001E-4</v>
      </c>
      <c r="V1590" s="116">
        <v>0</v>
      </c>
      <c r="W1590" s="116" t="s">
        <v>3889</v>
      </c>
      <c r="X1590" s="117" t="s">
        <v>3897</v>
      </c>
      <c r="Y1590" s="117" t="s">
        <v>3886</v>
      </c>
      <c r="AB1590" s="118">
        <v>1</v>
      </c>
      <c r="AE1590" s="108"/>
      <c r="AI1590" s="114"/>
      <c r="AJ1590" s="115"/>
      <c r="AK1590" s="114"/>
      <c r="AP1590" s="87" t="s">
        <v>3055</v>
      </c>
      <c r="AQ1590" s="88" t="s">
        <v>44</v>
      </c>
      <c r="AR1590" s="88" t="s">
        <v>45</v>
      </c>
      <c r="AS1590" s="88" t="s">
        <v>44</v>
      </c>
      <c r="AT1590" s="88">
        <v>1</v>
      </c>
      <c r="AU1590" s="88"/>
      <c r="AV1590" s="88"/>
      <c r="AW1590" s="88"/>
      <c r="AX1590" s="88"/>
      <c r="AY1590" s="106">
        <v>0.30099999999999999</v>
      </c>
      <c r="AZ1590" s="93"/>
      <c r="BA1590" s="93"/>
      <c r="BB1590" s="93"/>
      <c r="BC1590" s="93"/>
      <c r="BD1590" s="93"/>
      <c r="BE1590" s="93"/>
      <c r="BG1590" s="88" t="s">
        <v>68</v>
      </c>
    </row>
    <row r="1591" spans="1:59" s="87" customFormat="1" ht="30.75" customHeight="1" x14ac:dyDescent="0.2">
      <c r="A1591" s="87" t="s">
        <v>3722</v>
      </c>
      <c r="B1591" s="87" t="s">
        <v>3726</v>
      </c>
      <c r="C1591" s="87" t="s">
        <v>3722</v>
      </c>
      <c r="D1591" s="88" t="s">
        <v>32</v>
      </c>
      <c r="E1591" s="88" t="s">
        <v>31</v>
      </c>
      <c r="F1591" s="88" t="s">
        <v>31</v>
      </c>
      <c r="G1591" s="88" t="s">
        <v>61</v>
      </c>
      <c r="H1591" s="120" t="s">
        <v>66</v>
      </c>
      <c r="I1591" s="120"/>
      <c r="J1591" s="87" t="s">
        <v>3945</v>
      </c>
      <c r="K1591" s="87" t="s">
        <v>3738</v>
      </c>
      <c r="M1591" s="88" t="s">
        <v>3947</v>
      </c>
      <c r="N1591" s="87" t="s">
        <v>3952</v>
      </c>
      <c r="R1591" s="93" t="s">
        <v>3952</v>
      </c>
      <c r="S1591" s="121">
        <v>6.2500000000000001E-4</v>
      </c>
      <c r="V1591" s="116">
        <v>0</v>
      </c>
      <c r="W1591" s="116" t="s">
        <v>3889</v>
      </c>
      <c r="X1591" s="117" t="s">
        <v>3897</v>
      </c>
      <c r="Y1591" s="117" t="s">
        <v>3886</v>
      </c>
      <c r="AB1591" s="118">
        <v>1</v>
      </c>
      <c r="AE1591" s="108"/>
      <c r="AI1591" s="114"/>
      <c r="AJ1591" s="115"/>
      <c r="AK1591" s="114"/>
      <c r="AP1591" s="87" t="s">
        <v>3055</v>
      </c>
      <c r="AQ1591" s="88" t="s">
        <v>44</v>
      </c>
      <c r="AR1591" s="88" t="s">
        <v>45</v>
      </c>
      <c r="AS1591" s="88" t="s">
        <v>44</v>
      </c>
      <c r="AT1591" s="88">
        <v>1</v>
      </c>
      <c r="AU1591" s="88"/>
      <c r="AV1591" s="88"/>
      <c r="AW1591" s="88"/>
      <c r="AX1591" s="88"/>
      <c r="AY1591" s="106">
        <v>0.30099999999999999</v>
      </c>
      <c r="AZ1591" s="93"/>
      <c r="BA1591" s="93"/>
      <c r="BB1591" s="93"/>
      <c r="BC1591" s="93"/>
      <c r="BD1591" s="93"/>
      <c r="BE1591" s="93"/>
      <c r="BG1591" s="88" t="s">
        <v>68</v>
      </c>
    </row>
    <row r="1592" spans="1:59" s="87" customFormat="1" ht="30.75" customHeight="1" x14ac:dyDescent="0.2">
      <c r="A1592" s="87" t="s">
        <v>3727</v>
      </c>
      <c r="B1592" s="87" t="s">
        <v>3728</v>
      </c>
      <c r="C1592" s="87" t="s">
        <v>3727</v>
      </c>
      <c r="D1592" s="88" t="s">
        <v>32</v>
      </c>
      <c r="E1592" s="88" t="s">
        <v>31</v>
      </c>
      <c r="F1592" s="88" t="s">
        <v>31</v>
      </c>
      <c r="G1592" s="88" t="s">
        <v>61</v>
      </c>
      <c r="H1592" s="120" t="s">
        <v>66</v>
      </c>
      <c r="I1592" s="120"/>
      <c r="J1592" s="87" t="s">
        <v>3946</v>
      </c>
      <c r="K1592" s="87" t="s">
        <v>3739</v>
      </c>
      <c r="M1592" s="88" t="s">
        <v>3948</v>
      </c>
      <c r="N1592" s="87" t="s">
        <v>3950</v>
      </c>
      <c r="R1592" s="93" t="s">
        <v>3961</v>
      </c>
      <c r="S1592" s="87">
        <v>1.4999999999999999E-2</v>
      </c>
      <c r="V1592" s="116">
        <v>0</v>
      </c>
      <c r="W1592" s="116" t="s">
        <v>3890</v>
      </c>
      <c r="X1592" s="117" t="s">
        <v>3737</v>
      </c>
      <c r="Y1592" s="117" t="s">
        <v>3909</v>
      </c>
      <c r="AB1592" s="118">
        <v>1</v>
      </c>
      <c r="AE1592" s="108"/>
      <c r="AI1592" s="114"/>
      <c r="AJ1592" s="115"/>
      <c r="AK1592" s="114"/>
      <c r="AP1592" s="87" t="s">
        <v>3055</v>
      </c>
      <c r="AQ1592" s="88" t="s">
        <v>44</v>
      </c>
      <c r="AR1592" s="88" t="s">
        <v>45</v>
      </c>
      <c r="AS1592" s="88" t="s">
        <v>44</v>
      </c>
      <c r="AT1592" s="88">
        <v>1</v>
      </c>
      <c r="AU1592" s="88"/>
      <c r="AV1592" s="88"/>
      <c r="AW1592" s="88"/>
      <c r="AX1592" s="88"/>
      <c r="AY1592" s="117">
        <v>13.456</v>
      </c>
      <c r="AZ1592" s="93"/>
      <c r="BA1592" s="93"/>
      <c r="BB1592" s="93"/>
      <c r="BC1592" s="93"/>
      <c r="BD1592" s="93"/>
      <c r="BE1592" s="93"/>
      <c r="BG1592" s="88" t="s">
        <v>68</v>
      </c>
    </row>
    <row r="1593" spans="1:59" s="87" customFormat="1" ht="30.75" customHeight="1" x14ac:dyDescent="0.2">
      <c r="A1593" s="123" t="s">
        <v>3729</v>
      </c>
      <c r="B1593" s="123" t="s">
        <v>3730</v>
      </c>
      <c r="C1593" s="123" t="s">
        <v>3729</v>
      </c>
      <c r="D1593" s="88" t="s">
        <v>32</v>
      </c>
      <c r="E1593" s="88" t="s">
        <v>31</v>
      </c>
      <c r="F1593" s="88" t="s">
        <v>31</v>
      </c>
      <c r="G1593" s="88" t="s">
        <v>61</v>
      </c>
      <c r="H1593" s="120" t="s">
        <v>66</v>
      </c>
      <c r="I1593" s="120"/>
      <c r="J1593" s="87" t="s">
        <v>3946</v>
      </c>
      <c r="K1593" s="87" t="s">
        <v>3739</v>
      </c>
      <c r="M1593" s="88" t="s">
        <v>3948</v>
      </c>
      <c r="N1593" s="87" t="s">
        <v>2751</v>
      </c>
      <c r="R1593" s="93" t="s">
        <v>3953</v>
      </c>
      <c r="S1593" s="87">
        <v>1.4999999999999999E-2</v>
      </c>
      <c r="V1593" s="116">
        <v>0</v>
      </c>
      <c r="W1593" s="116" t="s">
        <v>3890</v>
      </c>
      <c r="X1593" s="117" t="s">
        <v>3737</v>
      </c>
      <c r="Y1593" s="117" t="s">
        <v>3909</v>
      </c>
      <c r="AB1593" s="118">
        <v>1</v>
      </c>
      <c r="AE1593" s="108"/>
      <c r="AI1593" s="114"/>
      <c r="AJ1593" s="115"/>
      <c r="AK1593" s="114"/>
      <c r="AP1593" s="87" t="s">
        <v>3055</v>
      </c>
      <c r="AQ1593" s="88" t="s">
        <v>44</v>
      </c>
      <c r="AR1593" s="88" t="s">
        <v>45</v>
      </c>
      <c r="AS1593" s="88" t="s">
        <v>44</v>
      </c>
      <c r="AT1593" s="88">
        <v>1</v>
      </c>
      <c r="AU1593" s="88"/>
      <c r="AV1593" s="88"/>
      <c r="AW1593" s="88"/>
      <c r="AX1593" s="88"/>
      <c r="AY1593" s="117">
        <v>13.456</v>
      </c>
      <c r="AZ1593" s="93"/>
      <c r="BA1593" s="93"/>
      <c r="BB1593" s="93"/>
      <c r="BC1593" s="93"/>
      <c r="BD1593" s="93"/>
      <c r="BE1593" s="93"/>
      <c r="BG1593" s="88" t="s">
        <v>68</v>
      </c>
    </row>
    <row r="1594" spans="1:59" s="87" customFormat="1" ht="30.75" customHeight="1" x14ac:dyDescent="0.2">
      <c r="A1594" s="123" t="s">
        <v>3733</v>
      </c>
      <c r="B1594" s="123" t="s">
        <v>3734</v>
      </c>
      <c r="C1594" s="123" t="s">
        <v>3733</v>
      </c>
      <c r="D1594" s="88" t="s">
        <v>32</v>
      </c>
      <c r="E1594" s="88" t="s">
        <v>31</v>
      </c>
      <c r="F1594" s="88" t="s">
        <v>31</v>
      </c>
      <c r="G1594" s="88" t="s">
        <v>61</v>
      </c>
      <c r="H1594" s="120" t="s">
        <v>66</v>
      </c>
      <c r="I1594" s="120"/>
      <c r="J1594" s="87" t="s">
        <v>3946</v>
      </c>
      <c r="K1594" s="87" t="s">
        <v>3739</v>
      </c>
      <c r="M1594" s="88" t="s">
        <v>3948</v>
      </c>
      <c r="N1594" s="87" t="s">
        <v>2893</v>
      </c>
      <c r="R1594" s="93" t="s">
        <v>3954</v>
      </c>
      <c r="S1594" s="87">
        <v>1.4999999999999999E-2</v>
      </c>
      <c r="V1594" s="116">
        <v>0</v>
      </c>
      <c r="W1594" s="116" t="s">
        <v>3890</v>
      </c>
      <c r="X1594" s="117" t="s">
        <v>3737</v>
      </c>
      <c r="Y1594" s="117" t="s">
        <v>3909</v>
      </c>
      <c r="AB1594" s="118">
        <v>1</v>
      </c>
      <c r="AE1594" s="108"/>
      <c r="AI1594" s="114"/>
      <c r="AJ1594" s="115"/>
      <c r="AK1594" s="114"/>
      <c r="AP1594" s="87" t="s">
        <v>3055</v>
      </c>
      <c r="AQ1594" s="88" t="s">
        <v>44</v>
      </c>
      <c r="AR1594" s="88" t="s">
        <v>45</v>
      </c>
      <c r="AS1594" s="88" t="s">
        <v>44</v>
      </c>
      <c r="AT1594" s="88">
        <v>1</v>
      </c>
      <c r="AU1594" s="88"/>
      <c r="AV1594" s="88"/>
      <c r="AW1594" s="88"/>
      <c r="AX1594" s="88"/>
      <c r="AY1594" s="117">
        <v>13.456</v>
      </c>
      <c r="AZ1594" s="93"/>
      <c r="BA1594" s="93"/>
      <c r="BB1594" s="93"/>
      <c r="BC1594" s="93"/>
      <c r="BD1594" s="93"/>
      <c r="BE1594" s="93"/>
      <c r="BG1594" s="88" t="s">
        <v>68</v>
      </c>
    </row>
    <row r="1595" spans="1:59" s="87" customFormat="1" ht="30.75" customHeight="1" x14ac:dyDescent="0.2">
      <c r="A1595" s="123" t="s">
        <v>3956</v>
      </c>
      <c r="B1595" s="123" t="s">
        <v>3916</v>
      </c>
      <c r="C1595" s="123" t="s">
        <v>3956</v>
      </c>
      <c r="D1595" s="88" t="s">
        <v>32</v>
      </c>
      <c r="E1595" s="88" t="s">
        <v>31</v>
      </c>
      <c r="F1595" s="88" t="s">
        <v>31</v>
      </c>
      <c r="G1595" s="88" t="s">
        <v>61</v>
      </c>
      <c r="H1595" s="120" t="s">
        <v>66</v>
      </c>
      <c r="I1595" s="120"/>
      <c r="J1595" s="87" t="s">
        <v>3946</v>
      </c>
      <c r="K1595" s="87" t="s">
        <v>3739</v>
      </c>
      <c r="M1595" s="88" t="s">
        <v>3948</v>
      </c>
      <c r="N1595" s="87" t="s">
        <v>2749</v>
      </c>
      <c r="R1595" s="93" t="s">
        <v>3955</v>
      </c>
      <c r="S1595" s="87">
        <v>1.4999999999999999E-2</v>
      </c>
      <c r="V1595" s="116">
        <v>0</v>
      </c>
      <c r="W1595" s="116" t="s">
        <v>3890</v>
      </c>
      <c r="X1595" s="117" t="s">
        <v>3737</v>
      </c>
      <c r="Y1595" s="117" t="s">
        <v>3909</v>
      </c>
      <c r="AB1595" s="118">
        <v>1</v>
      </c>
      <c r="AE1595" s="108"/>
      <c r="AI1595" s="114"/>
      <c r="AJ1595" s="115"/>
      <c r="AK1595" s="114"/>
      <c r="AP1595" s="87" t="s">
        <v>3055</v>
      </c>
      <c r="AQ1595" s="88" t="s">
        <v>44</v>
      </c>
      <c r="AR1595" s="88" t="s">
        <v>45</v>
      </c>
      <c r="AS1595" s="88" t="s">
        <v>44</v>
      </c>
      <c r="AT1595" s="88">
        <v>1</v>
      </c>
      <c r="AU1595" s="88"/>
      <c r="AV1595" s="88"/>
      <c r="AW1595" s="88"/>
      <c r="AX1595" s="88"/>
      <c r="AY1595" s="117">
        <v>13.456</v>
      </c>
      <c r="AZ1595" s="93"/>
      <c r="BA1595" s="93"/>
      <c r="BB1595" s="93"/>
      <c r="BC1595" s="93"/>
      <c r="BD1595" s="93"/>
      <c r="BE1595" s="93"/>
      <c r="BG1595" s="88" t="s">
        <v>68</v>
      </c>
    </row>
    <row r="1596" spans="1:59" s="87" customFormat="1" ht="30.75" customHeight="1" x14ac:dyDescent="0.2">
      <c r="A1596" s="87" t="s">
        <v>3962</v>
      </c>
      <c r="B1596" s="123" t="s">
        <v>4049</v>
      </c>
      <c r="C1596" s="87" t="s">
        <v>3962</v>
      </c>
      <c r="D1596" s="88" t="s">
        <v>32</v>
      </c>
      <c r="E1596" s="88" t="s">
        <v>31</v>
      </c>
      <c r="F1596" s="88" t="s">
        <v>31</v>
      </c>
      <c r="G1596" s="88" t="s">
        <v>61</v>
      </c>
      <c r="H1596" s="120" t="s">
        <v>66</v>
      </c>
      <c r="I1596" s="120"/>
      <c r="K1596" s="87" t="s">
        <v>4143</v>
      </c>
      <c r="M1596" s="87" t="s">
        <v>4143</v>
      </c>
      <c r="N1596" s="87" t="s">
        <v>4154</v>
      </c>
      <c r="R1596" s="93" t="s">
        <v>4148</v>
      </c>
      <c r="V1596" s="116">
        <v>0</v>
      </c>
      <c r="X1596" s="93"/>
      <c r="Y1596" s="93"/>
      <c r="AE1596" s="108"/>
      <c r="AI1596" s="114"/>
      <c r="AJ1596" s="115"/>
      <c r="AK1596" s="114"/>
      <c r="AP1596" s="87" t="s">
        <v>3056</v>
      </c>
      <c r="AQ1596" s="88" t="s">
        <v>22</v>
      </c>
      <c r="AR1596" s="88" t="s">
        <v>21</v>
      </c>
      <c r="AS1596" s="88" t="s">
        <v>22</v>
      </c>
      <c r="AT1596" s="88">
        <v>1</v>
      </c>
      <c r="AW1596" s="88"/>
      <c r="AX1596" s="88"/>
      <c r="AZ1596" s="93"/>
      <c r="BA1596" s="93"/>
      <c r="BB1596" s="93"/>
      <c r="BC1596" s="93"/>
      <c r="BD1596" s="93"/>
      <c r="BE1596" s="93"/>
      <c r="BG1596" s="88" t="s">
        <v>68</v>
      </c>
    </row>
    <row r="1597" spans="1:59" s="87" customFormat="1" ht="30.75" customHeight="1" x14ac:dyDescent="0.2">
      <c r="A1597" s="87" t="s">
        <v>3963</v>
      </c>
      <c r="B1597" s="123" t="s">
        <v>4050</v>
      </c>
      <c r="C1597" s="87" t="s">
        <v>3963</v>
      </c>
      <c r="D1597" s="88" t="s">
        <v>32</v>
      </c>
      <c r="E1597" s="88" t="s">
        <v>31</v>
      </c>
      <c r="F1597" s="88" t="s">
        <v>31</v>
      </c>
      <c r="G1597" s="88" t="s">
        <v>61</v>
      </c>
      <c r="H1597" s="120" t="s">
        <v>66</v>
      </c>
      <c r="I1597" s="120"/>
      <c r="K1597" s="87" t="s">
        <v>4143</v>
      </c>
      <c r="M1597" s="87" t="s">
        <v>4143</v>
      </c>
      <c r="N1597" s="87" t="s">
        <v>4154</v>
      </c>
      <c r="R1597" s="93" t="s">
        <v>4148</v>
      </c>
      <c r="V1597" s="116">
        <v>0</v>
      </c>
      <c r="X1597" s="93"/>
      <c r="Y1597" s="93"/>
      <c r="AE1597" s="108"/>
      <c r="AI1597" s="114"/>
      <c r="AJ1597" s="115"/>
      <c r="AK1597" s="114"/>
      <c r="AP1597" s="87" t="s">
        <v>3056</v>
      </c>
      <c r="AQ1597" s="88" t="s">
        <v>22</v>
      </c>
      <c r="AR1597" s="88" t="s">
        <v>21</v>
      </c>
      <c r="AS1597" s="88" t="s">
        <v>22</v>
      </c>
      <c r="AT1597" s="88">
        <v>1</v>
      </c>
      <c r="AW1597" s="120"/>
      <c r="AX1597" s="120"/>
      <c r="AZ1597" s="93"/>
      <c r="BA1597" s="93"/>
      <c r="BB1597" s="93"/>
      <c r="BC1597" s="93"/>
      <c r="BD1597" s="93"/>
      <c r="BE1597" s="93"/>
      <c r="BG1597" s="88" t="s">
        <v>68</v>
      </c>
    </row>
    <row r="1598" spans="1:59" s="87" customFormat="1" ht="30.75" customHeight="1" x14ac:dyDescent="0.2">
      <c r="A1598" s="87" t="s">
        <v>3964</v>
      </c>
      <c r="B1598" s="87" t="s">
        <v>4054</v>
      </c>
      <c r="C1598" s="87" t="s">
        <v>3964</v>
      </c>
      <c r="D1598" s="88" t="s">
        <v>32</v>
      </c>
      <c r="E1598" s="88" t="s">
        <v>31</v>
      </c>
      <c r="F1598" s="88" t="s">
        <v>31</v>
      </c>
      <c r="G1598" s="88" t="s">
        <v>61</v>
      </c>
      <c r="H1598" s="120" t="s">
        <v>66</v>
      </c>
      <c r="I1598" s="120"/>
      <c r="K1598" s="87" t="s">
        <v>4143</v>
      </c>
      <c r="M1598" s="87" t="s">
        <v>4143</v>
      </c>
      <c r="N1598" s="87" t="s">
        <v>4157</v>
      </c>
      <c r="R1598" s="93" t="s">
        <v>4153</v>
      </c>
      <c r="V1598" s="116">
        <v>0</v>
      </c>
      <c r="X1598" s="93"/>
      <c r="Y1598" s="93"/>
      <c r="AE1598" s="108"/>
      <c r="AI1598" s="114"/>
      <c r="AJ1598" s="115"/>
      <c r="AK1598" s="114"/>
      <c r="AP1598" s="87" t="s">
        <v>3056</v>
      </c>
      <c r="AQ1598" s="88" t="s">
        <v>22</v>
      </c>
      <c r="AR1598" s="88" t="s">
        <v>21</v>
      </c>
      <c r="AS1598" s="88" t="s">
        <v>22</v>
      </c>
      <c r="AT1598" s="88">
        <v>1</v>
      </c>
      <c r="AW1598" s="120"/>
      <c r="AX1598" s="120"/>
      <c r="AZ1598" s="93"/>
      <c r="BA1598" s="93"/>
      <c r="BB1598" s="93"/>
      <c r="BC1598" s="93"/>
      <c r="BD1598" s="93"/>
      <c r="BE1598" s="93"/>
      <c r="BG1598" s="88" t="s">
        <v>68</v>
      </c>
    </row>
    <row r="1599" spans="1:59" s="87" customFormat="1" ht="30.75" customHeight="1" x14ac:dyDescent="0.2">
      <c r="A1599" s="87" t="s">
        <v>3965</v>
      </c>
      <c r="B1599" s="87" t="s">
        <v>4055</v>
      </c>
      <c r="C1599" s="87" t="s">
        <v>3965</v>
      </c>
      <c r="D1599" s="88" t="s">
        <v>32</v>
      </c>
      <c r="E1599" s="88" t="s">
        <v>31</v>
      </c>
      <c r="F1599" s="88" t="s">
        <v>31</v>
      </c>
      <c r="G1599" s="88" t="s">
        <v>61</v>
      </c>
      <c r="H1599" s="120" t="s">
        <v>66</v>
      </c>
      <c r="I1599" s="120"/>
      <c r="K1599" s="87" t="s">
        <v>4143</v>
      </c>
      <c r="M1599" s="87" t="s">
        <v>4143</v>
      </c>
      <c r="N1599" s="87" t="s">
        <v>4157</v>
      </c>
      <c r="R1599" s="93" t="s">
        <v>4153</v>
      </c>
      <c r="V1599" s="116">
        <v>0</v>
      </c>
      <c r="X1599" s="93"/>
      <c r="Y1599" s="93"/>
      <c r="AE1599" s="108"/>
      <c r="AI1599" s="114"/>
      <c r="AJ1599" s="115"/>
      <c r="AK1599" s="114"/>
      <c r="AP1599" s="87" t="s">
        <v>3056</v>
      </c>
      <c r="AQ1599" s="88" t="s">
        <v>22</v>
      </c>
      <c r="AR1599" s="88" t="s">
        <v>21</v>
      </c>
      <c r="AS1599" s="88" t="s">
        <v>22</v>
      </c>
      <c r="AT1599" s="88">
        <v>1</v>
      </c>
      <c r="AW1599" s="120"/>
      <c r="AX1599" s="120"/>
      <c r="AZ1599" s="93"/>
      <c r="BA1599" s="93"/>
      <c r="BB1599" s="93"/>
      <c r="BC1599" s="93"/>
      <c r="BD1599" s="93"/>
      <c r="BE1599" s="93"/>
      <c r="BG1599" s="88" t="s">
        <v>68</v>
      </c>
    </row>
    <row r="1600" spans="1:59" s="87" customFormat="1" ht="30.75" customHeight="1" x14ac:dyDescent="0.2">
      <c r="A1600" s="87" t="s">
        <v>3966</v>
      </c>
      <c r="B1600" s="87" t="s">
        <v>4051</v>
      </c>
      <c r="C1600" s="87" t="s">
        <v>3966</v>
      </c>
      <c r="D1600" s="88" t="s">
        <v>32</v>
      </c>
      <c r="E1600" s="88" t="s">
        <v>31</v>
      </c>
      <c r="F1600" s="88" t="s">
        <v>31</v>
      </c>
      <c r="G1600" s="88" t="s">
        <v>61</v>
      </c>
      <c r="H1600" s="120" t="s">
        <v>66</v>
      </c>
      <c r="I1600" s="120"/>
      <c r="K1600" s="87" t="s">
        <v>4143</v>
      </c>
      <c r="M1600" s="87" t="s">
        <v>4143</v>
      </c>
      <c r="N1600" s="87" t="s">
        <v>4155</v>
      </c>
      <c r="R1600" s="93" t="s">
        <v>3642</v>
      </c>
      <c r="V1600" s="116">
        <v>0</v>
      </c>
      <c r="X1600" s="93"/>
      <c r="Y1600" s="93"/>
      <c r="AE1600" s="108"/>
      <c r="AI1600" s="114"/>
      <c r="AJ1600" s="115"/>
      <c r="AK1600" s="114"/>
      <c r="AP1600" s="87" t="s">
        <v>3056</v>
      </c>
      <c r="AQ1600" s="88" t="s">
        <v>22</v>
      </c>
      <c r="AR1600" s="88" t="s">
        <v>21</v>
      </c>
      <c r="AS1600" s="88" t="s">
        <v>22</v>
      </c>
      <c r="AT1600" s="88">
        <v>1</v>
      </c>
      <c r="AW1600" s="120"/>
      <c r="AX1600" s="120"/>
      <c r="AZ1600" s="93"/>
      <c r="BA1600" s="93"/>
      <c r="BB1600" s="93"/>
      <c r="BC1600" s="93"/>
      <c r="BD1600" s="93"/>
      <c r="BE1600" s="93"/>
      <c r="BG1600" s="88" t="s">
        <v>68</v>
      </c>
    </row>
    <row r="1601" spans="1:59" s="87" customFormat="1" ht="30.75" customHeight="1" x14ac:dyDescent="0.2">
      <c r="A1601" s="87" t="s">
        <v>3967</v>
      </c>
      <c r="B1601" s="87" t="s">
        <v>4059</v>
      </c>
      <c r="C1601" s="87" t="s">
        <v>3967</v>
      </c>
      <c r="D1601" s="88" t="s">
        <v>32</v>
      </c>
      <c r="E1601" s="88" t="s">
        <v>31</v>
      </c>
      <c r="F1601" s="88" t="s">
        <v>31</v>
      </c>
      <c r="G1601" s="88" t="s">
        <v>61</v>
      </c>
      <c r="H1601" s="120" t="s">
        <v>66</v>
      </c>
      <c r="I1601" s="120"/>
      <c r="K1601" s="87" t="s">
        <v>4143</v>
      </c>
      <c r="M1601" s="87" t="s">
        <v>4143</v>
      </c>
      <c r="N1601" s="87" t="s">
        <v>4155</v>
      </c>
      <c r="R1601" s="93" t="s">
        <v>3642</v>
      </c>
      <c r="V1601" s="116">
        <v>0</v>
      </c>
      <c r="X1601" s="93"/>
      <c r="Y1601" s="93"/>
      <c r="AE1601" s="108"/>
      <c r="AI1601" s="114"/>
      <c r="AJ1601" s="115"/>
      <c r="AK1601" s="114"/>
      <c r="AP1601" s="87" t="s">
        <v>3056</v>
      </c>
      <c r="AQ1601" s="88" t="s">
        <v>22</v>
      </c>
      <c r="AR1601" s="88" t="s">
        <v>21</v>
      </c>
      <c r="AS1601" s="88" t="s">
        <v>22</v>
      </c>
      <c r="AT1601" s="88">
        <v>1</v>
      </c>
      <c r="AW1601" s="120"/>
      <c r="AX1601" s="120"/>
      <c r="AZ1601" s="93"/>
      <c r="BA1601" s="93"/>
      <c r="BB1601" s="93"/>
      <c r="BC1601" s="93"/>
      <c r="BD1601" s="93"/>
      <c r="BE1601" s="93"/>
      <c r="BG1601" s="88" t="s">
        <v>68</v>
      </c>
    </row>
    <row r="1602" spans="1:59" s="87" customFormat="1" ht="30.75" customHeight="1" x14ac:dyDescent="0.2">
      <c r="A1602" s="87" t="s">
        <v>3968</v>
      </c>
      <c r="B1602" s="87" t="s">
        <v>4052</v>
      </c>
      <c r="C1602" s="87" t="s">
        <v>3968</v>
      </c>
      <c r="D1602" s="88" t="s">
        <v>32</v>
      </c>
      <c r="E1602" s="88" t="s">
        <v>31</v>
      </c>
      <c r="F1602" s="88" t="s">
        <v>31</v>
      </c>
      <c r="G1602" s="88" t="s">
        <v>61</v>
      </c>
      <c r="H1602" s="120" t="s">
        <v>66</v>
      </c>
      <c r="I1602" s="120"/>
      <c r="K1602" s="87" t="s">
        <v>4143</v>
      </c>
      <c r="M1602" s="87" t="s">
        <v>4143</v>
      </c>
      <c r="N1602" s="87" t="s">
        <v>4156</v>
      </c>
      <c r="R1602" s="93" t="s">
        <v>3617</v>
      </c>
      <c r="V1602" s="116">
        <v>0</v>
      </c>
      <c r="X1602" s="93"/>
      <c r="Y1602" s="93"/>
      <c r="AE1602" s="108"/>
      <c r="AI1602" s="114"/>
      <c r="AJ1602" s="115"/>
      <c r="AK1602" s="114"/>
      <c r="AP1602" s="87" t="s">
        <v>3056</v>
      </c>
      <c r="AQ1602" s="88" t="s">
        <v>22</v>
      </c>
      <c r="AR1602" s="88" t="s">
        <v>21</v>
      </c>
      <c r="AS1602" s="88" t="s">
        <v>22</v>
      </c>
      <c r="AT1602" s="88">
        <v>1</v>
      </c>
      <c r="AW1602" s="120"/>
      <c r="AX1602" s="120"/>
      <c r="AZ1602" s="93"/>
      <c r="BA1602" s="93"/>
      <c r="BB1602" s="93"/>
      <c r="BC1602" s="93"/>
      <c r="BD1602" s="93"/>
      <c r="BE1602" s="93"/>
      <c r="BG1602" s="88" t="s">
        <v>68</v>
      </c>
    </row>
    <row r="1603" spans="1:59" s="87" customFormat="1" ht="30.75" customHeight="1" x14ac:dyDescent="0.2">
      <c r="A1603" s="87" t="s">
        <v>3969</v>
      </c>
      <c r="B1603" s="87" t="s">
        <v>4053</v>
      </c>
      <c r="C1603" s="87" t="s">
        <v>3969</v>
      </c>
      <c r="D1603" s="88" t="s">
        <v>32</v>
      </c>
      <c r="E1603" s="88" t="s">
        <v>31</v>
      </c>
      <c r="F1603" s="88" t="s">
        <v>31</v>
      </c>
      <c r="G1603" s="88" t="s">
        <v>61</v>
      </c>
      <c r="H1603" s="120" t="s">
        <v>66</v>
      </c>
      <c r="I1603" s="120"/>
      <c r="K1603" s="87" t="s">
        <v>4143</v>
      </c>
      <c r="M1603" s="87" t="s">
        <v>4143</v>
      </c>
      <c r="N1603" s="87" t="s">
        <v>4156</v>
      </c>
      <c r="R1603" s="93" t="s">
        <v>3617</v>
      </c>
      <c r="V1603" s="116">
        <v>0</v>
      </c>
      <c r="X1603" s="93"/>
      <c r="Y1603" s="93"/>
      <c r="AE1603" s="108"/>
      <c r="AI1603" s="114"/>
      <c r="AJ1603" s="115"/>
      <c r="AK1603" s="114"/>
      <c r="AP1603" s="87" t="s">
        <v>3056</v>
      </c>
      <c r="AQ1603" s="88" t="s">
        <v>22</v>
      </c>
      <c r="AR1603" s="88" t="s">
        <v>21</v>
      </c>
      <c r="AS1603" s="88" t="s">
        <v>22</v>
      </c>
      <c r="AT1603" s="88">
        <v>1</v>
      </c>
      <c r="AW1603" s="120"/>
      <c r="AX1603" s="120"/>
      <c r="AZ1603" s="93"/>
      <c r="BA1603" s="93"/>
      <c r="BB1603" s="93"/>
      <c r="BC1603" s="93"/>
      <c r="BD1603" s="93"/>
      <c r="BE1603" s="93"/>
      <c r="BG1603" s="88" t="s">
        <v>68</v>
      </c>
    </row>
    <row r="1604" spans="1:59" s="87" customFormat="1" ht="30.75" customHeight="1" x14ac:dyDescent="0.2">
      <c r="A1604" s="87" t="s">
        <v>3970</v>
      </c>
      <c r="B1604" s="87" t="s">
        <v>4056</v>
      </c>
      <c r="C1604" s="87" t="s">
        <v>3970</v>
      </c>
      <c r="D1604" s="88" t="s">
        <v>32</v>
      </c>
      <c r="E1604" s="88" t="s">
        <v>31</v>
      </c>
      <c r="F1604" s="88" t="s">
        <v>31</v>
      </c>
      <c r="G1604" s="88" t="s">
        <v>61</v>
      </c>
      <c r="H1604" s="120" t="s">
        <v>66</v>
      </c>
      <c r="I1604" s="120"/>
      <c r="K1604" s="87" t="s">
        <v>4143</v>
      </c>
      <c r="M1604" s="87" t="s">
        <v>4143</v>
      </c>
      <c r="N1604" s="87" t="s">
        <v>4159</v>
      </c>
      <c r="R1604" s="93" t="s">
        <v>3618</v>
      </c>
      <c r="V1604" s="116">
        <v>0</v>
      </c>
      <c r="X1604" s="93"/>
      <c r="Y1604" s="93"/>
      <c r="AE1604" s="108"/>
      <c r="AI1604" s="114"/>
      <c r="AJ1604" s="115"/>
      <c r="AK1604" s="114"/>
      <c r="AP1604" s="87" t="s">
        <v>3056</v>
      </c>
      <c r="AQ1604" s="88" t="s">
        <v>22</v>
      </c>
      <c r="AR1604" s="88" t="s">
        <v>21</v>
      </c>
      <c r="AS1604" s="88" t="s">
        <v>22</v>
      </c>
      <c r="AT1604" s="88">
        <v>1</v>
      </c>
      <c r="AW1604" s="120"/>
      <c r="AX1604" s="120"/>
      <c r="AZ1604" s="93"/>
      <c r="BA1604" s="93"/>
      <c r="BB1604" s="93"/>
      <c r="BC1604" s="93"/>
      <c r="BD1604" s="93"/>
      <c r="BE1604" s="93"/>
      <c r="BG1604" s="88" t="s">
        <v>68</v>
      </c>
    </row>
    <row r="1605" spans="1:59" s="87" customFormat="1" ht="30.75" customHeight="1" x14ac:dyDescent="0.2">
      <c r="A1605" s="87" t="s">
        <v>3971</v>
      </c>
      <c r="B1605" s="87" t="s">
        <v>4060</v>
      </c>
      <c r="C1605" s="87" t="s">
        <v>3971</v>
      </c>
      <c r="D1605" s="88" t="s">
        <v>32</v>
      </c>
      <c r="E1605" s="88" t="s">
        <v>31</v>
      </c>
      <c r="F1605" s="88" t="s">
        <v>31</v>
      </c>
      <c r="G1605" s="88" t="s">
        <v>61</v>
      </c>
      <c r="H1605" s="120" t="s">
        <v>66</v>
      </c>
      <c r="I1605" s="120"/>
      <c r="K1605" s="87" t="s">
        <v>4143</v>
      </c>
      <c r="M1605" s="87" t="s">
        <v>4143</v>
      </c>
      <c r="N1605" s="87" t="s">
        <v>4159</v>
      </c>
      <c r="R1605" s="93" t="s">
        <v>3618</v>
      </c>
      <c r="V1605" s="116">
        <v>0</v>
      </c>
      <c r="X1605" s="93"/>
      <c r="Y1605" s="93"/>
      <c r="AE1605" s="108"/>
      <c r="AI1605" s="114"/>
      <c r="AJ1605" s="115"/>
      <c r="AK1605" s="114"/>
      <c r="AP1605" s="87" t="s">
        <v>3056</v>
      </c>
      <c r="AQ1605" s="88" t="s">
        <v>22</v>
      </c>
      <c r="AR1605" s="88" t="s">
        <v>21</v>
      </c>
      <c r="AS1605" s="88" t="s">
        <v>22</v>
      </c>
      <c r="AT1605" s="88">
        <v>1</v>
      </c>
      <c r="AW1605" s="120"/>
      <c r="AX1605" s="120"/>
      <c r="AZ1605" s="93"/>
      <c r="BA1605" s="93"/>
      <c r="BB1605" s="93"/>
      <c r="BC1605" s="93"/>
      <c r="BD1605" s="93"/>
      <c r="BE1605" s="93"/>
      <c r="BG1605" s="88" t="s">
        <v>68</v>
      </c>
    </row>
    <row r="1606" spans="1:59" s="87" customFormat="1" ht="30.75" customHeight="1" x14ac:dyDescent="0.2">
      <c r="A1606" s="87" t="s">
        <v>3972</v>
      </c>
      <c r="B1606" s="87" t="s">
        <v>4061</v>
      </c>
      <c r="C1606" s="87" t="s">
        <v>3972</v>
      </c>
      <c r="D1606" s="88" t="s">
        <v>32</v>
      </c>
      <c r="E1606" s="88" t="s">
        <v>31</v>
      </c>
      <c r="F1606" s="88" t="s">
        <v>31</v>
      </c>
      <c r="G1606" s="88" t="s">
        <v>61</v>
      </c>
      <c r="H1606" s="120" t="s">
        <v>66</v>
      </c>
      <c r="I1606" s="120"/>
      <c r="K1606" s="87" t="s">
        <v>4143</v>
      </c>
      <c r="M1606" s="87" t="s">
        <v>4143</v>
      </c>
      <c r="N1606" s="87" t="s">
        <v>4160</v>
      </c>
      <c r="R1606" s="93" t="s">
        <v>3644</v>
      </c>
      <c r="V1606" s="116">
        <v>0</v>
      </c>
      <c r="X1606" s="93"/>
      <c r="Y1606" s="93"/>
      <c r="AE1606" s="108"/>
      <c r="AI1606" s="114"/>
      <c r="AJ1606" s="115"/>
      <c r="AK1606" s="114"/>
      <c r="AP1606" s="87" t="s">
        <v>3056</v>
      </c>
      <c r="AQ1606" s="88" t="s">
        <v>22</v>
      </c>
      <c r="AR1606" s="88" t="s">
        <v>21</v>
      </c>
      <c r="AS1606" s="88" t="s">
        <v>22</v>
      </c>
      <c r="AT1606" s="88">
        <v>1</v>
      </c>
      <c r="AW1606" s="120"/>
      <c r="AX1606" s="120"/>
      <c r="AZ1606" s="93"/>
      <c r="BA1606" s="93"/>
      <c r="BB1606" s="93"/>
      <c r="BC1606" s="93"/>
      <c r="BD1606" s="93"/>
      <c r="BE1606" s="93"/>
      <c r="BG1606" s="88" t="s">
        <v>68</v>
      </c>
    </row>
    <row r="1607" spans="1:59" s="87" customFormat="1" ht="30.75" customHeight="1" x14ac:dyDescent="0.2">
      <c r="A1607" s="87" t="s">
        <v>3973</v>
      </c>
      <c r="B1607" s="87" t="s">
        <v>4062</v>
      </c>
      <c r="C1607" s="87" t="s">
        <v>3973</v>
      </c>
      <c r="D1607" s="88" t="s">
        <v>32</v>
      </c>
      <c r="E1607" s="88" t="s">
        <v>31</v>
      </c>
      <c r="F1607" s="88" t="s">
        <v>31</v>
      </c>
      <c r="G1607" s="88" t="s">
        <v>61</v>
      </c>
      <c r="H1607" s="120" t="s">
        <v>66</v>
      </c>
      <c r="I1607" s="120"/>
      <c r="K1607" s="87" t="s">
        <v>4143</v>
      </c>
      <c r="M1607" s="87" t="s">
        <v>4143</v>
      </c>
      <c r="N1607" s="87" t="s">
        <v>4160</v>
      </c>
      <c r="R1607" s="93" t="s">
        <v>3644</v>
      </c>
      <c r="V1607" s="116">
        <v>0</v>
      </c>
      <c r="X1607" s="93"/>
      <c r="Y1607" s="93"/>
      <c r="AE1607" s="108"/>
      <c r="AI1607" s="114"/>
      <c r="AJ1607" s="115"/>
      <c r="AK1607" s="114"/>
      <c r="AP1607" s="87" t="s">
        <v>3056</v>
      </c>
      <c r="AQ1607" s="88" t="s">
        <v>22</v>
      </c>
      <c r="AR1607" s="88" t="s">
        <v>21</v>
      </c>
      <c r="AS1607" s="88" t="s">
        <v>22</v>
      </c>
      <c r="AT1607" s="88">
        <v>1</v>
      </c>
      <c r="AW1607" s="120"/>
      <c r="AX1607" s="120"/>
      <c r="AZ1607" s="93"/>
      <c r="BA1607" s="93"/>
      <c r="BB1607" s="93"/>
      <c r="BC1607" s="93"/>
      <c r="BD1607" s="93"/>
      <c r="BE1607" s="93"/>
      <c r="BG1607" s="88" t="s">
        <v>68</v>
      </c>
    </row>
    <row r="1608" spans="1:59" s="87" customFormat="1" ht="30.75" customHeight="1" x14ac:dyDescent="0.2">
      <c r="A1608" s="87" t="s">
        <v>3972</v>
      </c>
      <c r="B1608" s="87" t="s">
        <v>4057</v>
      </c>
      <c r="C1608" s="87" t="s">
        <v>3972</v>
      </c>
      <c r="D1608" s="88" t="s">
        <v>32</v>
      </c>
      <c r="E1608" s="88" t="s">
        <v>31</v>
      </c>
      <c r="F1608" s="88" t="s">
        <v>31</v>
      </c>
      <c r="G1608" s="88" t="s">
        <v>61</v>
      </c>
      <c r="H1608" s="120" t="s">
        <v>66</v>
      </c>
      <c r="I1608" s="120"/>
      <c r="K1608" s="87" t="s">
        <v>4143</v>
      </c>
      <c r="M1608" s="87" t="s">
        <v>4143</v>
      </c>
      <c r="N1608" s="87" t="s">
        <v>4160</v>
      </c>
      <c r="R1608" s="93" t="s">
        <v>3644</v>
      </c>
      <c r="V1608" s="116">
        <v>0</v>
      </c>
      <c r="X1608" s="93"/>
      <c r="Y1608" s="93"/>
      <c r="AE1608" s="108"/>
      <c r="AI1608" s="114"/>
      <c r="AJ1608" s="115"/>
      <c r="AK1608" s="114"/>
      <c r="AP1608" s="87" t="s">
        <v>3056</v>
      </c>
      <c r="AQ1608" s="88" t="s">
        <v>22</v>
      </c>
      <c r="AR1608" s="88" t="s">
        <v>21</v>
      </c>
      <c r="AS1608" s="88" t="s">
        <v>22</v>
      </c>
      <c r="AT1608" s="88">
        <v>1</v>
      </c>
      <c r="AW1608" s="120"/>
      <c r="AX1608" s="120"/>
      <c r="AZ1608" s="93"/>
      <c r="BA1608" s="93"/>
      <c r="BB1608" s="93"/>
      <c r="BC1608" s="93"/>
      <c r="BD1608" s="93"/>
      <c r="BE1608" s="93"/>
      <c r="BG1608" s="88" t="s">
        <v>68</v>
      </c>
    </row>
    <row r="1609" spans="1:59" s="87" customFormat="1" ht="30.75" customHeight="1" x14ac:dyDescent="0.2">
      <c r="A1609" s="87" t="s">
        <v>3974</v>
      </c>
      <c r="B1609" s="87" t="s">
        <v>4063</v>
      </c>
      <c r="C1609" s="87" t="s">
        <v>3974</v>
      </c>
      <c r="D1609" s="88" t="s">
        <v>32</v>
      </c>
      <c r="E1609" s="88" t="s">
        <v>31</v>
      </c>
      <c r="F1609" s="88" t="s">
        <v>31</v>
      </c>
      <c r="G1609" s="88" t="s">
        <v>61</v>
      </c>
      <c r="H1609" s="120" t="s">
        <v>66</v>
      </c>
      <c r="I1609" s="120"/>
      <c r="K1609" s="87" t="s">
        <v>4143</v>
      </c>
      <c r="M1609" s="87" t="s">
        <v>4143</v>
      </c>
      <c r="N1609" s="87" t="s">
        <v>4160</v>
      </c>
      <c r="R1609" s="93" t="s">
        <v>3644</v>
      </c>
      <c r="V1609" s="116">
        <v>0</v>
      </c>
      <c r="X1609" s="93"/>
      <c r="Y1609" s="93"/>
      <c r="AE1609" s="108"/>
      <c r="AI1609" s="114"/>
      <c r="AJ1609" s="115"/>
      <c r="AK1609" s="114"/>
      <c r="AP1609" s="87" t="s">
        <v>3056</v>
      </c>
      <c r="AQ1609" s="88" t="s">
        <v>22</v>
      </c>
      <c r="AR1609" s="88" t="s">
        <v>21</v>
      </c>
      <c r="AS1609" s="88" t="s">
        <v>22</v>
      </c>
      <c r="AT1609" s="88">
        <v>1</v>
      </c>
      <c r="AW1609" s="120"/>
      <c r="AX1609" s="120"/>
      <c r="AZ1609" s="93"/>
      <c r="BA1609" s="93"/>
      <c r="BB1609" s="93"/>
      <c r="BC1609" s="93"/>
      <c r="BD1609" s="93"/>
      <c r="BE1609" s="93"/>
      <c r="BG1609" s="88" t="s">
        <v>68</v>
      </c>
    </row>
    <row r="1610" spans="1:59" s="87" customFormat="1" ht="30.75" customHeight="1" x14ac:dyDescent="0.2">
      <c r="A1610" s="87" t="s">
        <v>3973</v>
      </c>
      <c r="B1610" s="87" t="s">
        <v>4058</v>
      </c>
      <c r="C1610" s="87" t="s">
        <v>3973</v>
      </c>
      <c r="D1610" s="88" t="s">
        <v>32</v>
      </c>
      <c r="E1610" s="88" t="s">
        <v>31</v>
      </c>
      <c r="F1610" s="88" t="s">
        <v>31</v>
      </c>
      <c r="G1610" s="88" t="s">
        <v>61</v>
      </c>
      <c r="H1610" s="120" t="s">
        <v>66</v>
      </c>
      <c r="I1610" s="120"/>
      <c r="K1610" s="87" t="s">
        <v>4143</v>
      </c>
      <c r="M1610" s="87" t="s">
        <v>4143</v>
      </c>
      <c r="N1610" s="87" t="s">
        <v>4160</v>
      </c>
      <c r="R1610" s="93" t="s">
        <v>3644</v>
      </c>
      <c r="V1610" s="116">
        <v>0</v>
      </c>
      <c r="X1610" s="93"/>
      <c r="Y1610" s="93"/>
      <c r="AE1610" s="108"/>
      <c r="AI1610" s="114"/>
      <c r="AJ1610" s="115"/>
      <c r="AK1610" s="114"/>
      <c r="AP1610" s="87" t="s">
        <v>3056</v>
      </c>
      <c r="AQ1610" s="88" t="s">
        <v>22</v>
      </c>
      <c r="AR1610" s="88" t="s">
        <v>21</v>
      </c>
      <c r="AS1610" s="88" t="s">
        <v>22</v>
      </c>
      <c r="AT1610" s="88">
        <v>1</v>
      </c>
      <c r="AW1610" s="120"/>
      <c r="AX1610" s="120"/>
      <c r="AZ1610" s="93"/>
      <c r="BA1610" s="93"/>
      <c r="BB1610" s="93"/>
      <c r="BC1610" s="93"/>
      <c r="BD1610" s="93"/>
      <c r="BE1610" s="93"/>
      <c r="BG1610" s="88" t="s">
        <v>68</v>
      </c>
    </row>
    <row r="1611" spans="1:59" s="87" customFormat="1" ht="30.75" customHeight="1" x14ac:dyDescent="0.2">
      <c r="A1611" s="87" t="s">
        <v>3962</v>
      </c>
      <c r="B1611" s="87" t="s">
        <v>4049</v>
      </c>
      <c r="C1611" s="87" t="s">
        <v>3962</v>
      </c>
      <c r="D1611" s="88" t="s">
        <v>32</v>
      </c>
      <c r="E1611" s="88" t="s">
        <v>31</v>
      </c>
      <c r="F1611" s="88" t="s">
        <v>31</v>
      </c>
      <c r="G1611" s="88" t="s">
        <v>61</v>
      </c>
      <c r="H1611" s="120" t="s">
        <v>66</v>
      </c>
      <c r="I1611" s="120"/>
      <c r="K1611" s="87" t="s">
        <v>4143</v>
      </c>
      <c r="M1611" s="87" t="s">
        <v>4143</v>
      </c>
      <c r="N1611" s="87" t="s">
        <v>4154</v>
      </c>
      <c r="R1611" s="93" t="s">
        <v>4148</v>
      </c>
      <c r="V1611" s="116">
        <v>0</v>
      </c>
      <c r="X1611" s="93"/>
      <c r="Y1611" s="93"/>
      <c r="AE1611" s="108"/>
      <c r="AI1611" s="114"/>
      <c r="AJ1611" s="115"/>
      <c r="AK1611" s="114"/>
      <c r="AP1611" s="87" t="s">
        <v>3056</v>
      </c>
      <c r="AQ1611" s="88" t="s">
        <v>22</v>
      </c>
      <c r="AR1611" s="88" t="s">
        <v>21</v>
      </c>
      <c r="AS1611" s="88" t="s">
        <v>22</v>
      </c>
      <c r="AT1611" s="88">
        <v>1</v>
      </c>
      <c r="AW1611" s="120"/>
      <c r="AX1611" s="120"/>
      <c r="AZ1611" s="93"/>
      <c r="BA1611" s="93"/>
      <c r="BB1611" s="93"/>
      <c r="BC1611" s="93"/>
      <c r="BD1611" s="93"/>
      <c r="BE1611" s="93"/>
      <c r="BG1611" s="88" t="s">
        <v>68</v>
      </c>
    </row>
    <row r="1612" spans="1:59" s="87" customFormat="1" ht="30.75" customHeight="1" x14ac:dyDescent="0.2">
      <c r="A1612" s="87" t="s">
        <v>3975</v>
      </c>
      <c r="B1612" s="87" t="s">
        <v>4103</v>
      </c>
      <c r="C1612" s="87" t="s">
        <v>3975</v>
      </c>
      <c r="D1612" s="88" t="s">
        <v>32</v>
      </c>
      <c r="E1612" s="88" t="s">
        <v>31</v>
      </c>
      <c r="F1612" s="88" t="s">
        <v>31</v>
      </c>
      <c r="G1612" s="88" t="s">
        <v>61</v>
      </c>
      <c r="H1612" s="120" t="s">
        <v>66</v>
      </c>
      <c r="I1612" s="120"/>
      <c r="K1612" s="87" t="s">
        <v>4143</v>
      </c>
      <c r="M1612" s="87" t="s">
        <v>4143</v>
      </c>
      <c r="N1612" s="87" t="s">
        <v>4154</v>
      </c>
      <c r="R1612" s="93" t="s">
        <v>4148</v>
      </c>
      <c r="V1612" s="116">
        <v>0</v>
      </c>
      <c r="X1612" s="93"/>
      <c r="Y1612" s="93"/>
      <c r="AE1612" s="108"/>
      <c r="AI1612" s="114"/>
      <c r="AJ1612" s="115"/>
      <c r="AK1612" s="114"/>
      <c r="AP1612" s="87" t="s">
        <v>3056</v>
      </c>
      <c r="AQ1612" s="88" t="s">
        <v>22</v>
      </c>
      <c r="AR1612" s="88" t="s">
        <v>21</v>
      </c>
      <c r="AS1612" s="88" t="s">
        <v>22</v>
      </c>
      <c r="AT1612" s="88">
        <v>1</v>
      </c>
      <c r="AW1612" s="120"/>
      <c r="AX1612" s="120"/>
      <c r="AZ1612" s="93"/>
      <c r="BA1612" s="93"/>
      <c r="BB1612" s="93"/>
      <c r="BC1612" s="93"/>
      <c r="BD1612" s="93"/>
      <c r="BE1612" s="93"/>
      <c r="BG1612" s="88" t="s">
        <v>68</v>
      </c>
    </row>
    <row r="1613" spans="1:59" s="87" customFormat="1" ht="30.75" customHeight="1" x14ac:dyDescent="0.2">
      <c r="A1613" s="87" t="s">
        <v>3963</v>
      </c>
      <c r="B1613" s="87" t="s">
        <v>4134</v>
      </c>
      <c r="C1613" s="87" t="s">
        <v>3963</v>
      </c>
      <c r="D1613" s="88" t="s">
        <v>32</v>
      </c>
      <c r="E1613" s="88" t="s">
        <v>31</v>
      </c>
      <c r="F1613" s="88" t="s">
        <v>31</v>
      </c>
      <c r="G1613" s="88" t="s">
        <v>61</v>
      </c>
      <c r="H1613" s="120" t="s">
        <v>66</v>
      </c>
      <c r="I1613" s="120"/>
      <c r="K1613" s="87" t="s">
        <v>4143</v>
      </c>
      <c r="M1613" s="87" t="s">
        <v>4143</v>
      </c>
      <c r="N1613" s="87" t="s">
        <v>4154</v>
      </c>
      <c r="R1613" s="93" t="s">
        <v>4148</v>
      </c>
      <c r="V1613" s="116">
        <v>0</v>
      </c>
      <c r="X1613" s="93"/>
      <c r="Y1613" s="93"/>
      <c r="AE1613" s="108"/>
      <c r="AI1613" s="114"/>
      <c r="AJ1613" s="115"/>
      <c r="AK1613" s="114"/>
      <c r="AP1613" s="87" t="s">
        <v>3056</v>
      </c>
      <c r="AQ1613" s="88" t="s">
        <v>22</v>
      </c>
      <c r="AR1613" s="88" t="s">
        <v>21</v>
      </c>
      <c r="AS1613" s="88" t="s">
        <v>22</v>
      </c>
      <c r="AT1613" s="88">
        <v>1</v>
      </c>
      <c r="AW1613" s="120"/>
      <c r="AX1613" s="120"/>
      <c r="AZ1613" s="93"/>
      <c r="BA1613" s="93"/>
      <c r="BB1613" s="93"/>
      <c r="BC1613" s="93"/>
      <c r="BD1613" s="93"/>
      <c r="BE1613" s="93"/>
      <c r="BG1613" s="88" t="s">
        <v>68</v>
      </c>
    </row>
    <row r="1614" spans="1:59" s="87" customFormat="1" ht="30.75" customHeight="1" x14ac:dyDescent="0.2">
      <c r="A1614" s="87" t="s">
        <v>3976</v>
      </c>
      <c r="B1614" s="87" t="s">
        <v>4111</v>
      </c>
      <c r="C1614" s="87" t="s">
        <v>3976</v>
      </c>
      <c r="D1614" s="88" t="s">
        <v>32</v>
      </c>
      <c r="E1614" s="88" t="s">
        <v>31</v>
      </c>
      <c r="F1614" s="88" t="s">
        <v>31</v>
      </c>
      <c r="G1614" s="88" t="s">
        <v>61</v>
      </c>
      <c r="H1614" s="120" t="s">
        <v>66</v>
      </c>
      <c r="I1614" s="120"/>
      <c r="K1614" s="87" t="s">
        <v>4143</v>
      </c>
      <c r="M1614" s="87" t="s">
        <v>4143</v>
      </c>
      <c r="N1614" s="87" t="s">
        <v>4161</v>
      </c>
      <c r="R1614" s="93" t="s">
        <v>4150</v>
      </c>
      <c r="V1614" s="116">
        <v>0</v>
      </c>
      <c r="X1614" s="93"/>
      <c r="Y1614" s="93"/>
      <c r="AE1614" s="108"/>
      <c r="AI1614" s="114"/>
      <c r="AJ1614" s="115"/>
      <c r="AK1614" s="114"/>
      <c r="AP1614" s="87" t="s">
        <v>3056</v>
      </c>
      <c r="AQ1614" s="88" t="s">
        <v>22</v>
      </c>
      <c r="AR1614" s="88" t="s">
        <v>21</v>
      </c>
      <c r="AS1614" s="88" t="s">
        <v>22</v>
      </c>
      <c r="AT1614" s="88">
        <v>1</v>
      </c>
      <c r="AW1614" s="120"/>
      <c r="AX1614" s="120"/>
      <c r="AZ1614" s="93"/>
      <c r="BA1614" s="93"/>
      <c r="BB1614" s="93"/>
      <c r="BC1614" s="93"/>
      <c r="BD1614" s="93"/>
      <c r="BE1614" s="93"/>
      <c r="BG1614" s="88" t="s">
        <v>68</v>
      </c>
    </row>
    <row r="1615" spans="1:59" s="87" customFormat="1" ht="30.75" customHeight="1" x14ac:dyDescent="0.2">
      <c r="A1615" s="87" t="s">
        <v>3977</v>
      </c>
      <c r="B1615" s="87" t="s">
        <v>4135</v>
      </c>
      <c r="C1615" s="87" t="s">
        <v>3977</v>
      </c>
      <c r="D1615" s="88" t="s">
        <v>32</v>
      </c>
      <c r="E1615" s="88" t="s">
        <v>31</v>
      </c>
      <c r="F1615" s="88" t="s">
        <v>31</v>
      </c>
      <c r="G1615" s="88" t="s">
        <v>61</v>
      </c>
      <c r="H1615" s="120" t="s">
        <v>66</v>
      </c>
      <c r="I1615" s="120"/>
      <c r="K1615" s="87" t="s">
        <v>4143</v>
      </c>
      <c r="M1615" s="87" t="s">
        <v>4143</v>
      </c>
      <c r="N1615" s="87" t="s">
        <v>4161</v>
      </c>
      <c r="R1615" s="93" t="s">
        <v>4150</v>
      </c>
      <c r="V1615" s="116">
        <v>0</v>
      </c>
      <c r="X1615" s="93"/>
      <c r="Y1615" s="93"/>
      <c r="AE1615" s="108"/>
      <c r="AI1615" s="114"/>
      <c r="AJ1615" s="115"/>
      <c r="AK1615" s="114"/>
      <c r="AP1615" s="87" t="s">
        <v>3056</v>
      </c>
      <c r="AQ1615" s="88" t="s">
        <v>22</v>
      </c>
      <c r="AR1615" s="88" t="s">
        <v>21</v>
      </c>
      <c r="AS1615" s="88" t="s">
        <v>22</v>
      </c>
      <c r="AT1615" s="88">
        <v>1</v>
      </c>
      <c r="AW1615" s="120"/>
      <c r="AX1615" s="120"/>
      <c r="AZ1615" s="93"/>
      <c r="BA1615" s="93"/>
      <c r="BB1615" s="93"/>
      <c r="BC1615" s="93"/>
      <c r="BD1615" s="93"/>
      <c r="BE1615" s="93"/>
      <c r="BG1615" s="88" t="s">
        <v>68</v>
      </c>
    </row>
    <row r="1616" spans="1:59" s="87" customFormat="1" ht="30.75" customHeight="1" x14ac:dyDescent="0.2">
      <c r="A1616" s="87" t="s">
        <v>3978</v>
      </c>
      <c r="B1616" s="87" t="s">
        <v>4136</v>
      </c>
      <c r="C1616" s="87" t="s">
        <v>3978</v>
      </c>
      <c r="D1616" s="88" t="s">
        <v>32</v>
      </c>
      <c r="E1616" s="88" t="s">
        <v>31</v>
      </c>
      <c r="F1616" s="88" t="s">
        <v>31</v>
      </c>
      <c r="G1616" s="88" t="s">
        <v>61</v>
      </c>
      <c r="H1616" s="120" t="s">
        <v>66</v>
      </c>
      <c r="I1616" s="120"/>
      <c r="K1616" s="87" t="s">
        <v>4143</v>
      </c>
      <c r="M1616" s="87" t="s">
        <v>4143</v>
      </c>
      <c r="N1616" s="87" t="s">
        <v>4161</v>
      </c>
      <c r="R1616" s="93" t="s">
        <v>4150</v>
      </c>
      <c r="V1616" s="116">
        <v>0</v>
      </c>
      <c r="X1616" s="93"/>
      <c r="Y1616" s="93"/>
      <c r="AE1616" s="108"/>
      <c r="AI1616" s="114"/>
      <c r="AJ1616" s="115"/>
      <c r="AK1616" s="114"/>
      <c r="AP1616" s="87" t="s">
        <v>3056</v>
      </c>
      <c r="AQ1616" s="88" t="s">
        <v>22</v>
      </c>
      <c r="AR1616" s="88" t="s">
        <v>21</v>
      </c>
      <c r="AS1616" s="88" t="s">
        <v>22</v>
      </c>
      <c r="AT1616" s="88">
        <v>1</v>
      </c>
      <c r="AW1616" s="120"/>
      <c r="AX1616" s="120"/>
      <c r="AZ1616" s="93"/>
      <c r="BA1616" s="93"/>
      <c r="BB1616" s="93"/>
      <c r="BC1616" s="93"/>
      <c r="BD1616" s="93"/>
      <c r="BE1616" s="93"/>
      <c r="BG1616" s="88" t="s">
        <v>68</v>
      </c>
    </row>
    <row r="1617" spans="1:59" s="87" customFormat="1" ht="30.75" customHeight="1" x14ac:dyDescent="0.2">
      <c r="A1617" s="87" t="s">
        <v>3979</v>
      </c>
      <c r="B1617" s="87" t="s">
        <v>4137</v>
      </c>
      <c r="C1617" s="87" t="s">
        <v>3979</v>
      </c>
      <c r="D1617" s="88" t="s">
        <v>32</v>
      </c>
      <c r="E1617" s="88" t="s">
        <v>31</v>
      </c>
      <c r="F1617" s="88" t="s">
        <v>31</v>
      </c>
      <c r="G1617" s="88" t="s">
        <v>61</v>
      </c>
      <c r="H1617" s="120" t="s">
        <v>66</v>
      </c>
      <c r="I1617" s="120"/>
      <c r="K1617" s="87" t="s">
        <v>4143</v>
      </c>
      <c r="M1617" s="87" t="s">
        <v>4143</v>
      </c>
      <c r="N1617" s="87" t="s">
        <v>4162</v>
      </c>
      <c r="R1617" s="93" t="s">
        <v>3613</v>
      </c>
      <c r="V1617" s="116">
        <v>0</v>
      </c>
      <c r="X1617" s="93"/>
      <c r="Y1617" s="93"/>
      <c r="AE1617" s="108"/>
      <c r="AI1617" s="114"/>
      <c r="AJ1617" s="115"/>
      <c r="AK1617" s="114"/>
      <c r="AP1617" s="87" t="s">
        <v>3056</v>
      </c>
      <c r="AQ1617" s="88" t="s">
        <v>22</v>
      </c>
      <c r="AR1617" s="88" t="s">
        <v>21</v>
      </c>
      <c r="AS1617" s="88" t="s">
        <v>22</v>
      </c>
      <c r="AT1617" s="88">
        <v>1</v>
      </c>
      <c r="AW1617" s="120"/>
      <c r="AX1617" s="120"/>
      <c r="AZ1617" s="93"/>
      <c r="BA1617" s="93"/>
      <c r="BB1617" s="93"/>
      <c r="BC1617" s="93"/>
      <c r="BD1617" s="93"/>
      <c r="BE1617" s="93"/>
      <c r="BG1617" s="88" t="s">
        <v>68</v>
      </c>
    </row>
    <row r="1618" spans="1:59" s="87" customFormat="1" ht="30.75" customHeight="1" x14ac:dyDescent="0.2">
      <c r="A1618" s="87" t="s">
        <v>3980</v>
      </c>
      <c r="B1618" s="87" t="s">
        <v>4138</v>
      </c>
      <c r="C1618" s="87" t="s">
        <v>3980</v>
      </c>
      <c r="D1618" s="88" t="s">
        <v>32</v>
      </c>
      <c r="E1618" s="88" t="s">
        <v>31</v>
      </c>
      <c r="F1618" s="88" t="s">
        <v>31</v>
      </c>
      <c r="G1618" s="88" t="s">
        <v>61</v>
      </c>
      <c r="H1618" s="120" t="s">
        <v>66</v>
      </c>
      <c r="I1618" s="120"/>
      <c r="K1618" s="87" t="s">
        <v>4143</v>
      </c>
      <c r="M1618" s="87" t="s">
        <v>4143</v>
      </c>
      <c r="N1618" s="87" t="s">
        <v>4162</v>
      </c>
      <c r="R1618" s="93" t="s">
        <v>3613</v>
      </c>
      <c r="V1618" s="116">
        <v>0</v>
      </c>
      <c r="X1618" s="93"/>
      <c r="Y1618" s="93"/>
      <c r="AE1618" s="108"/>
      <c r="AI1618" s="114"/>
      <c r="AJ1618" s="115"/>
      <c r="AK1618" s="114"/>
      <c r="AP1618" s="87" t="s">
        <v>3056</v>
      </c>
      <c r="AQ1618" s="88" t="s">
        <v>22</v>
      </c>
      <c r="AR1618" s="88" t="s">
        <v>21</v>
      </c>
      <c r="AS1618" s="88" t="s">
        <v>22</v>
      </c>
      <c r="AT1618" s="88">
        <v>1</v>
      </c>
      <c r="AW1618" s="120"/>
      <c r="AX1618" s="120"/>
      <c r="AZ1618" s="93"/>
      <c r="BA1618" s="93"/>
      <c r="BB1618" s="93"/>
      <c r="BC1618" s="93"/>
      <c r="BD1618" s="93"/>
      <c r="BE1618" s="93"/>
      <c r="BG1618" s="88" t="s">
        <v>68</v>
      </c>
    </row>
    <row r="1619" spans="1:59" s="87" customFormat="1" ht="30.75" customHeight="1" x14ac:dyDescent="0.2">
      <c r="A1619" s="87" t="s">
        <v>3981</v>
      </c>
      <c r="B1619" s="87" t="s">
        <v>4139</v>
      </c>
      <c r="C1619" s="87" t="s">
        <v>3981</v>
      </c>
      <c r="D1619" s="88" t="s">
        <v>32</v>
      </c>
      <c r="E1619" s="88" t="s">
        <v>31</v>
      </c>
      <c r="F1619" s="88" t="s">
        <v>31</v>
      </c>
      <c r="G1619" s="88" t="s">
        <v>61</v>
      </c>
      <c r="H1619" s="120" t="s">
        <v>66</v>
      </c>
      <c r="I1619" s="120"/>
      <c r="K1619" s="87" t="s">
        <v>4143</v>
      </c>
      <c r="M1619" s="87" t="s">
        <v>4143</v>
      </c>
      <c r="N1619" s="87" t="s">
        <v>4162</v>
      </c>
      <c r="R1619" s="93" t="s">
        <v>3613</v>
      </c>
      <c r="V1619" s="116">
        <v>0</v>
      </c>
      <c r="X1619" s="93"/>
      <c r="Y1619" s="93"/>
      <c r="AE1619" s="108"/>
      <c r="AI1619" s="114"/>
      <c r="AJ1619" s="115"/>
      <c r="AK1619" s="114"/>
      <c r="AP1619" s="87" t="s">
        <v>3056</v>
      </c>
      <c r="AQ1619" s="88" t="s">
        <v>22</v>
      </c>
      <c r="AR1619" s="88" t="s">
        <v>21</v>
      </c>
      <c r="AS1619" s="88" t="s">
        <v>22</v>
      </c>
      <c r="AT1619" s="88">
        <v>1</v>
      </c>
      <c r="AW1619" s="120"/>
      <c r="AX1619" s="120"/>
      <c r="AZ1619" s="93"/>
      <c r="BA1619" s="93"/>
      <c r="BB1619" s="93"/>
      <c r="BC1619" s="93"/>
      <c r="BD1619" s="93"/>
      <c r="BE1619" s="93"/>
      <c r="BG1619" s="88" t="s">
        <v>68</v>
      </c>
    </row>
    <row r="1620" spans="1:59" s="87" customFormat="1" ht="30.75" customHeight="1" x14ac:dyDescent="0.2">
      <c r="A1620" s="87" t="s">
        <v>3982</v>
      </c>
      <c r="B1620" s="87" t="s">
        <v>4140</v>
      </c>
      <c r="C1620" s="87" t="s">
        <v>3982</v>
      </c>
      <c r="D1620" s="88" t="s">
        <v>32</v>
      </c>
      <c r="E1620" s="88" t="s">
        <v>31</v>
      </c>
      <c r="F1620" s="88" t="s">
        <v>31</v>
      </c>
      <c r="G1620" s="88" t="s">
        <v>61</v>
      </c>
      <c r="H1620" s="120" t="s">
        <v>66</v>
      </c>
      <c r="I1620" s="120"/>
      <c r="K1620" s="87" t="s">
        <v>4143</v>
      </c>
      <c r="M1620" s="87" t="s">
        <v>4143</v>
      </c>
      <c r="N1620" s="87" t="s">
        <v>4163</v>
      </c>
      <c r="R1620" s="93" t="s">
        <v>3612</v>
      </c>
      <c r="V1620" s="116">
        <v>0</v>
      </c>
      <c r="X1620" s="93"/>
      <c r="Y1620" s="93"/>
      <c r="AE1620" s="108"/>
      <c r="AI1620" s="114"/>
      <c r="AJ1620" s="115"/>
      <c r="AK1620" s="114"/>
      <c r="AP1620" s="87" t="s">
        <v>3056</v>
      </c>
      <c r="AQ1620" s="88" t="s">
        <v>22</v>
      </c>
      <c r="AR1620" s="88" t="s">
        <v>21</v>
      </c>
      <c r="AS1620" s="88" t="s">
        <v>22</v>
      </c>
      <c r="AT1620" s="88">
        <v>1</v>
      </c>
      <c r="AW1620" s="120"/>
      <c r="AX1620" s="120"/>
      <c r="AZ1620" s="93"/>
      <c r="BA1620" s="93"/>
      <c r="BB1620" s="93"/>
      <c r="BC1620" s="93"/>
      <c r="BD1620" s="93"/>
      <c r="BE1620" s="93"/>
      <c r="BG1620" s="88" t="s">
        <v>68</v>
      </c>
    </row>
    <row r="1621" spans="1:59" s="87" customFormat="1" ht="30.75" customHeight="1" x14ac:dyDescent="0.2">
      <c r="A1621" s="87" t="s">
        <v>3983</v>
      </c>
      <c r="B1621" s="87" t="s">
        <v>4141</v>
      </c>
      <c r="C1621" s="87" t="s">
        <v>3983</v>
      </c>
      <c r="D1621" s="88" t="s">
        <v>32</v>
      </c>
      <c r="E1621" s="88" t="s">
        <v>31</v>
      </c>
      <c r="F1621" s="88" t="s">
        <v>31</v>
      </c>
      <c r="G1621" s="88" t="s">
        <v>61</v>
      </c>
      <c r="H1621" s="120" t="s">
        <v>66</v>
      </c>
      <c r="I1621" s="120"/>
      <c r="K1621" s="87" t="s">
        <v>4143</v>
      </c>
      <c r="M1621" s="87" t="s">
        <v>4143</v>
      </c>
      <c r="N1621" s="87" t="s">
        <v>4163</v>
      </c>
      <c r="R1621" s="93" t="s">
        <v>3612</v>
      </c>
      <c r="V1621" s="116">
        <v>0</v>
      </c>
      <c r="X1621" s="93"/>
      <c r="Y1621" s="93"/>
      <c r="AE1621" s="108"/>
      <c r="AI1621" s="114"/>
      <c r="AJ1621" s="115"/>
      <c r="AK1621" s="114"/>
      <c r="AP1621" s="87" t="s">
        <v>3056</v>
      </c>
      <c r="AQ1621" s="88" t="s">
        <v>22</v>
      </c>
      <c r="AR1621" s="88" t="s">
        <v>21</v>
      </c>
      <c r="AS1621" s="88" t="s">
        <v>22</v>
      </c>
      <c r="AT1621" s="88">
        <v>1</v>
      </c>
      <c r="AW1621" s="120"/>
      <c r="AX1621" s="120"/>
      <c r="AZ1621" s="93"/>
      <c r="BA1621" s="93"/>
      <c r="BB1621" s="93"/>
      <c r="BC1621" s="93"/>
      <c r="BD1621" s="93"/>
      <c r="BE1621" s="93"/>
      <c r="BG1621" s="88" t="s">
        <v>68</v>
      </c>
    </row>
    <row r="1622" spans="1:59" s="87" customFormat="1" ht="30.75" customHeight="1" x14ac:dyDescent="0.2">
      <c r="A1622" s="87" t="s">
        <v>3984</v>
      </c>
      <c r="B1622" s="87" t="s">
        <v>4142</v>
      </c>
      <c r="C1622" s="87" t="s">
        <v>3984</v>
      </c>
      <c r="D1622" s="88" t="s">
        <v>32</v>
      </c>
      <c r="E1622" s="88" t="s">
        <v>31</v>
      </c>
      <c r="F1622" s="88" t="s">
        <v>31</v>
      </c>
      <c r="G1622" s="88" t="s">
        <v>61</v>
      </c>
      <c r="H1622" s="120" t="s">
        <v>66</v>
      </c>
      <c r="I1622" s="120"/>
      <c r="K1622" s="87" t="s">
        <v>4143</v>
      </c>
      <c r="M1622" s="87" t="s">
        <v>4143</v>
      </c>
      <c r="N1622" s="87" t="s">
        <v>4163</v>
      </c>
      <c r="R1622" s="93" t="s">
        <v>3612</v>
      </c>
      <c r="V1622" s="116">
        <v>0</v>
      </c>
      <c r="X1622" s="93"/>
      <c r="Y1622" s="93"/>
      <c r="AE1622" s="108"/>
      <c r="AI1622" s="114"/>
      <c r="AJ1622" s="115"/>
      <c r="AK1622" s="114"/>
      <c r="AP1622" s="87" t="s">
        <v>3056</v>
      </c>
      <c r="AQ1622" s="88" t="s">
        <v>22</v>
      </c>
      <c r="AR1622" s="88" t="s">
        <v>21</v>
      </c>
      <c r="AS1622" s="88" t="s">
        <v>22</v>
      </c>
      <c r="AT1622" s="88">
        <v>1</v>
      </c>
      <c r="AW1622" s="120"/>
      <c r="AX1622" s="120"/>
      <c r="AZ1622" s="93"/>
      <c r="BA1622" s="93"/>
      <c r="BB1622" s="93"/>
      <c r="BC1622" s="93"/>
      <c r="BD1622" s="93"/>
      <c r="BE1622" s="93"/>
      <c r="BG1622" s="88" t="s">
        <v>68</v>
      </c>
    </row>
    <row r="1623" spans="1:59" s="87" customFormat="1" ht="30.75" customHeight="1" x14ac:dyDescent="0.2">
      <c r="A1623" s="87" t="s">
        <v>3979</v>
      </c>
      <c r="B1623" s="87" t="s">
        <v>4137</v>
      </c>
      <c r="C1623" s="87" t="s">
        <v>3979</v>
      </c>
      <c r="D1623" s="88" t="s">
        <v>32</v>
      </c>
      <c r="E1623" s="88" t="s">
        <v>31</v>
      </c>
      <c r="F1623" s="88" t="s">
        <v>31</v>
      </c>
      <c r="G1623" s="88" t="s">
        <v>61</v>
      </c>
      <c r="H1623" s="120" t="s">
        <v>66</v>
      </c>
      <c r="I1623" s="120"/>
      <c r="K1623" s="87" t="s">
        <v>4143</v>
      </c>
      <c r="M1623" s="87" t="s">
        <v>4143</v>
      </c>
      <c r="N1623" s="87" t="s">
        <v>4162</v>
      </c>
      <c r="R1623" s="93" t="s">
        <v>3613</v>
      </c>
      <c r="V1623" s="116">
        <v>0</v>
      </c>
      <c r="X1623" s="93"/>
      <c r="Y1623" s="93"/>
      <c r="AE1623" s="108"/>
      <c r="AI1623" s="114"/>
      <c r="AJ1623" s="115"/>
      <c r="AK1623" s="114"/>
      <c r="AP1623" s="87" t="s">
        <v>3056</v>
      </c>
      <c r="AQ1623" s="88" t="s">
        <v>22</v>
      </c>
      <c r="AR1623" s="88" t="s">
        <v>21</v>
      </c>
      <c r="AS1623" s="88" t="s">
        <v>22</v>
      </c>
      <c r="AT1623" s="88">
        <v>1</v>
      </c>
      <c r="AW1623" s="120"/>
      <c r="AX1623" s="120"/>
      <c r="AZ1623" s="93"/>
      <c r="BA1623" s="93"/>
      <c r="BB1623" s="93"/>
      <c r="BC1623" s="93"/>
      <c r="BD1623" s="93"/>
      <c r="BE1623" s="93"/>
      <c r="BG1623" s="88" t="s">
        <v>68</v>
      </c>
    </row>
    <row r="1624" spans="1:59" s="87" customFormat="1" ht="30.75" customHeight="1" x14ac:dyDescent="0.2">
      <c r="A1624" s="87" t="s">
        <v>3980</v>
      </c>
      <c r="B1624" s="87" t="s">
        <v>4138</v>
      </c>
      <c r="C1624" s="87" t="s">
        <v>3980</v>
      </c>
      <c r="D1624" s="88" t="s">
        <v>32</v>
      </c>
      <c r="E1624" s="88" t="s">
        <v>31</v>
      </c>
      <c r="F1624" s="88" t="s">
        <v>31</v>
      </c>
      <c r="G1624" s="88" t="s">
        <v>61</v>
      </c>
      <c r="H1624" s="120" t="s">
        <v>66</v>
      </c>
      <c r="I1624" s="120"/>
      <c r="K1624" s="87" t="s">
        <v>4143</v>
      </c>
      <c r="M1624" s="87" t="s">
        <v>4143</v>
      </c>
      <c r="N1624" s="87" t="s">
        <v>4162</v>
      </c>
      <c r="R1624" s="93" t="s">
        <v>3613</v>
      </c>
      <c r="V1624" s="116">
        <v>0</v>
      </c>
      <c r="X1624" s="93"/>
      <c r="Y1624" s="93"/>
      <c r="AE1624" s="108"/>
      <c r="AI1624" s="114"/>
      <c r="AJ1624" s="115"/>
      <c r="AK1624" s="114"/>
      <c r="AP1624" s="87" t="s">
        <v>3056</v>
      </c>
      <c r="AQ1624" s="88" t="s">
        <v>22</v>
      </c>
      <c r="AR1624" s="88" t="s">
        <v>21</v>
      </c>
      <c r="AS1624" s="88" t="s">
        <v>22</v>
      </c>
      <c r="AT1624" s="88">
        <v>1</v>
      </c>
      <c r="AW1624" s="120"/>
      <c r="AX1624" s="120"/>
      <c r="AZ1624" s="93"/>
      <c r="BA1624" s="93"/>
      <c r="BB1624" s="93"/>
      <c r="BC1624" s="93"/>
      <c r="BD1624" s="93"/>
      <c r="BE1624" s="93"/>
      <c r="BG1624" s="88" t="s">
        <v>68</v>
      </c>
    </row>
    <row r="1625" spans="1:59" s="87" customFormat="1" ht="30.75" customHeight="1" x14ac:dyDescent="0.2">
      <c r="A1625" s="87" t="s">
        <v>3981</v>
      </c>
      <c r="B1625" s="87" t="s">
        <v>4139</v>
      </c>
      <c r="C1625" s="87" t="s">
        <v>3981</v>
      </c>
      <c r="D1625" s="88" t="s">
        <v>32</v>
      </c>
      <c r="E1625" s="88" t="s">
        <v>31</v>
      </c>
      <c r="F1625" s="88" t="s">
        <v>31</v>
      </c>
      <c r="G1625" s="88" t="s">
        <v>61</v>
      </c>
      <c r="H1625" s="120" t="s">
        <v>66</v>
      </c>
      <c r="I1625" s="120"/>
      <c r="K1625" s="87" t="s">
        <v>4143</v>
      </c>
      <c r="M1625" s="87" t="s">
        <v>4143</v>
      </c>
      <c r="N1625" s="87" t="s">
        <v>4162</v>
      </c>
      <c r="R1625" s="93" t="s">
        <v>3613</v>
      </c>
      <c r="V1625" s="116">
        <v>0</v>
      </c>
      <c r="X1625" s="93"/>
      <c r="Y1625" s="93"/>
      <c r="AE1625" s="108"/>
      <c r="AI1625" s="114"/>
      <c r="AJ1625" s="115"/>
      <c r="AK1625" s="114"/>
      <c r="AP1625" s="87" t="s">
        <v>3056</v>
      </c>
      <c r="AQ1625" s="88" t="s">
        <v>22</v>
      </c>
      <c r="AR1625" s="88" t="s">
        <v>21</v>
      </c>
      <c r="AS1625" s="88" t="s">
        <v>22</v>
      </c>
      <c r="AT1625" s="88">
        <v>1</v>
      </c>
      <c r="AW1625" s="120"/>
      <c r="AX1625" s="120"/>
      <c r="AZ1625" s="93"/>
      <c r="BA1625" s="93"/>
      <c r="BB1625" s="93"/>
      <c r="BC1625" s="93"/>
      <c r="BD1625" s="93"/>
      <c r="BE1625" s="93"/>
      <c r="BG1625" s="88" t="s">
        <v>68</v>
      </c>
    </row>
    <row r="1626" spans="1:59" s="87" customFormat="1" ht="30.75" customHeight="1" x14ac:dyDescent="0.2">
      <c r="A1626" s="87" t="s">
        <v>3985</v>
      </c>
      <c r="B1626" s="87" t="s">
        <v>4125</v>
      </c>
      <c r="C1626" s="87" t="s">
        <v>3985</v>
      </c>
      <c r="D1626" s="88" t="s">
        <v>32</v>
      </c>
      <c r="E1626" s="88" t="s">
        <v>31</v>
      </c>
      <c r="F1626" s="88" t="s">
        <v>31</v>
      </c>
      <c r="G1626" s="88" t="s">
        <v>61</v>
      </c>
      <c r="H1626" s="120" t="s">
        <v>66</v>
      </c>
      <c r="I1626" s="120"/>
      <c r="K1626" s="87" t="s">
        <v>4143</v>
      </c>
      <c r="M1626" s="87" t="s">
        <v>4143</v>
      </c>
      <c r="N1626" s="87" t="s">
        <v>4164</v>
      </c>
      <c r="R1626" s="93" t="s">
        <v>3629</v>
      </c>
      <c r="V1626" s="116">
        <v>0</v>
      </c>
      <c r="X1626" s="93"/>
      <c r="Y1626" s="93"/>
      <c r="AE1626" s="108"/>
      <c r="AI1626" s="114"/>
      <c r="AJ1626" s="115"/>
      <c r="AK1626" s="114"/>
      <c r="AP1626" s="87" t="s">
        <v>3056</v>
      </c>
      <c r="AQ1626" s="88" t="s">
        <v>22</v>
      </c>
      <c r="AR1626" s="88" t="s">
        <v>21</v>
      </c>
      <c r="AS1626" s="88" t="s">
        <v>22</v>
      </c>
      <c r="AT1626" s="88">
        <v>1</v>
      </c>
      <c r="AW1626" s="120"/>
      <c r="AX1626" s="120"/>
      <c r="AZ1626" s="93"/>
      <c r="BA1626" s="93"/>
      <c r="BB1626" s="93"/>
      <c r="BC1626" s="93"/>
      <c r="BD1626" s="93"/>
      <c r="BE1626" s="93"/>
      <c r="BG1626" s="88" t="s">
        <v>68</v>
      </c>
    </row>
    <row r="1627" spans="1:59" s="87" customFormat="1" ht="30.75" customHeight="1" x14ac:dyDescent="0.2">
      <c r="A1627" s="87" t="s">
        <v>3986</v>
      </c>
      <c r="B1627" s="87" t="s">
        <v>4126</v>
      </c>
      <c r="C1627" s="87" t="s">
        <v>3986</v>
      </c>
      <c r="D1627" s="88" t="s">
        <v>32</v>
      </c>
      <c r="E1627" s="88" t="s">
        <v>31</v>
      </c>
      <c r="F1627" s="88" t="s">
        <v>31</v>
      </c>
      <c r="G1627" s="88" t="s">
        <v>61</v>
      </c>
      <c r="H1627" s="120" t="s">
        <v>66</v>
      </c>
      <c r="I1627" s="120"/>
      <c r="K1627" s="87" t="s">
        <v>4143</v>
      </c>
      <c r="M1627" s="87" t="s">
        <v>4143</v>
      </c>
      <c r="N1627" s="87" t="s">
        <v>4165</v>
      </c>
      <c r="R1627" s="93" t="s">
        <v>3619</v>
      </c>
      <c r="V1627" s="116">
        <v>0</v>
      </c>
      <c r="X1627" s="93"/>
      <c r="Y1627" s="93"/>
      <c r="AE1627" s="108"/>
      <c r="AI1627" s="114"/>
      <c r="AJ1627" s="115"/>
      <c r="AK1627" s="114"/>
      <c r="AP1627" s="87" t="s">
        <v>3056</v>
      </c>
      <c r="AQ1627" s="88" t="s">
        <v>22</v>
      </c>
      <c r="AR1627" s="88" t="s">
        <v>21</v>
      </c>
      <c r="AS1627" s="88" t="s">
        <v>22</v>
      </c>
      <c r="AT1627" s="88">
        <v>1</v>
      </c>
      <c r="AW1627" s="120"/>
      <c r="AX1627" s="120"/>
      <c r="AZ1627" s="93"/>
      <c r="BA1627" s="93"/>
      <c r="BB1627" s="93"/>
      <c r="BC1627" s="93"/>
      <c r="BD1627" s="93"/>
      <c r="BE1627" s="93"/>
      <c r="BG1627" s="88" t="s">
        <v>68</v>
      </c>
    </row>
    <row r="1628" spans="1:59" s="87" customFormat="1" ht="30.75" customHeight="1" x14ac:dyDescent="0.2">
      <c r="A1628" s="87" t="s">
        <v>3987</v>
      </c>
      <c r="B1628" s="87" t="s">
        <v>4127</v>
      </c>
      <c r="C1628" s="87" t="s">
        <v>3987</v>
      </c>
      <c r="D1628" s="88" t="s">
        <v>32</v>
      </c>
      <c r="E1628" s="88" t="s">
        <v>31</v>
      </c>
      <c r="F1628" s="88" t="s">
        <v>31</v>
      </c>
      <c r="G1628" s="88" t="s">
        <v>61</v>
      </c>
      <c r="H1628" s="120" t="s">
        <v>66</v>
      </c>
      <c r="I1628" s="120"/>
      <c r="K1628" s="87" t="s">
        <v>4143</v>
      </c>
      <c r="M1628" s="87" t="s">
        <v>4143</v>
      </c>
      <c r="N1628" s="87" t="s">
        <v>4166</v>
      </c>
      <c r="R1628" s="93" t="s">
        <v>3639</v>
      </c>
      <c r="V1628" s="116">
        <v>0</v>
      </c>
      <c r="X1628" s="93"/>
      <c r="Y1628" s="93"/>
      <c r="AE1628" s="108"/>
      <c r="AI1628" s="114"/>
      <c r="AJ1628" s="115"/>
      <c r="AK1628" s="114"/>
      <c r="AP1628" s="87" t="s">
        <v>3056</v>
      </c>
      <c r="AQ1628" s="88" t="s">
        <v>22</v>
      </c>
      <c r="AR1628" s="88" t="s">
        <v>21</v>
      </c>
      <c r="AS1628" s="88" t="s">
        <v>22</v>
      </c>
      <c r="AT1628" s="88">
        <v>1</v>
      </c>
      <c r="AW1628" s="120"/>
      <c r="AX1628" s="120"/>
      <c r="AZ1628" s="93"/>
      <c r="BA1628" s="93"/>
      <c r="BB1628" s="93"/>
      <c r="BC1628" s="93"/>
      <c r="BD1628" s="93"/>
      <c r="BE1628" s="93"/>
      <c r="BG1628" s="88" t="s">
        <v>68</v>
      </c>
    </row>
    <row r="1629" spans="1:59" s="87" customFormat="1" ht="30.75" customHeight="1" x14ac:dyDescent="0.2">
      <c r="A1629" s="87" t="s">
        <v>3988</v>
      </c>
      <c r="B1629" s="87" t="s">
        <v>4107</v>
      </c>
      <c r="C1629" s="87" t="s">
        <v>3988</v>
      </c>
      <c r="D1629" s="88" t="s">
        <v>32</v>
      </c>
      <c r="E1629" s="88" t="s">
        <v>31</v>
      </c>
      <c r="F1629" s="88" t="s">
        <v>31</v>
      </c>
      <c r="G1629" s="88" t="s">
        <v>61</v>
      </c>
      <c r="H1629" s="120" t="s">
        <v>66</v>
      </c>
      <c r="I1629" s="120"/>
      <c r="K1629" s="87" t="s">
        <v>4143</v>
      </c>
      <c r="M1629" s="87" t="s">
        <v>4143</v>
      </c>
      <c r="N1629" s="87" t="s">
        <v>4176</v>
      </c>
      <c r="R1629" s="93" t="s">
        <v>3615</v>
      </c>
      <c r="V1629" s="116">
        <v>0</v>
      </c>
      <c r="X1629" s="93"/>
      <c r="Y1629" s="93"/>
      <c r="AE1629" s="108"/>
      <c r="AI1629" s="114"/>
      <c r="AJ1629" s="115"/>
      <c r="AK1629" s="114"/>
      <c r="AP1629" s="87" t="s">
        <v>3056</v>
      </c>
      <c r="AQ1629" s="88" t="s">
        <v>22</v>
      </c>
      <c r="AR1629" s="88" t="s">
        <v>21</v>
      </c>
      <c r="AS1629" s="88" t="s">
        <v>22</v>
      </c>
      <c r="AT1629" s="88">
        <v>1</v>
      </c>
      <c r="AW1629" s="120"/>
      <c r="AX1629" s="120"/>
      <c r="AZ1629" s="93"/>
      <c r="BA1629" s="93"/>
      <c r="BB1629" s="93"/>
      <c r="BC1629" s="93"/>
      <c r="BD1629" s="93"/>
      <c r="BE1629" s="93"/>
      <c r="BG1629" s="88" t="s">
        <v>68</v>
      </c>
    </row>
    <row r="1630" spans="1:59" s="87" customFormat="1" ht="30.75" customHeight="1" x14ac:dyDescent="0.2">
      <c r="A1630" s="87" t="s">
        <v>3989</v>
      </c>
      <c r="B1630" s="87" t="s">
        <v>4128</v>
      </c>
      <c r="C1630" s="87" t="s">
        <v>3989</v>
      </c>
      <c r="D1630" s="88" t="s">
        <v>32</v>
      </c>
      <c r="E1630" s="88" t="s">
        <v>31</v>
      </c>
      <c r="F1630" s="88" t="s">
        <v>31</v>
      </c>
      <c r="G1630" s="88" t="s">
        <v>61</v>
      </c>
      <c r="H1630" s="120" t="s">
        <v>66</v>
      </c>
      <c r="I1630" s="120"/>
      <c r="K1630" s="87" t="s">
        <v>4143</v>
      </c>
      <c r="M1630" s="87" t="s">
        <v>4143</v>
      </c>
      <c r="N1630" s="87" t="s">
        <v>4154</v>
      </c>
      <c r="R1630" s="93" t="s">
        <v>4148</v>
      </c>
      <c r="V1630" s="116">
        <v>0</v>
      </c>
      <c r="X1630" s="93"/>
      <c r="Y1630" s="93"/>
      <c r="AE1630" s="108"/>
      <c r="AI1630" s="114"/>
      <c r="AJ1630" s="115"/>
      <c r="AK1630" s="114"/>
      <c r="AP1630" s="87" t="s">
        <v>3056</v>
      </c>
      <c r="AQ1630" s="88" t="s">
        <v>22</v>
      </c>
      <c r="AR1630" s="88" t="s">
        <v>21</v>
      </c>
      <c r="AS1630" s="88" t="s">
        <v>22</v>
      </c>
      <c r="AT1630" s="88">
        <v>1</v>
      </c>
      <c r="AW1630" s="120"/>
      <c r="AX1630" s="120"/>
      <c r="AZ1630" s="93"/>
      <c r="BA1630" s="93"/>
      <c r="BB1630" s="93"/>
      <c r="BC1630" s="93"/>
      <c r="BD1630" s="93"/>
      <c r="BE1630" s="93"/>
      <c r="BG1630" s="88" t="s">
        <v>68</v>
      </c>
    </row>
    <row r="1631" spans="1:59" s="87" customFormat="1" ht="30.75" customHeight="1" x14ac:dyDescent="0.2">
      <c r="A1631" s="87" t="s">
        <v>3974</v>
      </c>
      <c r="B1631" s="87" t="s">
        <v>4129</v>
      </c>
      <c r="C1631" s="87" t="s">
        <v>3974</v>
      </c>
      <c r="D1631" s="88" t="s">
        <v>32</v>
      </c>
      <c r="E1631" s="88" t="s">
        <v>31</v>
      </c>
      <c r="F1631" s="88" t="s">
        <v>31</v>
      </c>
      <c r="G1631" s="88" t="s">
        <v>61</v>
      </c>
      <c r="H1631" s="120" t="s">
        <v>66</v>
      </c>
      <c r="I1631" s="120"/>
      <c r="K1631" s="87" t="s">
        <v>4143</v>
      </c>
      <c r="M1631" s="87" t="s">
        <v>4143</v>
      </c>
      <c r="N1631" s="87" t="s">
        <v>4160</v>
      </c>
      <c r="R1631" s="93" t="s">
        <v>3644</v>
      </c>
      <c r="V1631" s="116">
        <v>0</v>
      </c>
      <c r="X1631" s="93"/>
      <c r="Y1631" s="93"/>
      <c r="AE1631" s="108"/>
      <c r="AI1631" s="114"/>
      <c r="AJ1631" s="115"/>
      <c r="AK1631" s="114"/>
      <c r="AP1631" s="87" t="s">
        <v>3056</v>
      </c>
      <c r="AQ1631" s="88" t="s">
        <v>22</v>
      </c>
      <c r="AR1631" s="88" t="s">
        <v>21</v>
      </c>
      <c r="AS1631" s="88" t="s">
        <v>22</v>
      </c>
      <c r="AT1631" s="88">
        <v>1</v>
      </c>
      <c r="AW1631" s="120"/>
      <c r="AX1631" s="120"/>
      <c r="AZ1631" s="93"/>
      <c r="BA1631" s="93"/>
      <c r="BB1631" s="93"/>
      <c r="BC1631" s="93"/>
      <c r="BD1631" s="93"/>
      <c r="BE1631" s="93"/>
      <c r="BG1631" s="88" t="s">
        <v>68</v>
      </c>
    </row>
    <row r="1632" spans="1:59" s="87" customFormat="1" ht="30.75" customHeight="1" x14ac:dyDescent="0.2">
      <c r="A1632" s="87" t="s">
        <v>3990</v>
      </c>
      <c r="B1632" s="87" t="s">
        <v>4130</v>
      </c>
      <c r="C1632" s="87" t="s">
        <v>3990</v>
      </c>
      <c r="D1632" s="88" t="s">
        <v>32</v>
      </c>
      <c r="E1632" s="88" t="s">
        <v>31</v>
      </c>
      <c r="F1632" s="88" t="s">
        <v>31</v>
      </c>
      <c r="G1632" s="88" t="s">
        <v>61</v>
      </c>
      <c r="H1632" s="120" t="s">
        <v>66</v>
      </c>
      <c r="I1632" s="120"/>
      <c r="K1632" s="87" t="s">
        <v>4143</v>
      </c>
      <c r="M1632" s="87" t="s">
        <v>4143</v>
      </c>
      <c r="N1632" s="87" t="s">
        <v>4161</v>
      </c>
      <c r="R1632" s="93" t="s">
        <v>4150</v>
      </c>
      <c r="V1632" s="116">
        <v>0</v>
      </c>
      <c r="X1632" s="93"/>
      <c r="Y1632" s="93"/>
      <c r="AE1632" s="108"/>
      <c r="AI1632" s="114"/>
      <c r="AJ1632" s="115"/>
      <c r="AK1632" s="114"/>
      <c r="AP1632" s="87" t="s">
        <v>3056</v>
      </c>
      <c r="AQ1632" s="88" t="s">
        <v>22</v>
      </c>
      <c r="AR1632" s="88" t="s">
        <v>21</v>
      </c>
      <c r="AS1632" s="88" t="s">
        <v>22</v>
      </c>
      <c r="AT1632" s="88">
        <v>1</v>
      </c>
      <c r="AW1632" s="120"/>
      <c r="AX1632" s="120"/>
      <c r="AZ1632" s="93"/>
      <c r="BA1632" s="93"/>
      <c r="BB1632" s="93"/>
      <c r="BC1632" s="93"/>
      <c r="BD1632" s="93"/>
      <c r="BE1632" s="93"/>
      <c r="BG1632" s="88" t="s">
        <v>68</v>
      </c>
    </row>
    <row r="1633" spans="1:59" s="87" customFormat="1" ht="30.75" customHeight="1" x14ac:dyDescent="0.2">
      <c r="A1633" s="87" t="s">
        <v>3991</v>
      </c>
      <c r="B1633" s="87" t="s">
        <v>4131</v>
      </c>
      <c r="C1633" s="87" t="s">
        <v>3991</v>
      </c>
      <c r="D1633" s="88" t="s">
        <v>32</v>
      </c>
      <c r="E1633" s="88" t="s">
        <v>31</v>
      </c>
      <c r="F1633" s="88" t="s">
        <v>31</v>
      </c>
      <c r="G1633" s="88" t="s">
        <v>61</v>
      </c>
      <c r="H1633" s="120" t="s">
        <v>66</v>
      </c>
      <c r="I1633" s="120"/>
      <c r="K1633" s="87" t="s">
        <v>4143</v>
      </c>
      <c r="M1633" s="87" t="s">
        <v>4143</v>
      </c>
      <c r="N1633" s="87" t="s">
        <v>4162</v>
      </c>
      <c r="R1633" s="93" t="s">
        <v>3613</v>
      </c>
      <c r="V1633" s="116">
        <v>0</v>
      </c>
      <c r="X1633" s="93"/>
      <c r="Y1633" s="93"/>
      <c r="AE1633" s="108"/>
      <c r="AI1633" s="114"/>
      <c r="AJ1633" s="115"/>
      <c r="AK1633" s="114"/>
      <c r="AP1633" s="87" t="s">
        <v>3056</v>
      </c>
      <c r="AQ1633" s="88" t="s">
        <v>22</v>
      </c>
      <c r="AR1633" s="88" t="s">
        <v>21</v>
      </c>
      <c r="AS1633" s="88" t="s">
        <v>22</v>
      </c>
      <c r="AT1633" s="88">
        <v>1</v>
      </c>
      <c r="AW1633" s="120"/>
      <c r="AX1633" s="120"/>
      <c r="AZ1633" s="93"/>
      <c r="BA1633" s="93"/>
      <c r="BB1633" s="93"/>
      <c r="BC1633" s="93"/>
      <c r="BD1633" s="93"/>
      <c r="BE1633" s="93"/>
      <c r="BG1633" s="88" t="s">
        <v>68</v>
      </c>
    </row>
    <row r="1634" spans="1:59" s="87" customFormat="1" ht="30.75" customHeight="1" x14ac:dyDescent="0.2">
      <c r="A1634" s="87" t="s">
        <v>3992</v>
      </c>
      <c r="B1634" s="87" t="s">
        <v>4132</v>
      </c>
      <c r="C1634" s="87" t="s">
        <v>3992</v>
      </c>
      <c r="D1634" s="88" t="s">
        <v>32</v>
      </c>
      <c r="E1634" s="88" t="s">
        <v>31</v>
      </c>
      <c r="F1634" s="88" t="s">
        <v>31</v>
      </c>
      <c r="G1634" s="88" t="s">
        <v>61</v>
      </c>
      <c r="H1634" s="120" t="s">
        <v>66</v>
      </c>
      <c r="I1634" s="120"/>
      <c r="K1634" s="87" t="s">
        <v>4143</v>
      </c>
      <c r="M1634" s="87" t="s">
        <v>4143</v>
      </c>
      <c r="N1634" s="87" t="s">
        <v>4165</v>
      </c>
      <c r="R1634" s="93" t="s">
        <v>3619</v>
      </c>
      <c r="V1634" s="116">
        <v>0</v>
      </c>
      <c r="X1634" s="93"/>
      <c r="Y1634" s="93"/>
      <c r="AE1634" s="108"/>
      <c r="AI1634" s="114"/>
      <c r="AJ1634" s="115"/>
      <c r="AK1634" s="114"/>
      <c r="AP1634" s="87" t="s">
        <v>3056</v>
      </c>
      <c r="AQ1634" s="88" t="s">
        <v>22</v>
      </c>
      <c r="AR1634" s="88" t="s">
        <v>21</v>
      </c>
      <c r="AS1634" s="88" t="s">
        <v>22</v>
      </c>
      <c r="AT1634" s="88">
        <v>1</v>
      </c>
      <c r="AW1634" s="120"/>
      <c r="AX1634" s="120"/>
      <c r="AZ1634" s="93"/>
      <c r="BA1634" s="93"/>
      <c r="BB1634" s="93"/>
      <c r="BC1634" s="93"/>
      <c r="BD1634" s="93"/>
      <c r="BE1634" s="93"/>
      <c r="BG1634" s="88" t="s">
        <v>68</v>
      </c>
    </row>
    <row r="1635" spans="1:59" s="87" customFormat="1" ht="30.75" customHeight="1" x14ac:dyDescent="0.2">
      <c r="A1635" s="87" t="s">
        <v>3993</v>
      </c>
      <c r="B1635" s="87" t="s">
        <v>4105</v>
      </c>
      <c r="C1635" s="87" t="s">
        <v>3993</v>
      </c>
      <c r="D1635" s="88" t="s">
        <v>32</v>
      </c>
      <c r="E1635" s="88" t="s">
        <v>31</v>
      </c>
      <c r="F1635" s="88" t="s">
        <v>31</v>
      </c>
      <c r="G1635" s="88" t="s">
        <v>61</v>
      </c>
      <c r="H1635" s="120" t="s">
        <v>66</v>
      </c>
      <c r="I1635" s="120"/>
      <c r="K1635" s="87" t="s">
        <v>4143</v>
      </c>
      <c r="M1635" s="87" t="s">
        <v>4143</v>
      </c>
      <c r="N1635" s="87" t="s">
        <v>4156</v>
      </c>
      <c r="R1635" s="93" t="s">
        <v>3617</v>
      </c>
      <c r="V1635" s="116">
        <v>0</v>
      </c>
      <c r="X1635" s="93"/>
      <c r="Y1635" s="93"/>
      <c r="AE1635" s="108"/>
      <c r="AI1635" s="114"/>
      <c r="AJ1635" s="115"/>
      <c r="AK1635" s="114"/>
      <c r="AP1635" s="87" t="s">
        <v>3056</v>
      </c>
      <c r="AQ1635" s="88" t="s">
        <v>22</v>
      </c>
      <c r="AR1635" s="88" t="s">
        <v>21</v>
      </c>
      <c r="AS1635" s="88" t="s">
        <v>22</v>
      </c>
      <c r="AT1635" s="88">
        <v>1</v>
      </c>
      <c r="AW1635" s="120"/>
      <c r="AX1635" s="120"/>
      <c r="AZ1635" s="93"/>
      <c r="BA1635" s="93"/>
      <c r="BB1635" s="93"/>
      <c r="BC1635" s="93"/>
      <c r="BD1635" s="93"/>
      <c r="BE1635" s="93"/>
      <c r="BG1635" s="88" t="s">
        <v>68</v>
      </c>
    </row>
    <row r="1636" spans="1:59" s="87" customFormat="1" ht="30.75" customHeight="1" x14ac:dyDescent="0.2">
      <c r="A1636" s="87" t="s">
        <v>3994</v>
      </c>
      <c r="B1636" s="87" t="s">
        <v>4133</v>
      </c>
      <c r="C1636" s="87" t="s">
        <v>3994</v>
      </c>
      <c r="D1636" s="88" t="s">
        <v>32</v>
      </c>
      <c r="E1636" s="88" t="s">
        <v>31</v>
      </c>
      <c r="F1636" s="88" t="s">
        <v>31</v>
      </c>
      <c r="G1636" s="88" t="s">
        <v>61</v>
      </c>
      <c r="H1636" s="120" t="s">
        <v>66</v>
      </c>
      <c r="I1636" s="120"/>
      <c r="K1636" s="87" t="s">
        <v>4143</v>
      </c>
      <c r="M1636" s="87" t="s">
        <v>4143</v>
      </c>
      <c r="N1636" s="87" t="s">
        <v>4159</v>
      </c>
      <c r="R1636" s="93" t="s">
        <v>3618</v>
      </c>
      <c r="V1636" s="116">
        <v>0</v>
      </c>
      <c r="X1636" s="93"/>
      <c r="Y1636" s="93"/>
      <c r="AE1636" s="108"/>
      <c r="AI1636" s="114"/>
      <c r="AJ1636" s="115"/>
      <c r="AK1636" s="114"/>
      <c r="AP1636" s="87" t="s">
        <v>3056</v>
      </c>
      <c r="AQ1636" s="88" t="s">
        <v>22</v>
      </c>
      <c r="AR1636" s="88" t="s">
        <v>21</v>
      </c>
      <c r="AS1636" s="88" t="s">
        <v>22</v>
      </c>
      <c r="AT1636" s="88">
        <v>1</v>
      </c>
      <c r="AW1636" s="120"/>
      <c r="AX1636" s="120"/>
      <c r="AZ1636" s="93"/>
      <c r="BA1636" s="93"/>
      <c r="BB1636" s="93"/>
      <c r="BC1636" s="93"/>
      <c r="BD1636" s="93"/>
      <c r="BE1636" s="93"/>
      <c r="BG1636" s="88" t="s">
        <v>68</v>
      </c>
    </row>
    <row r="1637" spans="1:59" s="87" customFormat="1" ht="30.75" customHeight="1" x14ac:dyDescent="0.2">
      <c r="A1637" s="87" t="s">
        <v>3995</v>
      </c>
      <c r="B1637" s="87" t="s">
        <v>4109</v>
      </c>
      <c r="C1637" s="87" t="s">
        <v>3995</v>
      </c>
      <c r="D1637" s="88" t="s">
        <v>32</v>
      </c>
      <c r="E1637" s="88" t="s">
        <v>31</v>
      </c>
      <c r="F1637" s="88" t="s">
        <v>31</v>
      </c>
      <c r="G1637" s="88" t="s">
        <v>61</v>
      </c>
      <c r="H1637" s="120" t="s">
        <v>66</v>
      </c>
      <c r="I1637" s="120"/>
      <c r="K1637" s="87" t="s">
        <v>4143</v>
      </c>
      <c r="M1637" s="87" t="s">
        <v>4143</v>
      </c>
      <c r="N1637" s="87" t="s">
        <v>4176</v>
      </c>
      <c r="R1637" s="93" t="s">
        <v>3615</v>
      </c>
      <c r="V1637" s="116">
        <v>0</v>
      </c>
      <c r="X1637" s="93"/>
      <c r="Y1637" s="93"/>
      <c r="AE1637" s="108"/>
      <c r="AI1637" s="114"/>
      <c r="AJ1637" s="115"/>
      <c r="AK1637" s="114"/>
      <c r="AP1637" s="87" t="s">
        <v>3056</v>
      </c>
      <c r="AQ1637" s="88" t="s">
        <v>22</v>
      </c>
      <c r="AR1637" s="88" t="s">
        <v>21</v>
      </c>
      <c r="AS1637" s="88" t="s">
        <v>22</v>
      </c>
      <c r="AT1637" s="88">
        <v>1</v>
      </c>
      <c r="AW1637" s="120"/>
      <c r="AX1637" s="120"/>
      <c r="AZ1637" s="93"/>
      <c r="BA1637" s="93"/>
      <c r="BB1637" s="93"/>
      <c r="BC1637" s="93"/>
      <c r="BD1637" s="93"/>
      <c r="BE1637" s="93"/>
      <c r="BG1637" s="88" t="s">
        <v>68</v>
      </c>
    </row>
    <row r="1638" spans="1:59" s="87" customFormat="1" ht="30.75" customHeight="1" x14ac:dyDescent="0.2">
      <c r="A1638" s="87" t="s">
        <v>3972</v>
      </c>
      <c r="B1638" s="87" t="s">
        <v>4110</v>
      </c>
      <c r="C1638" s="87" t="s">
        <v>3972</v>
      </c>
      <c r="D1638" s="88" t="s">
        <v>32</v>
      </c>
      <c r="E1638" s="88" t="s">
        <v>31</v>
      </c>
      <c r="F1638" s="88" t="s">
        <v>31</v>
      </c>
      <c r="G1638" s="88" t="s">
        <v>61</v>
      </c>
      <c r="H1638" s="120" t="s">
        <v>66</v>
      </c>
      <c r="I1638" s="120"/>
      <c r="K1638" s="87" t="s">
        <v>4143</v>
      </c>
      <c r="M1638" s="87" t="s">
        <v>4143</v>
      </c>
      <c r="N1638" s="87" t="s">
        <v>4160</v>
      </c>
      <c r="R1638" s="93" t="s">
        <v>3644</v>
      </c>
      <c r="V1638" s="116">
        <v>0</v>
      </c>
      <c r="X1638" s="93"/>
      <c r="Y1638" s="93"/>
      <c r="AE1638" s="108"/>
      <c r="AI1638" s="114"/>
      <c r="AJ1638" s="115"/>
      <c r="AK1638" s="114"/>
      <c r="AP1638" s="87" t="s">
        <v>3056</v>
      </c>
      <c r="AQ1638" s="88" t="s">
        <v>22</v>
      </c>
      <c r="AR1638" s="88" t="s">
        <v>21</v>
      </c>
      <c r="AS1638" s="88" t="s">
        <v>22</v>
      </c>
      <c r="AT1638" s="88">
        <v>1</v>
      </c>
      <c r="AW1638" s="120"/>
      <c r="AX1638" s="120"/>
      <c r="AZ1638" s="93"/>
      <c r="BA1638" s="93"/>
      <c r="BB1638" s="93"/>
      <c r="BC1638" s="93"/>
      <c r="BD1638" s="93"/>
      <c r="BE1638" s="93"/>
      <c r="BG1638" s="88" t="s">
        <v>68</v>
      </c>
    </row>
    <row r="1639" spans="1:59" s="87" customFormat="1" ht="30.75" customHeight="1" x14ac:dyDescent="0.2">
      <c r="A1639" s="87" t="s">
        <v>3976</v>
      </c>
      <c r="B1639" s="87" t="s">
        <v>4111</v>
      </c>
      <c r="C1639" s="87" t="s">
        <v>3976</v>
      </c>
      <c r="D1639" s="88" t="s">
        <v>32</v>
      </c>
      <c r="E1639" s="88" t="s">
        <v>31</v>
      </c>
      <c r="F1639" s="88" t="s">
        <v>31</v>
      </c>
      <c r="G1639" s="88" t="s">
        <v>61</v>
      </c>
      <c r="H1639" s="120" t="s">
        <v>66</v>
      </c>
      <c r="I1639" s="120"/>
      <c r="K1639" s="87" t="s">
        <v>4143</v>
      </c>
      <c r="M1639" s="87" t="s">
        <v>4143</v>
      </c>
      <c r="N1639" s="87" t="s">
        <v>4161</v>
      </c>
      <c r="R1639" s="93" t="s">
        <v>4150</v>
      </c>
      <c r="V1639" s="116">
        <v>0</v>
      </c>
      <c r="X1639" s="93"/>
      <c r="Y1639" s="93"/>
      <c r="AE1639" s="108"/>
      <c r="AI1639" s="114"/>
      <c r="AJ1639" s="115"/>
      <c r="AK1639" s="114"/>
      <c r="AP1639" s="87" t="s">
        <v>3056</v>
      </c>
      <c r="AQ1639" s="88" t="s">
        <v>22</v>
      </c>
      <c r="AR1639" s="88" t="s">
        <v>21</v>
      </c>
      <c r="AS1639" s="88" t="s">
        <v>22</v>
      </c>
      <c r="AT1639" s="88">
        <v>1</v>
      </c>
      <c r="AW1639" s="120"/>
      <c r="AX1639" s="120"/>
      <c r="AZ1639" s="93"/>
      <c r="BA1639" s="93"/>
      <c r="BB1639" s="93"/>
      <c r="BC1639" s="93"/>
      <c r="BD1639" s="93"/>
      <c r="BE1639" s="93"/>
      <c r="BG1639" s="88" t="s">
        <v>68</v>
      </c>
    </row>
    <row r="1640" spans="1:59" s="87" customFormat="1" ht="30.75" customHeight="1" x14ac:dyDescent="0.2">
      <c r="A1640" s="87" t="s">
        <v>3996</v>
      </c>
      <c r="B1640" s="87" t="s">
        <v>4112</v>
      </c>
      <c r="C1640" s="87" t="s">
        <v>3996</v>
      </c>
      <c r="D1640" s="88" t="s">
        <v>32</v>
      </c>
      <c r="E1640" s="88" t="s">
        <v>31</v>
      </c>
      <c r="F1640" s="88" t="s">
        <v>31</v>
      </c>
      <c r="G1640" s="88" t="s">
        <v>61</v>
      </c>
      <c r="H1640" s="120" t="s">
        <v>66</v>
      </c>
      <c r="I1640" s="120"/>
      <c r="K1640" s="87" t="s">
        <v>4143</v>
      </c>
      <c r="M1640" s="87" t="s">
        <v>4143</v>
      </c>
      <c r="N1640" s="87" t="s">
        <v>4165</v>
      </c>
      <c r="R1640" s="93" t="s">
        <v>3619</v>
      </c>
      <c r="V1640" s="116">
        <v>0</v>
      </c>
      <c r="X1640" s="93"/>
      <c r="Y1640" s="93"/>
      <c r="AE1640" s="108"/>
      <c r="AI1640" s="114"/>
      <c r="AJ1640" s="115"/>
      <c r="AK1640" s="114"/>
      <c r="AP1640" s="87" t="s">
        <v>3056</v>
      </c>
      <c r="AQ1640" s="88" t="s">
        <v>22</v>
      </c>
      <c r="AR1640" s="88" t="s">
        <v>21</v>
      </c>
      <c r="AS1640" s="88" t="s">
        <v>22</v>
      </c>
      <c r="AT1640" s="88">
        <v>1</v>
      </c>
      <c r="AW1640" s="120"/>
      <c r="AX1640" s="120"/>
      <c r="AZ1640" s="93"/>
      <c r="BA1640" s="93"/>
      <c r="BB1640" s="93"/>
      <c r="BC1640" s="93"/>
      <c r="BD1640" s="93"/>
      <c r="BE1640" s="93"/>
      <c r="BG1640" s="88" t="s">
        <v>68</v>
      </c>
    </row>
    <row r="1641" spans="1:59" s="87" customFormat="1" ht="30.75" customHeight="1" x14ac:dyDescent="0.2">
      <c r="A1641" s="87" t="s">
        <v>3997</v>
      </c>
      <c r="B1641" s="87" t="s">
        <v>4113</v>
      </c>
      <c r="C1641" s="87" t="s">
        <v>3997</v>
      </c>
      <c r="D1641" s="88" t="s">
        <v>32</v>
      </c>
      <c r="E1641" s="88" t="s">
        <v>31</v>
      </c>
      <c r="F1641" s="88" t="s">
        <v>31</v>
      </c>
      <c r="G1641" s="88" t="s">
        <v>61</v>
      </c>
      <c r="H1641" s="120" t="s">
        <v>66</v>
      </c>
      <c r="I1641" s="120"/>
      <c r="K1641" s="87" t="s">
        <v>4143</v>
      </c>
      <c r="M1641" s="87" t="s">
        <v>4143</v>
      </c>
      <c r="N1641" s="87" t="s">
        <v>4162</v>
      </c>
      <c r="R1641" s="93" t="s">
        <v>3613</v>
      </c>
      <c r="V1641" s="116">
        <v>0</v>
      </c>
      <c r="X1641" s="93"/>
      <c r="Y1641" s="93"/>
      <c r="AE1641" s="108"/>
      <c r="AI1641" s="114"/>
      <c r="AJ1641" s="115"/>
      <c r="AK1641" s="114"/>
      <c r="AP1641" s="87" t="s">
        <v>3056</v>
      </c>
      <c r="AQ1641" s="88" t="s">
        <v>22</v>
      </c>
      <c r="AR1641" s="88" t="s">
        <v>21</v>
      </c>
      <c r="AS1641" s="88" t="s">
        <v>22</v>
      </c>
      <c r="AT1641" s="88">
        <v>1</v>
      </c>
      <c r="AW1641" s="120"/>
      <c r="AX1641" s="120"/>
      <c r="AZ1641" s="93"/>
      <c r="BA1641" s="93"/>
      <c r="BB1641" s="93"/>
      <c r="BC1641" s="93"/>
      <c r="BD1641" s="93"/>
      <c r="BE1641" s="93"/>
      <c r="BG1641" s="88" t="s">
        <v>68</v>
      </c>
    </row>
    <row r="1642" spans="1:59" s="87" customFormat="1" ht="30.75" customHeight="1" x14ac:dyDescent="0.2">
      <c r="A1642" s="87" t="s">
        <v>3998</v>
      </c>
      <c r="B1642" s="87" t="s">
        <v>4114</v>
      </c>
      <c r="C1642" s="87" t="s">
        <v>3998</v>
      </c>
      <c r="D1642" s="88" t="s">
        <v>32</v>
      </c>
      <c r="E1642" s="88" t="s">
        <v>31</v>
      </c>
      <c r="F1642" s="88" t="s">
        <v>31</v>
      </c>
      <c r="G1642" s="88" t="s">
        <v>61</v>
      </c>
      <c r="H1642" s="120" t="s">
        <v>66</v>
      </c>
      <c r="I1642" s="120"/>
      <c r="K1642" s="87" t="s">
        <v>4143</v>
      </c>
      <c r="M1642" s="87" t="s">
        <v>4143</v>
      </c>
      <c r="N1642" s="87" t="s">
        <v>4159</v>
      </c>
      <c r="R1642" s="93" t="s">
        <v>3618</v>
      </c>
      <c r="V1642" s="116">
        <v>0</v>
      </c>
      <c r="X1642" s="93"/>
      <c r="Y1642" s="93"/>
      <c r="AE1642" s="108"/>
      <c r="AI1642" s="114"/>
      <c r="AJ1642" s="115"/>
      <c r="AK1642" s="114"/>
      <c r="AP1642" s="87" t="s">
        <v>3056</v>
      </c>
      <c r="AQ1642" s="88" t="s">
        <v>22</v>
      </c>
      <c r="AR1642" s="88" t="s">
        <v>21</v>
      </c>
      <c r="AS1642" s="88" t="s">
        <v>22</v>
      </c>
      <c r="AT1642" s="88">
        <v>1</v>
      </c>
      <c r="AW1642" s="120"/>
      <c r="AX1642" s="120"/>
      <c r="AZ1642" s="93"/>
      <c r="BA1642" s="93"/>
      <c r="BB1642" s="93"/>
      <c r="BC1642" s="93"/>
      <c r="BD1642" s="93"/>
      <c r="BE1642" s="93"/>
      <c r="BG1642" s="88" t="s">
        <v>68</v>
      </c>
    </row>
    <row r="1643" spans="1:59" s="87" customFormat="1" ht="30.75" customHeight="1" x14ac:dyDescent="0.2">
      <c r="A1643" s="87" t="s">
        <v>3999</v>
      </c>
      <c r="B1643" s="87" t="s">
        <v>4115</v>
      </c>
      <c r="C1643" s="87" t="s">
        <v>3999</v>
      </c>
      <c r="D1643" s="88" t="s">
        <v>32</v>
      </c>
      <c r="E1643" s="88" t="s">
        <v>31</v>
      </c>
      <c r="F1643" s="88" t="s">
        <v>31</v>
      </c>
      <c r="G1643" s="88" t="s">
        <v>61</v>
      </c>
      <c r="H1643" s="120" t="s">
        <v>66</v>
      </c>
      <c r="I1643" s="120"/>
      <c r="K1643" s="87" t="s">
        <v>4143</v>
      </c>
      <c r="M1643" s="87" t="s">
        <v>4143</v>
      </c>
      <c r="N1643" s="87" t="s">
        <v>4175</v>
      </c>
      <c r="R1643" s="93" t="s">
        <v>3638</v>
      </c>
      <c r="V1643" s="116">
        <v>0</v>
      </c>
      <c r="X1643" s="93"/>
      <c r="Y1643" s="93"/>
      <c r="AE1643" s="108"/>
      <c r="AI1643" s="114"/>
      <c r="AJ1643" s="115"/>
      <c r="AK1643" s="114"/>
      <c r="AP1643" s="87" t="s">
        <v>3056</v>
      </c>
      <c r="AQ1643" s="88" t="s">
        <v>22</v>
      </c>
      <c r="AR1643" s="88" t="s">
        <v>21</v>
      </c>
      <c r="AS1643" s="88" t="s">
        <v>22</v>
      </c>
      <c r="AT1643" s="88">
        <v>1</v>
      </c>
      <c r="AW1643" s="120"/>
      <c r="AX1643" s="120"/>
      <c r="AZ1643" s="93"/>
      <c r="BA1643" s="93"/>
      <c r="BB1643" s="93"/>
      <c r="BC1643" s="93"/>
      <c r="BD1643" s="93"/>
      <c r="BE1643" s="93"/>
      <c r="BG1643" s="88" t="s">
        <v>68</v>
      </c>
    </row>
    <row r="1644" spans="1:59" s="87" customFormat="1" ht="30.75" customHeight="1" x14ac:dyDescent="0.2">
      <c r="A1644" s="87" t="s">
        <v>4000</v>
      </c>
      <c r="B1644" s="87" t="s">
        <v>4116</v>
      </c>
      <c r="C1644" s="87" t="s">
        <v>4000</v>
      </c>
      <c r="D1644" s="88" t="s">
        <v>32</v>
      </c>
      <c r="E1644" s="88" t="s">
        <v>31</v>
      </c>
      <c r="F1644" s="88" t="s">
        <v>31</v>
      </c>
      <c r="G1644" s="88" t="s">
        <v>61</v>
      </c>
      <c r="H1644" s="120" t="s">
        <v>66</v>
      </c>
      <c r="I1644" s="120"/>
      <c r="K1644" s="87" t="s">
        <v>4143</v>
      </c>
      <c r="M1644" s="87" t="s">
        <v>4143</v>
      </c>
      <c r="N1644" s="87" t="s">
        <v>4169</v>
      </c>
      <c r="R1644" s="93" t="s">
        <v>3622</v>
      </c>
      <c r="V1644" s="116">
        <v>0</v>
      </c>
      <c r="X1644" s="93"/>
      <c r="Y1644" s="93"/>
      <c r="AE1644" s="108"/>
      <c r="AI1644" s="114"/>
      <c r="AJ1644" s="115"/>
      <c r="AK1644" s="114"/>
      <c r="AP1644" s="87" t="s">
        <v>3056</v>
      </c>
      <c r="AQ1644" s="88" t="s">
        <v>22</v>
      </c>
      <c r="AR1644" s="88" t="s">
        <v>21</v>
      </c>
      <c r="AS1644" s="88" t="s">
        <v>22</v>
      </c>
      <c r="AT1644" s="88">
        <v>1</v>
      </c>
      <c r="AW1644" s="120"/>
      <c r="AX1644" s="120"/>
      <c r="AZ1644" s="93"/>
      <c r="BA1644" s="93"/>
      <c r="BB1644" s="93"/>
      <c r="BC1644" s="93"/>
      <c r="BD1644" s="93"/>
      <c r="BE1644" s="93"/>
      <c r="BG1644" s="88" t="s">
        <v>68</v>
      </c>
    </row>
    <row r="1645" spans="1:59" s="87" customFormat="1" ht="30.75" customHeight="1" x14ac:dyDescent="0.2">
      <c r="A1645" s="87" t="s">
        <v>3962</v>
      </c>
      <c r="B1645" s="87" t="s">
        <v>4117</v>
      </c>
      <c r="C1645" s="87" t="s">
        <v>3962</v>
      </c>
      <c r="D1645" s="88" t="s">
        <v>32</v>
      </c>
      <c r="E1645" s="88" t="s">
        <v>31</v>
      </c>
      <c r="F1645" s="88" t="s">
        <v>31</v>
      </c>
      <c r="G1645" s="88" t="s">
        <v>61</v>
      </c>
      <c r="H1645" s="120" t="s">
        <v>66</v>
      </c>
      <c r="I1645" s="120"/>
      <c r="K1645" s="87" t="s">
        <v>4143</v>
      </c>
      <c r="M1645" s="87" t="s">
        <v>4143</v>
      </c>
      <c r="N1645" s="87" t="s">
        <v>4154</v>
      </c>
      <c r="R1645" s="93" t="s">
        <v>3623</v>
      </c>
      <c r="V1645" s="116">
        <v>0</v>
      </c>
      <c r="X1645" s="93"/>
      <c r="Y1645" s="93"/>
      <c r="AE1645" s="108"/>
      <c r="AI1645" s="114"/>
      <c r="AJ1645" s="115"/>
      <c r="AK1645" s="114"/>
      <c r="AP1645" s="87" t="s">
        <v>3056</v>
      </c>
      <c r="AQ1645" s="88" t="s">
        <v>22</v>
      </c>
      <c r="AR1645" s="88" t="s">
        <v>21</v>
      </c>
      <c r="AS1645" s="88" t="s">
        <v>22</v>
      </c>
      <c r="AT1645" s="88">
        <v>1</v>
      </c>
      <c r="AW1645" s="120"/>
      <c r="AX1645" s="120"/>
      <c r="AZ1645" s="93"/>
      <c r="BA1645" s="93"/>
      <c r="BB1645" s="93"/>
      <c r="BC1645" s="93"/>
      <c r="BD1645" s="93"/>
      <c r="BE1645" s="93"/>
      <c r="BG1645" s="88" t="s">
        <v>68</v>
      </c>
    </row>
    <row r="1646" spans="1:59" s="87" customFormat="1" ht="30.75" customHeight="1" x14ac:dyDescent="0.2">
      <c r="A1646" s="87" t="s">
        <v>4001</v>
      </c>
      <c r="B1646" s="87" t="s">
        <v>4118</v>
      </c>
      <c r="C1646" s="87" t="s">
        <v>4001</v>
      </c>
      <c r="D1646" s="88" t="s">
        <v>32</v>
      </c>
      <c r="E1646" s="88" t="s">
        <v>31</v>
      </c>
      <c r="F1646" s="88" t="s">
        <v>31</v>
      </c>
      <c r="G1646" s="88" t="s">
        <v>61</v>
      </c>
      <c r="H1646" s="120" t="s">
        <v>66</v>
      </c>
      <c r="I1646" s="120"/>
      <c r="K1646" s="87" t="s">
        <v>4143</v>
      </c>
      <c r="M1646" s="87" t="s">
        <v>4143</v>
      </c>
      <c r="N1646" s="87" t="s">
        <v>4170</v>
      </c>
      <c r="R1646" s="93" t="s">
        <v>3624</v>
      </c>
      <c r="V1646" s="116">
        <v>0</v>
      </c>
      <c r="X1646" s="93"/>
      <c r="Y1646" s="93"/>
      <c r="AE1646" s="108"/>
      <c r="AI1646" s="114"/>
      <c r="AJ1646" s="115"/>
      <c r="AK1646" s="114"/>
      <c r="AP1646" s="87" t="s">
        <v>3056</v>
      </c>
      <c r="AQ1646" s="88" t="s">
        <v>22</v>
      </c>
      <c r="AR1646" s="88" t="s">
        <v>21</v>
      </c>
      <c r="AS1646" s="88" t="s">
        <v>22</v>
      </c>
      <c r="AT1646" s="88">
        <v>1</v>
      </c>
      <c r="AW1646" s="120"/>
      <c r="AX1646" s="120"/>
      <c r="AZ1646" s="93"/>
      <c r="BA1646" s="93"/>
      <c r="BB1646" s="93"/>
      <c r="BC1646" s="93"/>
      <c r="BD1646" s="93"/>
      <c r="BE1646" s="93"/>
      <c r="BG1646" s="88" t="s">
        <v>68</v>
      </c>
    </row>
    <row r="1647" spans="1:59" s="87" customFormat="1" ht="30.75" customHeight="1" x14ac:dyDescent="0.2">
      <c r="A1647" s="87" t="s">
        <v>4002</v>
      </c>
      <c r="B1647" s="87" t="s">
        <v>4119</v>
      </c>
      <c r="C1647" s="87" t="s">
        <v>4002</v>
      </c>
      <c r="D1647" s="88" t="s">
        <v>32</v>
      </c>
      <c r="E1647" s="88" t="s">
        <v>31</v>
      </c>
      <c r="F1647" s="88" t="s">
        <v>31</v>
      </c>
      <c r="G1647" s="88" t="s">
        <v>61</v>
      </c>
      <c r="H1647" s="120" t="s">
        <v>66</v>
      </c>
      <c r="I1647" s="120"/>
      <c r="K1647" s="87" t="s">
        <v>4143</v>
      </c>
      <c r="M1647" s="87" t="s">
        <v>4143</v>
      </c>
      <c r="N1647" s="87" t="s">
        <v>4161</v>
      </c>
      <c r="R1647" s="93" t="s">
        <v>3625</v>
      </c>
      <c r="V1647" s="116">
        <v>0</v>
      </c>
      <c r="X1647" s="93"/>
      <c r="Y1647" s="93"/>
      <c r="AE1647" s="108"/>
      <c r="AI1647" s="114"/>
      <c r="AJ1647" s="115"/>
      <c r="AK1647" s="114"/>
      <c r="AP1647" s="87" t="s">
        <v>3056</v>
      </c>
      <c r="AQ1647" s="88" t="s">
        <v>22</v>
      </c>
      <c r="AR1647" s="88" t="s">
        <v>21</v>
      </c>
      <c r="AS1647" s="88" t="s">
        <v>22</v>
      </c>
      <c r="AT1647" s="88">
        <v>1</v>
      </c>
      <c r="AW1647" s="120"/>
      <c r="AX1647" s="120"/>
      <c r="AZ1647" s="93"/>
      <c r="BA1647" s="93"/>
      <c r="BB1647" s="93"/>
      <c r="BC1647" s="93"/>
      <c r="BD1647" s="93"/>
      <c r="BE1647" s="93"/>
      <c r="BG1647" s="88" t="s">
        <v>68</v>
      </c>
    </row>
    <row r="1648" spans="1:59" s="87" customFormat="1" ht="30.75" customHeight="1" x14ac:dyDescent="0.2">
      <c r="A1648" s="87" t="s">
        <v>4003</v>
      </c>
      <c r="B1648" s="87" t="s">
        <v>4120</v>
      </c>
      <c r="C1648" s="87" t="s">
        <v>4003</v>
      </c>
      <c r="D1648" s="88" t="s">
        <v>32</v>
      </c>
      <c r="E1648" s="88" t="s">
        <v>31</v>
      </c>
      <c r="F1648" s="88" t="s">
        <v>31</v>
      </c>
      <c r="G1648" s="88" t="s">
        <v>61</v>
      </c>
      <c r="H1648" s="120" t="s">
        <v>66</v>
      </c>
      <c r="I1648" s="120"/>
      <c r="K1648" s="87" t="s">
        <v>4143</v>
      </c>
      <c r="M1648" s="87" t="s">
        <v>4143</v>
      </c>
      <c r="N1648" s="87" t="s">
        <v>4171</v>
      </c>
      <c r="R1648" s="93" t="s">
        <v>3626</v>
      </c>
      <c r="V1648" s="116">
        <v>0</v>
      </c>
      <c r="X1648" s="93"/>
      <c r="Y1648" s="93"/>
      <c r="AE1648" s="108"/>
      <c r="AI1648" s="114"/>
      <c r="AJ1648" s="115"/>
      <c r="AK1648" s="114"/>
      <c r="AP1648" s="87" t="s">
        <v>3056</v>
      </c>
      <c r="AQ1648" s="88" t="s">
        <v>22</v>
      </c>
      <c r="AR1648" s="88" t="s">
        <v>21</v>
      </c>
      <c r="AS1648" s="88" t="s">
        <v>22</v>
      </c>
      <c r="AT1648" s="88">
        <v>1</v>
      </c>
      <c r="AW1648" s="120"/>
      <c r="AX1648" s="120"/>
      <c r="AZ1648" s="93"/>
      <c r="BA1648" s="93"/>
      <c r="BB1648" s="93"/>
      <c r="BC1648" s="93"/>
      <c r="BD1648" s="93"/>
      <c r="BE1648" s="93"/>
      <c r="BG1648" s="88" t="s">
        <v>68</v>
      </c>
    </row>
    <row r="1649" spans="1:59" s="87" customFormat="1" ht="30.75" customHeight="1" x14ac:dyDescent="0.2">
      <c r="A1649" s="87" t="s">
        <v>4004</v>
      </c>
      <c r="B1649" s="87" t="s">
        <v>4121</v>
      </c>
      <c r="C1649" s="87" t="s">
        <v>4004</v>
      </c>
      <c r="D1649" s="88" t="s">
        <v>32</v>
      </c>
      <c r="E1649" s="88" t="s">
        <v>31</v>
      </c>
      <c r="F1649" s="88" t="s">
        <v>31</v>
      </c>
      <c r="G1649" s="88" t="s">
        <v>61</v>
      </c>
      <c r="H1649" s="120" t="s">
        <v>66</v>
      </c>
      <c r="I1649" s="120"/>
      <c r="K1649" s="87" t="s">
        <v>4143</v>
      </c>
      <c r="M1649" s="87" t="s">
        <v>4143</v>
      </c>
      <c r="N1649" s="87" t="s">
        <v>4172</v>
      </c>
      <c r="R1649" s="93" t="s">
        <v>3633</v>
      </c>
      <c r="V1649" s="116">
        <v>0</v>
      </c>
      <c r="X1649" s="93"/>
      <c r="Y1649" s="93"/>
      <c r="AE1649" s="108"/>
      <c r="AI1649" s="114"/>
      <c r="AJ1649" s="115"/>
      <c r="AK1649" s="114"/>
      <c r="AP1649" s="87" t="s">
        <v>3056</v>
      </c>
      <c r="AQ1649" s="88" t="s">
        <v>22</v>
      </c>
      <c r="AR1649" s="88" t="s">
        <v>21</v>
      </c>
      <c r="AS1649" s="88" t="s">
        <v>22</v>
      </c>
      <c r="AT1649" s="88">
        <v>1</v>
      </c>
      <c r="AW1649" s="120"/>
      <c r="AX1649" s="120"/>
      <c r="AZ1649" s="93"/>
      <c r="BA1649" s="93"/>
      <c r="BB1649" s="93"/>
      <c r="BC1649" s="93"/>
      <c r="BD1649" s="93"/>
      <c r="BE1649" s="93"/>
      <c r="BG1649" s="88" t="s">
        <v>68</v>
      </c>
    </row>
    <row r="1650" spans="1:59" s="87" customFormat="1" ht="30.75" customHeight="1" x14ac:dyDescent="0.2">
      <c r="A1650" s="87" t="s">
        <v>3968</v>
      </c>
      <c r="B1650" s="87" t="s">
        <v>4122</v>
      </c>
      <c r="C1650" s="87" t="s">
        <v>3968</v>
      </c>
      <c r="D1650" s="88" t="s">
        <v>32</v>
      </c>
      <c r="E1650" s="88" t="s">
        <v>31</v>
      </c>
      <c r="F1650" s="88" t="s">
        <v>31</v>
      </c>
      <c r="G1650" s="88" t="s">
        <v>61</v>
      </c>
      <c r="H1650" s="120" t="s">
        <v>66</v>
      </c>
      <c r="I1650" s="120"/>
      <c r="K1650" s="87" t="s">
        <v>4143</v>
      </c>
      <c r="M1650" s="87" t="s">
        <v>4143</v>
      </c>
      <c r="N1650" s="87" t="s">
        <v>4156</v>
      </c>
      <c r="R1650" s="93" t="s">
        <v>3632</v>
      </c>
      <c r="V1650" s="116">
        <v>0</v>
      </c>
      <c r="X1650" s="93"/>
      <c r="Y1650" s="93"/>
      <c r="AE1650" s="108"/>
      <c r="AI1650" s="114"/>
      <c r="AJ1650" s="115"/>
      <c r="AK1650" s="114"/>
      <c r="AP1650" s="87" t="s">
        <v>3056</v>
      </c>
      <c r="AQ1650" s="88" t="s">
        <v>22</v>
      </c>
      <c r="AR1650" s="88" t="s">
        <v>21</v>
      </c>
      <c r="AS1650" s="88" t="s">
        <v>22</v>
      </c>
      <c r="AT1650" s="88">
        <v>1</v>
      </c>
      <c r="AW1650" s="120"/>
      <c r="AX1650" s="120"/>
      <c r="AZ1650" s="93"/>
      <c r="BA1650" s="93"/>
      <c r="BB1650" s="93"/>
      <c r="BC1650" s="93"/>
      <c r="BD1650" s="93"/>
      <c r="BE1650" s="93"/>
      <c r="BG1650" s="88" t="s">
        <v>68</v>
      </c>
    </row>
    <row r="1651" spans="1:59" s="87" customFormat="1" ht="30.75" customHeight="1" x14ac:dyDescent="0.2">
      <c r="A1651" s="87" t="s">
        <v>4005</v>
      </c>
      <c r="B1651" s="87" t="s">
        <v>4123</v>
      </c>
      <c r="C1651" s="87" t="s">
        <v>4005</v>
      </c>
      <c r="D1651" s="88" t="s">
        <v>32</v>
      </c>
      <c r="E1651" s="88" t="s">
        <v>31</v>
      </c>
      <c r="F1651" s="88" t="s">
        <v>31</v>
      </c>
      <c r="G1651" s="88" t="s">
        <v>61</v>
      </c>
      <c r="H1651" s="120" t="s">
        <v>66</v>
      </c>
      <c r="I1651" s="120"/>
      <c r="K1651" s="87" t="s">
        <v>4143</v>
      </c>
      <c r="M1651" s="87" t="s">
        <v>4143</v>
      </c>
      <c r="N1651" s="87" t="s">
        <v>4173</v>
      </c>
      <c r="R1651" s="93" t="s">
        <v>4151</v>
      </c>
      <c r="V1651" s="116">
        <v>0</v>
      </c>
      <c r="X1651" s="93"/>
      <c r="Y1651" s="93"/>
      <c r="AE1651" s="108"/>
      <c r="AI1651" s="114"/>
      <c r="AJ1651" s="115"/>
      <c r="AK1651" s="114"/>
      <c r="AP1651" s="87" t="s">
        <v>3056</v>
      </c>
      <c r="AQ1651" s="88" t="s">
        <v>22</v>
      </c>
      <c r="AR1651" s="88" t="s">
        <v>21</v>
      </c>
      <c r="AS1651" s="88" t="s">
        <v>22</v>
      </c>
      <c r="AT1651" s="88">
        <v>1</v>
      </c>
      <c r="AW1651" s="120"/>
      <c r="AX1651" s="120"/>
      <c r="AZ1651" s="93"/>
      <c r="BA1651" s="93"/>
      <c r="BB1651" s="93"/>
      <c r="BC1651" s="93"/>
      <c r="BD1651" s="93"/>
      <c r="BE1651" s="93"/>
      <c r="BG1651" s="88" t="s">
        <v>68</v>
      </c>
    </row>
    <row r="1652" spans="1:59" s="87" customFormat="1" ht="30.75" customHeight="1" x14ac:dyDescent="0.2">
      <c r="A1652" s="87" t="s">
        <v>4006</v>
      </c>
      <c r="B1652" s="87" t="s">
        <v>4124</v>
      </c>
      <c r="C1652" s="87" t="s">
        <v>4006</v>
      </c>
      <c r="D1652" s="88" t="s">
        <v>32</v>
      </c>
      <c r="E1652" s="88" t="s">
        <v>31</v>
      </c>
      <c r="F1652" s="88" t="s">
        <v>31</v>
      </c>
      <c r="G1652" s="88" t="s">
        <v>61</v>
      </c>
      <c r="H1652" s="120" t="s">
        <v>66</v>
      </c>
      <c r="I1652" s="120"/>
      <c r="K1652" s="87" t="s">
        <v>4143</v>
      </c>
      <c r="M1652" s="87" t="s">
        <v>4143</v>
      </c>
      <c r="N1652" s="87" t="s">
        <v>4174</v>
      </c>
      <c r="R1652" s="93" t="s">
        <v>4152</v>
      </c>
      <c r="V1652" s="116">
        <v>0</v>
      </c>
      <c r="X1652" s="93"/>
      <c r="Y1652" s="93"/>
      <c r="AE1652" s="108"/>
      <c r="AI1652" s="114"/>
      <c r="AJ1652" s="115"/>
      <c r="AK1652" s="114"/>
      <c r="AP1652" s="87" t="s">
        <v>3056</v>
      </c>
      <c r="AQ1652" s="88" t="s">
        <v>22</v>
      </c>
      <c r="AR1652" s="88" t="s">
        <v>21</v>
      </c>
      <c r="AS1652" s="88" t="s">
        <v>22</v>
      </c>
      <c r="AT1652" s="88">
        <v>1</v>
      </c>
      <c r="AW1652" s="120"/>
      <c r="AX1652" s="120"/>
      <c r="AZ1652" s="93"/>
      <c r="BA1652" s="93"/>
      <c r="BB1652" s="93"/>
      <c r="BC1652" s="93"/>
      <c r="BD1652" s="93"/>
      <c r="BE1652" s="93"/>
      <c r="BG1652" s="88" t="s">
        <v>68</v>
      </c>
    </row>
    <row r="1653" spans="1:59" s="87" customFormat="1" ht="30.75" customHeight="1" x14ac:dyDescent="0.2">
      <c r="A1653" s="87" t="s">
        <v>4007</v>
      </c>
      <c r="B1653" s="87" t="s">
        <v>4099</v>
      </c>
      <c r="C1653" s="87" t="s">
        <v>4007</v>
      </c>
      <c r="D1653" s="88" t="s">
        <v>32</v>
      </c>
      <c r="E1653" s="88" t="s">
        <v>31</v>
      </c>
      <c r="F1653" s="88" t="s">
        <v>31</v>
      </c>
      <c r="G1653" s="88" t="s">
        <v>61</v>
      </c>
      <c r="H1653" s="120" t="s">
        <v>66</v>
      </c>
      <c r="I1653" s="120"/>
      <c r="K1653" s="87" t="s">
        <v>4143</v>
      </c>
      <c r="M1653" s="87" t="s">
        <v>4143</v>
      </c>
      <c r="N1653" s="87" t="s">
        <v>4159</v>
      </c>
      <c r="R1653" s="93" t="s">
        <v>3618</v>
      </c>
      <c r="V1653" s="116">
        <v>0</v>
      </c>
      <c r="X1653" s="93"/>
      <c r="Y1653" s="93"/>
      <c r="AE1653" s="108"/>
      <c r="AI1653" s="114"/>
      <c r="AJ1653" s="115"/>
      <c r="AK1653" s="114"/>
      <c r="AP1653" s="87" t="s">
        <v>3056</v>
      </c>
      <c r="AQ1653" s="88" t="s">
        <v>22</v>
      </c>
      <c r="AR1653" s="88" t="s">
        <v>21</v>
      </c>
      <c r="AS1653" s="88" t="s">
        <v>22</v>
      </c>
      <c r="AT1653" s="88">
        <v>1</v>
      </c>
      <c r="AW1653" s="120"/>
      <c r="AX1653" s="120"/>
      <c r="AZ1653" s="93"/>
      <c r="BA1653" s="93"/>
      <c r="BB1653" s="93"/>
      <c r="BC1653" s="93"/>
      <c r="BD1653" s="93"/>
      <c r="BE1653" s="93"/>
      <c r="BG1653" s="88" t="s">
        <v>68</v>
      </c>
    </row>
    <row r="1654" spans="1:59" s="87" customFormat="1" ht="30.75" customHeight="1" x14ac:dyDescent="0.2">
      <c r="A1654" s="87" t="s">
        <v>4008</v>
      </c>
      <c r="B1654" s="87" t="s">
        <v>4101</v>
      </c>
      <c r="C1654" s="87" t="s">
        <v>4008</v>
      </c>
      <c r="D1654" s="88" t="s">
        <v>32</v>
      </c>
      <c r="E1654" s="88" t="s">
        <v>31</v>
      </c>
      <c r="F1654" s="88" t="s">
        <v>31</v>
      </c>
      <c r="G1654" s="88" t="s">
        <v>61</v>
      </c>
      <c r="H1654" s="120" t="s">
        <v>66</v>
      </c>
      <c r="I1654" s="120"/>
      <c r="K1654" s="87" t="s">
        <v>4143</v>
      </c>
      <c r="M1654" s="87" t="s">
        <v>4143</v>
      </c>
      <c r="N1654" s="87" t="s">
        <v>4169</v>
      </c>
      <c r="R1654" s="93" t="s">
        <v>3622</v>
      </c>
      <c r="V1654" s="116">
        <v>0</v>
      </c>
      <c r="X1654" s="93"/>
      <c r="Y1654" s="93"/>
      <c r="AE1654" s="108"/>
      <c r="AI1654" s="114"/>
      <c r="AJ1654" s="115"/>
      <c r="AK1654" s="114"/>
      <c r="AP1654" s="87" t="s">
        <v>3056</v>
      </c>
      <c r="AQ1654" s="88" t="s">
        <v>22</v>
      </c>
      <c r="AR1654" s="88" t="s">
        <v>21</v>
      </c>
      <c r="AS1654" s="88" t="s">
        <v>22</v>
      </c>
      <c r="AT1654" s="88">
        <v>1</v>
      </c>
      <c r="AW1654" s="120"/>
      <c r="AX1654" s="120"/>
      <c r="AZ1654" s="93"/>
      <c r="BA1654" s="93"/>
      <c r="BB1654" s="93"/>
      <c r="BC1654" s="93"/>
      <c r="BD1654" s="93"/>
      <c r="BE1654" s="93"/>
      <c r="BG1654" s="88" t="s">
        <v>68</v>
      </c>
    </row>
    <row r="1655" spans="1:59" s="87" customFormat="1" ht="30.75" customHeight="1" x14ac:dyDescent="0.2">
      <c r="A1655" s="87" t="s">
        <v>4009</v>
      </c>
      <c r="B1655" s="87" t="s">
        <v>4102</v>
      </c>
      <c r="C1655" s="87" t="s">
        <v>4009</v>
      </c>
      <c r="D1655" s="88" t="s">
        <v>32</v>
      </c>
      <c r="E1655" s="88" t="s">
        <v>31</v>
      </c>
      <c r="F1655" s="88" t="s">
        <v>31</v>
      </c>
      <c r="G1655" s="88" t="s">
        <v>61</v>
      </c>
      <c r="H1655" s="120" t="s">
        <v>66</v>
      </c>
      <c r="I1655" s="120"/>
      <c r="K1655" s="87" t="s">
        <v>4143</v>
      </c>
      <c r="M1655" s="87" t="s">
        <v>4143</v>
      </c>
      <c r="N1655" s="87" t="s">
        <v>4170</v>
      </c>
      <c r="R1655" s="93" t="s">
        <v>3624</v>
      </c>
      <c r="V1655" s="116">
        <v>0</v>
      </c>
      <c r="X1655" s="93"/>
      <c r="Y1655" s="93"/>
      <c r="AE1655" s="108"/>
      <c r="AI1655" s="114"/>
      <c r="AJ1655" s="115"/>
      <c r="AK1655" s="114"/>
      <c r="AP1655" s="87" t="s">
        <v>3056</v>
      </c>
      <c r="AQ1655" s="88" t="s">
        <v>22</v>
      </c>
      <c r="AR1655" s="88" t="s">
        <v>21</v>
      </c>
      <c r="AS1655" s="88" t="s">
        <v>22</v>
      </c>
      <c r="AT1655" s="88">
        <v>1</v>
      </c>
      <c r="AW1655" s="120"/>
      <c r="AX1655" s="120"/>
      <c r="AZ1655" s="93"/>
      <c r="BA1655" s="93"/>
      <c r="BB1655" s="93"/>
      <c r="BC1655" s="93"/>
      <c r="BD1655" s="93"/>
      <c r="BE1655" s="93"/>
      <c r="BG1655" s="88" t="s">
        <v>68</v>
      </c>
    </row>
    <row r="1656" spans="1:59" s="87" customFormat="1" ht="30.75" customHeight="1" x14ac:dyDescent="0.2">
      <c r="A1656" s="87" t="s">
        <v>3975</v>
      </c>
      <c r="B1656" s="87" t="s">
        <v>4103</v>
      </c>
      <c r="C1656" s="87" t="s">
        <v>3975</v>
      </c>
      <c r="D1656" s="88" t="s">
        <v>32</v>
      </c>
      <c r="E1656" s="88" t="s">
        <v>31</v>
      </c>
      <c r="F1656" s="88" t="s">
        <v>31</v>
      </c>
      <c r="G1656" s="88" t="s">
        <v>61</v>
      </c>
      <c r="H1656" s="120" t="s">
        <v>66</v>
      </c>
      <c r="I1656" s="120"/>
      <c r="K1656" s="87" t="s">
        <v>4143</v>
      </c>
      <c r="M1656" s="87" t="s">
        <v>4143</v>
      </c>
      <c r="N1656" s="87" t="s">
        <v>4154</v>
      </c>
      <c r="R1656" s="93" t="s">
        <v>3623</v>
      </c>
      <c r="V1656" s="116">
        <v>0</v>
      </c>
      <c r="X1656" s="93"/>
      <c r="Y1656" s="93"/>
      <c r="AE1656" s="108"/>
      <c r="AI1656" s="114"/>
      <c r="AJ1656" s="115"/>
      <c r="AK1656" s="114"/>
      <c r="AP1656" s="87" t="s">
        <v>3056</v>
      </c>
      <c r="AQ1656" s="88" t="s">
        <v>22</v>
      </c>
      <c r="AR1656" s="88" t="s">
        <v>21</v>
      </c>
      <c r="AS1656" s="88" t="s">
        <v>22</v>
      </c>
      <c r="AT1656" s="88">
        <v>1</v>
      </c>
      <c r="AW1656" s="120"/>
      <c r="AX1656" s="120"/>
      <c r="AZ1656" s="93"/>
      <c r="BA1656" s="93"/>
      <c r="BB1656" s="93"/>
      <c r="BC1656" s="93"/>
      <c r="BD1656" s="93"/>
      <c r="BE1656" s="93"/>
      <c r="BG1656" s="88" t="s">
        <v>68</v>
      </c>
    </row>
    <row r="1657" spans="1:59" s="87" customFormat="1" ht="30.75" customHeight="1" x14ac:dyDescent="0.2">
      <c r="A1657" s="87" t="s">
        <v>4010</v>
      </c>
      <c r="B1657" s="87" t="s">
        <v>4104</v>
      </c>
      <c r="C1657" s="87" t="s">
        <v>4010</v>
      </c>
      <c r="D1657" s="88" t="s">
        <v>32</v>
      </c>
      <c r="E1657" s="88" t="s">
        <v>31</v>
      </c>
      <c r="F1657" s="88" t="s">
        <v>31</v>
      </c>
      <c r="G1657" s="88" t="s">
        <v>61</v>
      </c>
      <c r="H1657" s="120" t="s">
        <v>66</v>
      </c>
      <c r="I1657" s="120"/>
      <c r="K1657" s="87" t="s">
        <v>4143</v>
      </c>
      <c r="M1657" s="87" t="s">
        <v>4143</v>
      </c>
      <c r="N1657" s="87" t="s">
        <v>4161</v>
      </c>
      <c r="R1657" s="93" t="s">
        <v>3625</v>
      </c>
      <c r="V1657" s="116">
        <v>0</v>
      </c>
      <c r="X1657" s="93"/>
      <c r="Y1657" s="93"/>
      <c r="AE1657" s="108"/>
      <c r="AI1657" s="114"/>
      <c r="AJ1657" s="115"/>
      <c r="AK1657" s="114"/>
      <c r="AP1657" s="87" t="s">
        <v>3056</v>
      </c>
      <c r="AQ1657" s="88" t="s">
        <v>22</v>
      </c>
      <c r="AR1657" s="88" t="s">
        <v>21</v>
      </c>
      <c r="AS1657" s="88" t="s">
        <v>22</v>
      </c>
      <c r="AT1657" s="88">
        <v>1</v>
      </c>
      <c r="AW1657" s="120"/>
      <c r="AX1657" s="120"/>
      <c r="AZ1657" s="93"/>
      <c r="BA1657" s="93"/>
      <c r="BB1657" s="93"/>
      <c r="BC1657" s="93"/>
      <c r="BD1657" s="93"/>
      <c r="BE1657" s="93"/>
      <c r="BG1657" s="88" t="s">
        <v>68</v>
      </c>
    </row>
    <row r="1658" spans="1:59" s="87" customFormat="1" ht="30.75" customHeight="1" x14ac:dyDescent="0.2">
      <c r="A1658" s="87" t="s">
        <v>3993</v>
      </c>
      <c r="B1658" s="87" t="s">
        <v>4105</v>
      </c>
      <c r="C1658" s="87" t="s">
        <v>3993</v>
      </c>
      <c r="D1658" s="88" t="s">
        <v>32</v>
      </c>
      <c r="E1658" s="88" t="s">
        <v>31</v>
      </c>
      <c r="F1658" s="88" t="s">
        <v>31</v>
      </c>
      <c r="G1658" s="88" t="s">
        <v>61</v>
      </c>
      <c r="H1658" s="120" t="s">
        <v>66</v>
      </c>
      <c r="I1658" s="120"/>
      <c r="K1658" s="87" t="s">
        <v>4143</v>
      </c>
      <c r="M1658" s="87" t="s">
        <v>4143</v>
      </c>
      <c r="N1658" s="87" t="s">
        <v>4156</v>
      </c>
      <c r="R1658" s="93" t="s">
        <v>4149</v>
      </c>
      <c r="V1658" s="116">
        <v>0</v>
      </c>
      <c r="X1658" s="93"/>
      <c r="Y1658" s="93"/>
      <c r="AE1658" s="108"/>
      <c r="AI1658" s="114"/>
      <c r="AJ1658" s="115"/>
      <c r="AK1658" s="114"/>
      <c r="AP1658" s="87" t="s">
        <v>3056</v>
      </c>
      <c r="AQ1658" s="88" t="s">
        <v>22</v>
      </c>
      <c r="AR1658" s="88" t="s">
        <v>21</v>
      </c>
      <c r="AS1658" s="88" t="s">
        <v>22</v>
      </c>
      <c r="AT1658" s="88">
        <v>1</v>
      </c>
      <c r="AW1658" s="120"/>
      <c r="AX1658" s="120"/>
      <c r="AZ1658" s="93"/>
      <c r="BA1658" s="93"/>
      <c r="BB1658" s="93"/>
      <c r="BC1658" s="93"/>
      <c r="BD1658" s="93"/>
      <c r="BE1658" s="93"/>
      <c r="BG1658" s="88" t="s">
        <v>68</v>
      </c>
    </row>
    <row r="1659" spans="1:59" s="87" customFormat="1" ht="30.75" customHeight="1" x14ac:dyDescent="0.2">
      <c r="A1659" s="87" t="s">
        <v>4011</v>
      </c>
      <c r="B1659" s="87" t="s">
        <v>4106</v>
      </c>
      <c r="C1659" s="87" t="s">
        <v>4011</v>
      </c>
      <c r="D1659" s="88" t="s">
        <v>32</v>
      </c>
      <c r="E1659" s="88" t="s">
        <v>31</v>
      </c>
      <c r="F1659" s="88" t="s">
        <v>31</v>
      </c>
      <c r="G1659" s="88" t="s">
        <v>61</v>
      </c>
      <c r="H1659" s="120" t="s">
        <v>66</v>
      </c>
      <c r="I1659" s="120"/>
      <c r="K1659" s="87" t="s">
        <v>4143</v>
      </c>
      <c r="M1659" s="87" t="s">
        <v>4143</v>
      </c>
      <c r="N1659" s="87" t="s">
        <v>4175</v>
      </c>
      <c r="R1659" s="93" t="s">
        <v>3638</v>
      </c>
      <c r="V1659" s="116">
        <v>0</v>
      </c>
      <c r="X1659" s="93"/>
      <c r="Y1659" s="93"/>
      <c r="AE1659" s="108"/>
      <c r="AI1659" s="114"/>
      <c r="AJ1659" s="115"/>
      <c r="AK1659" s="114"/>
      <c r="AP1659" s="87" t="s">
        <v>3056</v>
      </c>
      <c r="AQ1659" s="88" t="s">
        <v>22</v>
      </c>
      <c r="AR1659" s="88" t="s">
        <v>21</v>
      </c>
      <c r="AS1659" s="88" t="s">
        <v>22</v>
      </c>
      <c r="AT1659" s="88">
        <v>1</v>
      </c>
      <c r="AW1659" s="120"/>
      <c r="AX1659" s="120"/>
      <c r="AZ1659" s="93"/>
      <c r="BA1659" s="93"/>
      <c r="BB1659" s="93"/>
      <c r="BC1659" s="93"/>
      <c r="BD1659" s="93"/>
      <c r="BE1659" s="93"/>
      <c r="BG1659" s="88" t="s">
        <v>68</v>
      </c>
    </row>
    <row r="1660" spans="1:59" s="87" customFormat="1" ht="30.75" customHeight="1" x14ac:dyDescent="0.2">
      <c r="A1660" s="87" t="s">
        <v>3988</v>
      </c>
      <c r="B1660" s="87" t="s">
        <v>4107</v>
      </c>
      <c r="C1660" s="87" t="s">
        <v>3988</v>
      </c>
      <c r="D1660" s="88" t="s">
        <v>32</v>
      </c>
      <c r="E1660" s="88" t="s">
        <v>31</v>
      </c>
      <c r="F1660" s="88" t="s">
        <v>31</v>
      </c>
      <c r="G1660" s="88" t="s">
        <v>61</v>
      </c>
      <c r="H1660" s="120" t="s">
        <v>66</v>
      </c>
      <c r="I1660" s="120"/>
      <c r="K1660" s="87" t="s">
        <v>4143</v>
      </c>
      <c r="M1660" s="87" t="s">
        <v>4143</v>
      </c>
      <c r="N1660" s="87" t="s">
        <v>4176</v>
      </c>
      <c r="R1660" s="93" t="s">
        <v>3615</v>
      </c>
      <c r="V1660" s="116">
        <v>0</v>
      </c>
      <c r="X1660" s="93"/>
      <c r="Y1660" s="93"/>
      <c r="AE1660" s="108"/>
      <c r="AI1660" s="114"/>
      <c r="AJ1660" s="115"/>
      <c r="AK1660" s="114"/>
      <c r="AP1660" s="87" t="s">
        <v>3056</v>
      </c>
      <c r="AQ1660" s="88" t="s">
        <v>22</v>
      </c>
      <c r="AR1660" s="88" t="s">
        <v>21</v>
      </c>
      <c r="AS1660" s="88" t="s">
        <v>22</v>
      </c>
      <c r="AT1660" s="88">
        <v>1</v>
      </c>
      <c r="AW1660" s="120"/>
      <c r="AX1660" s="120"/>
      <c r="AZ1660" s="93"/>
      <c r="BA1660" s="93"/>
      <c r="BB1660" s="93"/>
      <c r="BC1660" s="93"/>
      <c r="BD1660" s="93"/>
      <c r="BE1660" s="93"/>
      <c r="BG1660" s="88" t="s">
        <v>68</v>
      </c>
    </row>
    <row r="1661" spans="1:59" s="87" customFormat="1" ht="30.75" customHeight="1" x14ac:dyDescent="0.2">
      <c r="A1661" s="87" t="s">
        <v>4012</v>
      </c>
      <c r="B1661" s="87" t="s">
        <v>4108</v>
      </c>
      <c r="C1661" s="87" t="s">
        <v>4012</v>
      </c>
      <c r="D1661" s="88" t="s">
        <v>32</v>
      </c>
      <c r="E1661" s="88" t="s">
        <v>31</v>
      </c>
      <c r="F1661" s="88" t="s">
        <v>31</v>
      </c>
      <c r="G1661" s="88" t="s">
        <v>61</v>
      </c>
      <c r="H1661" s="120" t="s">
        <v>66</v>
      </c>
      <c r="I1661" s="120"/>
      <c r="K1661" s="87" t="s">
        <v>4143</v>
      </c>
      <c r="M1661" s="87" t="s">
        <v>4143</v>
      </c>
      <c r="N1661" s="87" t="s">
        <v>4162</v>
      </c>
      <c r="R1661" s="93" t="s">
        <v>3613</v>
      </c>
      <c r="V1661" s="116">
        <v>0</v>
      </c>
      <c r="X1661" s="93"/>
      <c r="Y1661" s="93"/>
      <c r="AE1661" s="108"/>
      <c r="AI1661" s="114"/>
      <c r="AJ1661" s="115"/>
      <c r="AK1661" s="114"/>
      <c r="AP1661" s="87" t="s">
        <v>3056</v>
      </c>
      <c r="AQ1661" s="88" t="s">
        <v>22</v>
      </c>
      <c r="AR1661" s="88" t="s">
        <v>21</v>
      </c>
      <c r="AS1661" s="88" t="s">
        <v>22</v>
      </c>
      <c r="AT1661" s="88">
        <v>1</v>
      </c>
      <c r="AW1661" s="120"/>
      <c r="AX1661" s="120"/>
      <c r="AZ1661" s="93"/>
      <c r="BA1661" s="93"/>
      <c r="BB1661" s="93"/>
      <c r="BC1661" s="93"/>
      <c r="BD1661" s="93"/>
      <c r="BE1661" s="93"/>
      <c r="BG1661" s="88" t="s">
        <v>68</v>
      </c>
    </row>
    <row r="1662" spans="1:59" s="87" customFormat="1" ht="30.75" customHeight="1" x14ac:dyDescent="0.2">
      <c r="A1662" s="87" t="s">
        <v>4013</v>
      </c>
      <c r="B1662" s="87" t="s">
        <v>4100</v>
      </c>
      <c r="C1662" s="87" t="s">
        <v>4013</v>
      </c>
      <c r="D1662" s="88" t="s">
        <v>32</v>
      </c>
      <c r="E1662" s="88" t="s">
        <v>31</v>
      </c>
      <c r="F1662" s="88" t="s">
        <v>31</v>
      </c>
      <c r="G1662" s="88" t="s">
        <v>61</v>
      </c>
      <c r="H1662" s="120" t="s">
        <v>66</v>
      </c>
      <c r="I1662" s="120"/>
      <c r="K1662" s="87" t="s">
        <v>4143</v>
      </c>
      <c r="M1662" s="87" t="s">
        <v>4143</v>
      </c>
      <c r="N1662" s="87" t="s">
        <v>4175</v>
      </c>
      <c r="R1662" s="93" t="s">
        <v>3638</v>
      </c>
      <c r="V1662" s="116">
        <v>0</v>
      </c>
      <c r="X1662" s="93"/>
      <c r="Y1662" s="93"/>
      <c r="AE1662" s="108"/>
      <c r="AI1662" s="114"/>
      <c r="AJ1662" s="115"/>
      <c r="AK1662" s="114"/>
      <c r="AP1662" s="87" t="s">
        <v>3056</v>
      </c>
      <c r="AQ1662" s="88" t="s">
        <v>22</v>
      </c>
      <c r="AR1662" s="88" t="s">
        <v>21</v>
      </c>
      <c r="AS1662" s="88" t="s">
        <v>22</v>
      </c>
      <c r="AT1662" s="88">
        <v>1</v>
      </c>
      <c r="AW1662" s="120"/>
      <c r="AX1662" s="120"/>
      <c r="AZ1662" s="93"/>
      <c r="BA1662" s="93"/>
      <c r="BB1662" s="93"/>
      <c r="BC1662" s="93"/>
      <c r="BD1662" s="93"/>
      <c r="BE1662" s="93"/>
      <c r="BG1662" s="88" t="s">
        <v>68</v>
      </c>
    </row>
    <row r="1663" spans="1:59" s="87" customFormat="1" ht="30.75" customHeight="1" x14ac:dyDescent="0.2">
      <c r="A1663" s="87" t="s">
        <v>4014</v>
      </c>
      <c r="B1663" s="87" t="s">
        <v>4085</v>
      </c>
      <c r="C1663" s="87" t="s">
        <v>4014</v>
      </c>
      <c r="D1663" s="88" t="s">
        <v>32</v>
      </c>
      <c r="E1663" s="88" t="s">
        <v>31</v>
      </c>
      <c r="F1663" s="88" t="s">
        <v>31</v>
      </c>
      <c r="G1663" s="88" t="s">
        <v>61</v>
      </c>
      <c r="H1663" s="120" t="s">
        <v>66</v>
      </c>
      <c r="I1663" s="120"/>
      <c r="K1663" s="87" t="s">
        <v>4143</v>
      </c>
      <c r="M1663" s="87" t="s">
        <v>4143</v>
      </c>
      <c r="N1663" s="87" t="s">
        <v>4169</v>
      </c>
      <c r="R1663" s="93" t="s">
        <v>3622</v>
      </c>
      <c r="V1663" s="116">
        <v>0</v>
      </c>
      <c r="X1663" s="93"/>
      <c r="Y1663" s="93"/>
      <c r="AE1663" s="108"/>
      <c r="AI1663" s="114"/>
      <c r="AJ1663" s="115"/>
      <c r="AK1663" s="114"/>
      <c r="AP1663" s="87" t="s">
        <v>3056</v>
      </c>
      <c r="AQ1663" s="88" t="s">
        <v>22</v>
      </c>
      <c r="AR1663" s="88" t="s">
        <v>21</v>
      </c>
      <c r="AS1663" s="88" t="s">
        <v>22</v>
      </c>
      <c r="AT1663" s="88">
        <v>1</v>
      </c>
      <c r="AW1663" s="120"/>
      <c r="AX1663" s="120"/>
      <c r="AZ1663" s="93"/>
      <c r="BA1663" s="93"/>
      <c r="BB1663" s="93"/>
      <c r="BC1663" s="93"/>
      <c r="BD1663" s="93"/>
      <c r="BE1663" s="93"/>
      <c r="BG1663" s="88" t="s">
        <v>68</v>
      </c>
    </row>
    <row r="1664" spans="1:59" s="87" customFormat="1" ht="30.75" customHeight="1" x14ac:dyDescent="0.2">
      <c r="A1664" s="87" t="s">
        <v>4015</v>
      </c>
      <c r="B1664" s="87" t="s">
        <v>4086</v>
      </c>
      <c r="C1664" s="87" t="s">
        <v>4015</v>
      </c>
      <c r="D1664" s="88" t="s">
        <v>32</v>
      </c>
      <c r="E1664" s="88" t="s">
        <v>31</v>
      </c>
      <c r="F1664" s="88" t="s">
        <v>31</v>
      </c>
      <c r="G1664" s="88" t="s">
        <v>61</v>
      </c>
      <c r="H1664" s="120" t="s">
        <v>66</v>
      </c>
      <c r="I1664" s="120"/>
      <c r="K1664" s="87" t="s">
        <v>4143</v>
      </c>
      <c r="M1664" s="87" t="s">
        <v>4143</v>
      </c>
      <c r="N1664" s="87" t="s">
        <v>4169</v>
      </c>
      <c r="R1664" s="93" t="s">
        <v>3622</v>
      </c>
      <c r="V1664" s="116">
        <v>0</v>
      </c>
      <c r="X1664" s="93"/>
      <c r="Y1664" s="93"/>
      <c r="AE1664" s="108"/>
      <c r="AI1664" s="114"/>
      <c r="AJ1664" s="115"/>
      <c r="AK1664" s="114"/>
      <c r="AP1664" s="87" t="s">
        <v>3056</v>
      </c>
      <c r="AQ1664" s="88" t="s">
        <v>22</v>
      </c>
      <c r="AR1664" s="88" t="s">
        <v>21</v>
      </c>
      <c r="AS1664" s="88" t="s">
        <v>22</v>
      </c>
      <c r="AT1664" s="88">
        <v>1</v>
      </c>
      <c r="AW1664" s="120"/>
      <c r="AX1664" s="120"/>
      <c r="AZ1664" s="93"/>
      <c r="BA1664" s="93"/>
      <c r="BB1664" s="93"/>
      <c r="BC1664" s="93"/>
      <c r="BD1664" s="93"/>
      <c r="BE1664" s="93"/>
      <c r="BG1664" s="88" t="s">
        <v>68</v>
      </c>
    </row>
    <row r="1665" spans="1:59" s="87" customFormat="1" ht="30.75" customHeight="1" x14ac:dyDescent="0.2">
      <c r="A1665" s="87" t="s">
        <v>4016</v>
      </c>
      <c r="B1665" s="87" t="s">
        <v>4087</v>
      </c>
      <c r="C1665" s="87" t="s">
        <v>4016</v>
      </c>
      <c r="D1665" s="88" t="s">
        <v>32</v>
      </c>
      <c r="E1665" s="88" t="s">
        <v>31</v>
      </c>
      <c r="F1665" s="88" t="s">
        <v>31</v>
      </c>
      <c r="G1665" s="88" t="s">
        <v>61</v>
      </c>
      <c r="H1665" s="120" t="s">
        <v>66</v>
      </c>
      <c r="I1665" s="120"/>
      <c r="K1665" s="87" t="s">
        <v>4143</v>
      </c>
      <c r="M1665" s="87" t="s">
        <v>4143</v>
      </c>
      <c r="N1665" s="87" t="s">
        <v>4154</v>
      </c>
      <c r="R1665" s="93" t="s">
        <v>4148</v>
      </c>
      <c r="V1665" s="116">
        <v>0</v>
      </c>
      <c r="X1665" s="93"/>
      <c r="Y1665" s="93"/>
      <c r="AE1665" s="108"/>
      <c r="AI1665" s="114"/>
      <c r="AJ1665" s="115"/>
      <c r="AK1665" s="114"/>
      <c r="AP1665" s="87" t="s">
        <v>3056</v>
      </c>
      <c r="AQ1665" s="88" t="s">
        <v>22</v>
      </c>
      <c r="AR1665" s="88" t="s">
        <v>21</v>
      </c>
      <c r="AS1665" s="88" t="s">
        <v>22</v>
      </c>
      <c r="AT1665" s="88">
        <v>1</v>
      </c>
      <c r="AW1665" s="120"/>
      <c r="AX1665" s="120"/>
      <c r="AZ1665" s="93"/>
      <c r="BA1665" s="93"/>
      <c r="BB1665" s="93"/>
      <c r="BC1665" s="93"/>
      <c r="BD1665" s="93"/>
      <c r="BE1665" s="93"/>
      <c r="BG1665" s="88" t="s">
        <v>68</v>
      </c>
    </row>
    <row r="1666" spans="1:59" s="87" customFormat="1" ht="30.75" customHeight="1" x14ac:dyDescent="0.2">
      <c r="A1666" s="87" t="s">
        <v>4017</v>
      </c>
      <c r="B1666" s="87" t="s">
        <v>4088</v>
      </c>
      <c r="C1666" s="87" t="s">
        <v>4017</v>
      </c>
      <c r="D1666" s="88" t="s">
        <v>32</v>
      </c>
      <c r="E1666" s="88" t="s">
        <v>31</v>
      </c>
      <c r="F1666" s="88" t="s">
        <v>31</v>
      </c>
      <c r="G1666" s="88" t="s">
        <v>61</v>
      </c>
      <c r="H1666" s="120" t="s">
        <v>66</v>
      </c>
      <c r="I1666" s="120"/>
      <c r="K1666" s="87" t="s">
        <v>4143</v>
      </c>
      <c r="M1666" s="87" t="s">
        <v>4143</v>
      </c>
      <c r="N1666" s="87" t="s">
        <v>4154</v>
      </c>
      <c r="R1666" s="93" t="s">
        <v>4148</v>
      </c>
      <c r="V1666" s="116">
        <v>0</v>
      </c>
      <c r="X1666" s="93"/>
      <c r="Y1666" s="93"/>
      <c r="AE1666" s="108"/>
      <c r="AI1666" s="114"/>
      <c r="AJ1666" s="115"/>
      <c r="AK1666" s="114"/>
      <c r="AP1666" s="87" t="s">
        <v>3056</v>
      </c>
      <c r="AQ1666" s="88" t="s">
        <v>22</v>
      </c>
      <c r="AR1666" s="88" t="s">
        <v>21</v>
      </c>
      <c r="AS1666" s="88" t="s">
        <v>22</v>
      </c>
      <c r="AT1666" s="88">
        <v>1</v>
      </c>
      <c r="AW1666" s="120"/>
      <c r="AX1666" s="120"/>
      <c r="AZ1666" s="93"/>
      <c r="BA1666" s="93"/>
      <c r="BB1666" s="93"/>
      <c r="BC1666" s="93"/>
      <c r="BD1666" s="93"/>
      <c r="BE1666" s="93"/>
      <c r="BG1666" s="88" t="s">
        <v>68</v>
      </c>
    </row>
    <row r="1667" spans="1:59" s="87" customFormat="1" ht="30.75" customHeight="1" x14ac:dyDescent="0.2">
      <c r="A1667" s="87" t="s">
        <v>4018</v>
      </c>
      <c r="B1667" s="87" t="s">
        <v>4089</v>
      </c>
      <c r="C1667" s="87" t="s">
        <v>4018</v>
      </c>
      <c r="D1667" s="88" t="s">
        <v>32</v>
      </c>
      <c r="E1667" s="88" t="s">
        <v>31</v>
      </c>
      <c r="F1667" s="88" t="s">
        <v>31</v>
      </c>
      <c r="G1667" s="88" t="s">
        <v>61</v>
      </c>
      <c r="H1667" s="120" t="s">
        <v>66</v>
      </c>
      <c r="I1667" s="120"/>
      <c r="K1667" s="87" t="s">
        <v>4143</v>
      </c>
      <c r="M1667" s="87" t="s">
        <v>4143</v>
      </c>
      <c r="N1667" s="87" t="s">
        <v>4170</v>
      </c>
      <c r="R1667" s="93" t="s">
        <v>3624</v>
      </c>
      <c r="V1667" s="116">
        <v>0</v>
      </c>
      <c r="X1667" s="93"/>
      <c r="Y1667" s="93"/>
      <c r="AE1667" s="108"/>
      <c r="AI1667" s="114"/>
      <c r="AJ1667" s="115"/>
      <c r="AK1667" s="114"/>
      <c r="AP1667" s="87" t="s">
        <v>3056</v>
      </c>
      <c r="AQ1667" s="88" t="s">
        <v>22</v>
      </c>
      <c r="AR1667" s="88" t="s">
        <v>21</v>
      </c>
      <c r="AS1667" s="88" t="s">
        <v>22</v>
      </c>
      <c r="AT1667" s="88">
        <v>1</v>
      </c>
      <c r="AW1667" s="120"/>
      <c r="AX1667" s="120"/>
      <c r="AZ1667" s="93"/>
      <c r="BA1667" s="93"/>
      <c r="BB1667" s="93"/>
      <c r="BC1667" s="93"/>
      <c r="BD1667" s="93"/>
      <c r="BE1667" s="93"/>
      <c r="BG1667" s="88" t="s">
        <v>68</v>
      </c>
    </row>
    <row r="1668" spans="1:59" s="87" customFormat="1" ht="30.75" customHeight="1" x14ac:dyDescent="0.2">
      <c r="A1668" s="87" t="s">
        <v>4019</v>
      </c>
      <c r="B1668" s="87" t="s">
        <v>4090</v>
      </c>
      <c r="C1668" s="87" t="s">
        <v>4019</v>
      </c>
      <c r="D1668" s="88" t="s">
        <v>32</v>
      </c>
      <c r="E1668" s="88" t="s">
        <v>31</v>
      </c>
      <c r="F1668" s="88" t="s">
        <v>31</v>
      </c>
      <c r="G1668" s="88" t="s">
        <v>61</v>
      </c>
      <c r="H1668" s="120" t="s">
        <v>66</v>
      </c>
      <c r="I1668" s="120"/>
      <c r="K1668" s="87" t="s">
        <v>4143</v>
      </c>
      <c r="M1668" s="87" t="s">
        <v>4143</v>
      </c>
      <c r="N1668" s="87" t="s">
        <v>4170</v>
      </c>
      <c r="R1668" s="93" t="s">
        <v>3624</v>
      </c>
      <c r="V1668" s="116">
        <v>0</v>
      </c>
      <c r="X1668" s="93"/>
      <c r="Y1668" s="93"/>
      <c r="AE1668" s="108"/>
      <c r="AI1668" s="114"/>
      <c r="AJ1668" s="115"/>
      <c r="AK1668" s="114"/>
      <c r="AP1668" s="87" t="s">
        <v>3056</v>
      </c>
      <c r="AQ1668" s="88" t="s">
        <v>22</v>
      </c>
      <c r="AR1668" s="88" t="s">
        <v>21</v>
      </c>
      <c r="AS1668" s="88" t="s">
        <v>22</v>
      </c>
      <c r="AT1668" s="88">
        <v>1</v>
      </c>
      <c r="AW1668" s="120"/>
      <c r="AX1668" s="120"/>
      <c r="AZ1668" s="93"/>
      <c r="BA1668" s="93"/>
      <c r="BB1668" s="93"/>
      <c r="BC1668" s="93"/>
      <c r="BD1668" s="93"/>
      <c r="BE1668" s="93"/>
      <c r="BG1668" s="88" t="s">
        <v>68</v>
      </c>
    </row>
    <row r="1669" spans="1:59" s="87" customFormat="1" ht="30.75" customHeight="1" x14ac:dyDescent="0.2">
      <c r="A1669" s="87" t="s">
        <v>4020</v>
      </c>
      <c r="B1669" s="87" t="s">
        <v>4091</v>
      </c>
      <c r="C1669" s="87" t="s">
        <v>4020</v>
      </c>
      <c r="D1669" s="88" t="s">
        <v>32</v>
      </c>
      <c r="E1669" s="88" t="s">
        <v>31</v>
      </c>
      <c r="F1669" s="88" t="s">
        <v>31</v>
      </c>
      <c r="G1669" s="88" t="s">
        <v>61</v>
      </c>
      <c r="H1669" s="120" t="s">
        <v>66</v>
      </c>
      <c r="I1669" s="120"/>
      <c r="K1669" s="87" t="s">
        <v>4143</v>
      </c>
      <c r="M1669" s="87" t="s">
        <v>4143</v>
      </c>
      <c r="N1669" s="87" t="s">
        <v>4161</v>
      </c>
      <c r="R1669" s="93" t="s">
        <v>3625</v>
      </c>
      <c r="V1669" s="116">
        <v>0</v>
      </c>
      <c r="X1669" s="93"/>
      <c r="Y1669" s="93"/>
      <c r="AE1669" s="108"/>
      <c r="AI1669" s="114"/>
      <c r="AJ1669" s="115"/>
      <c r="AK1669" s="114"/>
      <c r="AP1669" s="87" t="s">
        <v>3056</v>
      </c>
      <c r="AQ1669" s="88" t="s">
        <v>22</v>
      </c>
      <c r="AR1669" s="88" t="s">
        <v>21</v>
      </c>
      <c r="AS1669" s="88" t="s">
        <v>22</v>
      </c>
      <c r="AT1669" s="88">
        <v>1</v>
      </c>
      <c r="AW1669" s="120"/>
      <c r="AX1669" s="120"/>
      <c r="AZ1669" s="93"/>
      <c r="BA1669" s="93"/>
      <c r="BB1669" s="93"/>
      <c r="BC1669" s="93"/>
      <c r="BD1669" s="93"/>
      <c r="BE1669" s="93"/>
      <c r="BG1669" s="88" t="s">
        <v>68</v>
      </c>
    </row>
    <row r="1670" spans="1:59" s="87" customFormat="1" ht="30.75" customHeight="1" x14ac:dyDescent="0.2">
      <c r="A1670" s="87" t="s">
        <v>4021</v>
      </c>
      <c r="B1670" s="87" t="s">
        <v>4092</v>
      </c>
      <c r="C1670" s="87" t="s">
        <v>4021</v>
      </c>
      <c r="D1670" s="88" t="s">
        <v>32</v>
      </c>
      <c r="E1670" s="88" t="s">
        <v>31</v>
      </c>
      <c r="F1670" s="88" t="s">
        <v>31</v>
      </c>
      <c r="G1670" s="88" t="s">
        <v>61</v>
      </c>
      <c r="H1670" s="120" t="s">
        <v>66</v>
      </c>
      <c r="I1670" s="120"/>
      <c r="K1670" s="87" t="s">
        <v>4143</v>
      </c>
      <c r="M1670" s="87" t="s">
        <v>4143</v>
      </c>
      <c r="N1670" s="87" t="s">
        <v>4161</v>
      </c>
      <c r="R1670" s="93" t="s">
        <v>3625</v>
      </c>
      <c r="V1670" s="116">
        <v>0</v>
      </c>
      <c r="X1670" s="93"/>
      <c r="Y1670" s="93"/>
      <c r="AE1670" s="108"/>
      <c r="AI1670" s="114"/>
      <c r="AJ1670" s="115"/>
      <c r="AK1670" s="114"/>
      <c r="AP1670" s="87" t="s">
        <v>3056</v>
      </c>
      <c r="AQ1670" s="88" t="s">
        <v>22</v>
      </c>
      <c r="AR1670" s="88" t="s">
        <v>21</v>
      </c>
      <c r="AS1670" s="88" t="s">
        <v>22</v>
      </c>
      <c r="AT1670" s="88">
        <v>1</v>
      </c>
      <c r="AW1670" s="120"/>
      <c r="AX1670" s="120"/>
      <c r="AZ1670" s="93"/>
      <c r="BA1670" s="93"/>
      <c r="BB1670" s="93"/>
      <c r="BC1670" s="93"/>
      <c r="BD1670" s="93"/>
      <c r="BE1670" s="93"/>
      <c r="BG1670" s="88" t="s">
        <v>68</v>
      </c>
    </row>
    <row r="1671" spans="1:59" s="87" customFormat="1" ht="30.75" customHeight="1" x14ac:dyDescent="0.2">
      <c r="A1671" s="87" t="s">
        <v>4022</v>
      </c>
      <c r="B1671" s="87" t="s">
        <v>4095</v>
      </c>
      <c r="C1671" s="87" t="s">
        <v>4022</v>
      </c>
      <c r="D1671" s="88" t="s">
        <v>32</v>
      </c>
      <c r="E1671" s="88" t="s">
        <v>31</v>
      </c>
      <c r="F1671" s="88" t="s">
        <v>31</v>
      </c>
      <c r="G1671" s="88" t="s">
        <v>61</v>
      </c>
      <c r="H1671" s="120" t="s">
        <v>66</v>
      </c>
      <c r="I1671" s="120"/>
      <c r="K1671" s="87" t="s">
        <v>4143</v>
      </c>
      <c r="M1671" s="87" t="s">
        <v>4143</v>
      </c>
      <c r="N1671" s="87" t="s">
        <v>4171</v>
      </c>
      <c r="R1671" s="93" t="s">
        <v>3626</v>
      </c>
      <c r="V1671" s="116">
        <v>0</v>
      </c>
      <c r="X1671" s="93"/>
      <c r="Y1671" s="93"/>
      <c r="AE1671" s="108"/>
      <c r="AI1671" s="114"/>
      <c r="AJ1671" s="115"/>
      <c r="AK1671" s="114"/>
      <c r="AP1671" s="87" t="s">
        <v>3056</v>
      </c>
      <c r="AQ1671" s="88" t="s">
        <v>22</v>
      </c>
      <c r="AR1671" s="88" t="s">
        <v>21</v>
      </c>
      <c r="AS1671" s="88" t="s">
        <v>22</v>
      </c>
      <c r="AT1671" s="88">
        <v>1</v>
      </c>
      <c r="AW1671" s="120"/>
      <c r="AX1671" s="120"/>
      <c r="AZ1671" s="93"/>
      <c r="BA1671" s="93"/>
      <c r="BB1671" s="93"/>
      <c r="BC1671" s="93"/>
      <c r="BD1671" s="93"/>
      <c r="BE1671" s="93"/>
      <c r="BG1671" s="88" t="s">
        <v>68</v>
      </c>
    </row>
    <row r="1672" spans="1:59" s="87" customFormat="1" ht="30.75" customHeight="1" x14ac:dyDescent="0.2">
      <c r="A1672" s="87" t="s">
        <v>4023</v>
      </c>
      <c r="B1672" s="87" t="s">
        <v>4096</v>
      </c>
      <c r="C1672" s="87" t="s">
        <v>4023</v>
      </c>
      <c r="D1672" s="88" t="s">
        <v>32</v>
      </c>
      <c r="E1672" s="88" t="s">
        <v>31</v>
      </c>
      <c r="F1672" s="88" t="s">
        <v>31</v>
      </c>
      <c r="G1672" s="88" t="s">
        <v>61</v>
      </c>
      <c r="H1672" s="120" t="s">
        <v>66</v>
      </c>
      <c r="I1672" s="120"/>
      <c r="K1672" s="87" t="s">
        <v>4143</v>
      </c>
      <c r="M1672" s="87" t="s">
        <v>4143</v>
      </c>
      <c r="N1672" s="87" t="s">
        <v>4171</v>
      </c>
      <c r="R1672" s="93" t="s">
        <v>3626</v>
      </c>
      <c r="V1672" s="116">
        <v>0</v>
      </c>
      <c r="X1672" s="93"/>
      <c r="Y1672" s="93"/>
      <c r="AE1672" s="108"/>
      <c r="AI1672" s="114"/>
      <c r="AJ1672" s="115"/>
      <c r="AK1672" s="114"/>
      <c r="AP1672" s="87" t="s">
        <v>3056</v>
      </c>
      <c r="AQ1672" s="88" t="s">
        <v>22</v>
      </c>
      <c r="AR1672" s="88" t="s">
        <v>21</v>
      </c>
      <c r="AS1672" s="88" t="s">
        <v>22</v>
      </c>
      <c r="AT1672" s="88">
        <v>1</v>
      </c>
      <c r="AW1672" s="120"/>
      <c r="AX1672" s="120"/>
      <c r="AZ1672" s="93"/>
      <c r="BA1672" s="93"/>
      <c r="BB1672" s="93"/>
      <c r="BC1672" s="93"/>
      <c r="BD1672" s="93"/>
      <c r="BE1672" s="93"/>
      <c r="BG1672" s="88" t="s">
        <v>68</v>
      </c>
    </row>
    <row r="1673" spans="1:59" s="87" customFormat="1" ht="30.75" customHeight="1" x14ac:dyDescent="0.2">
      <c r="A1673" s="87" t="s">
        <v>4024</v>
      </c>
      <c r="B1673" s="87" t="s">
        <v>4093</v>
      </c>
      <c r="C1673" s="87" t="s">
        <v>4024</v>
      </c>
      <c r="D1673" s="88" t="s">
        <v>32</v>
      </c>
      <c r="E1673" s="88" t="s">
        <v>31</v>
      </c>
      <c r="F1673" s="88" t="s">
        <v>31</v>
      </c>
      <c r="G1673" s="88" t="s">
        <v>61</v>
      </c>
      <c r="H1673" s="120" t="s">
        <v>66</v>
      </c>
      <c r="I1673" s="120"/>
      <c r="K1673" s="87" t="s">
        <v>4143</v>
      </c>
      <c r="M1673" s="87" t="s">
        <v>4143</v>
      </c>
      <c r="N1673" s="87" t="s">
        <v>4156</v>
      </c>
      <c r="R1673" s="93" t="s">
        <v>4149</v>
      </c>
      <c r="V1673" s="116">
        <v>0</v>
      </c>
      <c r="X1673" s="93"/>
      <c r="Y1673" s="93"/>
      <c r="AE1673" s="108"/>
      <c r="AI1673" s="114"/>
      <c r="AJ1673" s="115"/>
      <c r="AK1673" s="114"/>
      <c r="AP1673" s="87" t="s">
        <v>3056</v>
      </c>
      <c r="AQ1673" s="88" t="s">
        <v>22</v>
      </c>
      <c r="AR1673" s="88" t="s">
        <v>21</v>
      </c>
      <c r="AS1673" s="88" t="s">
        <v>22</v>
      </c>
      <c r="AT1673" s="88">
        <v>1</v>
      </c>
      <c r="AW1673" s="120"/>
      <c r="AX1673" s="120"/>
      <c r="AZ1673" s="93"/>
      <c r="BA1673" s="93"/>
      <c r="BB1673" s="93"/>
      <c r="BC1673" s="93"/>
      <c r="BD1673" s="93"/>
      <c r="BE1673" s="93"/>
      <c r="BG1673" s="88" t="s">
        <v>68</v>
      </c>
    </row>
    <row r="1674" spans="1:59" s="87" customFormat="1" ht="30.75" customHeight="1" x14ac:dyDescent="0.2">
      <c r="A1674" s="87" t="s">
        <v>4025</v>
      </c>
      <c r="B1674" s="87" t="s">
        <v>4094</v>
      </c>
      <c r="C1674" s="87" t="s">
        <v>4025</v>
      </c>
      <c r="D1674" s="88" t="s">
        <v>32</v>
      </c>
      <c r="E1674" s="88" t="s">
        <v>31</v>
      </c>
      <c r="F1674" s="88" t="s">
        <v>31</v>
      </c>
      <c r="G1674" s="88" t="s">
        <v>61</v>
      </c>
      <c r="H1674" s="120" t="s">
        <v>66</v>
      </c>
      <c r="I1674" s="120"/>
      <c r="K1674" s="87" t="s">
        <v>4143</v>
      </c>
      <c r="M1674" s="87" t="s">
        <v>4143</v>
      </c>
      <c r="N1674" s="87" t="s">
        <v>4156</v>
      </c>
      <c r="R1674" s="93" t="s">
        <v>4149</v>
      </c>
      <c r="V1674" s="116">
        <v>0</v>
      </c>
      <c r="X1674" s="93"/>
      <c r="Y1674" s="93"/>
      <c r="AE1674" s="108"/>
      <c r="AI1674" s="114"/>
      <c r="AJ1674" s="115"/>
      <c r="AK1674" s="114"/>
      <c r="AP1674" s="87" t="s">
        <v>3056</v>
      </c>
      <c r="AQ1674" s="88" t="s">
        <v>22</v>
      </c>
      <c r="AR1674" s="88" t="s">
        <v>21</v>
      </c>
      <c r="AS1674" s="88" t="s">
        <v>22</v>
      </c>
      <c r="AT1674" s="88">
        <v>1</v>
      </c>
      <c r="AW1674" s="120"/>
      <c r="AX1674" s="120"/>
      <c r="AZ1674" s="93"/>
      <c r="BA1674" s="93"/>
      <c r="BB1674" s="93"/>
      <c r="BC1674" s="93"/>
      <c r="BD1674" s="93"/>
      <c r="BE1674" s="93"/>
      <c r="BG1674" s="88" t="s">
        <v>68</v>
      </c>
    </row>
    <row r="1675" spans="1:59" s="87" customFormat="1" ht="30.75" customHeight="1" x14ac:dyDescent="0.2">
      <c r="A1675" s="87" t="s">
        <v>4026</v>
      </c>
      <c r="B1675" s="87" t="s">
        <v>4097</v>
      </c>
      <c r="C1675" s="87" t="s">
        <v>4026</v>
      </c>
      <c r="D1675" s="88" t="s">
        <v>32</v>
      </c>
      <c r="E1675" s="88" t="s">
        <v>31</v>
      </c>
      <c r="F1675" s="88" t="s">
        <v>31</v>
      </c>
      <c r="G1675" s="88" t="s">
        <v>61</v>
      </c>
      <c r="H1675" s="120" t="s">
        <v>66</v>
      </c>
      <c r="I1675" s="120"/>
      <c r="K1675" s="87" t="s">
        <v>4143</v>
      </c>
      <c r="M1675" s="87" t="s">
        <v>4143</v>
      </c>
      <c r="N1675" s="87" t="s">
        <v>4172</v>
      </c>
      <c r="R1675" s="93" t="s">
        <v>3633</v>
      </c>
      <c r="V1675" s="116">
        <v>0</v>
      </c>
      <c r="X1675" s="93"/>
      <c r="Y1675" s="93"/>
      <c r="AE1675" s="108"/>
      <c r="AI1675" s="114"/>
      <c r="AJ1675" s="115"/>
      <c r="AK1675" s="114"/>
      <c r="AP1675" s="87" t="s">
        <v>3056</v>
      </c>
      <c r="AQ1675" s="88" t="s">
        <v>22</v>
      </c>
      <c r="AR1675" s="88" t="s">
        <v>21</v>
      </c>
      <c r="AS1675" s="88" t="s">
        <v>22</v>
      </c>
      <c r="AT1675" s="88">
        <v>1</v>
      </c>
      <c r="AW1675" s="120"/>
      <c r="AX1675" s="120"/>
      <c r="AZ1675" s="93"/>
      <c r="BA1675" s="93"/>
      <c r="BB1675" s="93"/>
      <c r="BC1675" s="93"/>
      <c r="BD1675" s="93"/>
      <c r="BE1675" s="93"/>
      <c r="BG1675" s="88" t="s">
        <v>68</v>
      </c>
    </row>
    <row r="1676" spans="1:59" s="87" customFormat="1" ht="30.75" customHeight="1" x14ac:dyDescent="0.2">
      <c r="A1676" s="87" t="s">
        <v>4027</v>
      </c>
      <c r="B1676" s="87" t="s">
        <v>4098</v>
      </c>
      <c r="C1676" s="87" t="s">
        <v>4027</v>
      </c>
      <c r="D1676" s="88" t="s">
        <v>32</v>
      </c>
      <c r="E1676" s="88" t="s">
        <v>31</v>
      </c>
      <c r="F1676" s="88" t="s">
        <v>31</v>
      </c>
      <c r="G1676" s="88" t="s">
        <v>61</v>
      </c>
      <c r="H1676" s="120" t="s">
        <v>66</v>
      </c>
      <c r="I1676" s="120"/>
      <c r="K1676" s="87" t="s">
        <v>4143</v>
      </c>
      <c r="M1676" s="87" t="s">
        <v>4143</v>
      </c>
      <c r="N1676" s="87" t="s">
        <v>4172</v>
      </c>
      <c r="R1676" s="93" t="s">
        <v>3633</v>
      </c>
      <c r="V1676" s="116">
        <v>0</v>
      </c>
      <c r="X1676" s="93"/>
      <c r="Y1676" s="93"/>
      <c r="AE1676" s="108"/>
      <c r="AI1676" s="114"/>
      <c r="AJ1676" s="115"/>
      <c r="AK1676" s="114"/>
      <c r="AP1676" s="87" t="s">
        <v>3056</v>
      </c>
      <c r="AQ1676" s="88" t="s">
        <v>22</v>
      </c>
      <c r="AR1676" s="88" t="s">
        <v>21</v>
      </c>
      <c r="AS1676" s="88" t="s">
        <v>22</v>
      </c>
      <c r="AT1676" s="88">
        <v>1</v>
      </c>
      <c r="AW1676" s="120"/>
      <c r="AX1676" s="120"/>
      <c r="AZ1676" s="93"/>
      <c r="BA1676" s="93"/>
      <c r="BB1676" s="93"/>
      <c r="BC1676" s="93"/>
      <c r="BD1676" s="93"/>
      <c r="BE1676" s="93"/>
      <c r="BG1676" s="88" t="s">
        <v>68</v>
      </c>
    </row>
    <row r="1677" spans="1:59" s="87" customFormat="1" ht="30.75" customHeight="1" x14ac:dyDescent="0.2">
      <c r="A1677" s="87" t="s">
        <v>4007</v>
      </c>
      <c r="B1677" s="87" t="s">
        <v>4099</v>
      </c>
      <c r="C1677" s="87" t="s">
        <v>4007</v>
      </c>
      <c r="D1677" s="88" t="s">
        <v>32</v>
      </c>
      <c r="E1677" s="88" t="s">
        <v>31</v>
      </c>
      <c r="F1677" s="88" t="s">
        <v>31</v>
      </c>
      <c r="G1677" s="88" t="s">
        <v>61</v>
      </c>
      <c r="H1677" s="120" t="s">
        <v>66</v>
      </c>
      <c r="I1677" s="120"/>
      <c r="K1677" s="87" t="s">
        <v>4143</v>
      </c>
      <c r="M1677" s="87" t="s">
        <v>4143</v>
      </c>
      <c r="N1677" s="87" t="s">
        <v>4159</v>
      </c>
      <c r="R1677" s="93" t="s">
        <v>3618</v>
      </c>
      <c r="V1677" s="116">
        <v>0</v>
      </c>
      <c r="X1677" s="93"/>
      <c r="Y1677" s="93"/>
      <c r="AE1677" s="108"/>
      <c r="AI1677" s="114"/>
      <c r="AJ1677" s="115"/>
      <c r="AK1677" s="114"/>
      <c r="AP1677" s="87" t="s">
        <v>3056</v>
      </c>
      <c r="AQ1677" s="88" t="s">
        <v>22</v>
      </c>
      <c r="AR1677" s="88" t="s">
        <v>21</v>
      </c>
      <c r="AS1677" s="88" t="s">
        <v>22</v>
      </c>
      <c r="AT1677" s="88">
        <v>1</v>
      </c>
      <c r="AW1677" s="120"/>
      <c r="AX1677" s="120"/>
      <c r="AZ1677" s="93"/>
      <c r="BA1677" s="93"/>
      <c r="BB1677" s="93"/>
      <c r="BC1677" s="93"/>
      <c r="BD1677" s="93"/>
      <c r="BE1677" s="93"/>
      <c r="BG1677" s="88" t="s">
        <v>68</v>
      </c>
    </row>
    <row r="1678" spans="1:59" s="87" customFormat="1" ht="30.75" customHeight="1" x14ac:dyDescent="0.2">
      <c r="A1678" s="87" t="s">
        <v>4028</v>
      </c>
      <c r="B1678" s="87" t="s">
        <v>4083</v>
      </c>
      <c r="C1678" s="87" t="s">
        <v>4028</v>
      </c>
      <c r="D1678" s="88" t="s">
        <v>32</v>
      </c>
      <c r="E1678" s="88" t="s">
        <v>31</v>
      </c>
      <c r="F1678" s="88" t="s">
        <v>31</v>
      </c>
      <c r="G1678" s="88" t="s">
        <v>61</v>
      </c>
      <c r="H1678" s="120" t="s">
        <v>66</v>
      </c>
      <c r="I1678" s="120"/>
      <c r="K1678" s="87" t="s">
        <v>4143</v>
      </c>
      <c r="M1678" s="87" t="s">
        <v>4143</v>
      </c>
      <c r="N1678" s="87" t="s">
        <v>4177</v>
      </c>
      <c r="R1678" s="93" t="s">
        <v>4144</v>
      </c>
      <c r="V1678" s="116">
        <v>0</v>
      </c>
      <c r="X1678" s="93"/>
      <c r="Y1678" s="93"/>
      <c r="AE1678" s="108"/>
      <c r="AI1678" s="114"/>
      <c r="AJ1678" s="115"/>
      <c r="AK1678" s="114"/>
      <c r="AP1678" s="87" t="s">
        <v>3056</v>
      </c>
      <c r="AQ1678" s="88" t="s">
        <v>22</v>
      </c>
      <c r="AR1678" s="88" t="s">
        <v>21</v>
      </c>
      <c r="AS1678" s="88" t="s">
        <v>22</v>
      </c>
      <c r="AT1678" s="88">
        <v>1</v>
      </c>
      <c r="AW1678" s="120"/>
      <c r="AX1678" s="120"/>
      <c r="AZ1678" s="93"/>
      <c r="BA1678" s="93"/>
      <c r="BB1678" s="93"/>
      <c r="BC1678" s="93"/>
      <c r="BD1678" s="93"/>
      <c r="BE1678" s="93"/>
      <c r="BG1678" s="88" t="s">
        <v>68</v>
      </c>
    </row>
    <row r="1679" spans="1:59" s="87" customFormat="1" ht="30.75" customHeight="1" x14ac:dyDescent="0.2">
      <c r="A1679" s="87" t="s">
        <v>4029</v>
      </c>
      <c r="B1679" s="87" t="s">
        <v>4084</v>
      </c>
      <c r="C1679" s="87" t="s">
        <v>4029</v>
      </c>
      <c r="D1679" s="88" t="s">
        <v>32</v>
      </c>
      <c r="E1679" s="88" t="s">
        <v>31</v>
      </c>
      <c r="F1679" s="88" t="s">
        <v>31</v>
      </c>
      <c r="G1679" s="88" t="s">
        <v>61</v>
      </c>
      <c r="H1679" s="120" t="s">
        <v>66</v>
      </c>
      <c r="I1679" s="120"/>
      <c r="K1679" s="87" t="s">
        <v>4143</v>
      </c>
      <c r="M1679" s="87" t="s">
        <v>4143</v>
      </c>
      <c r="N1679" s="87" t="s">
        <v>4182</v>
      </c>
      <c r="R1679" s="93" t="s">
        <v>3631</v>
      </c>
      <c r="V1679" s="116">
        <v>0</v>
      </c>
      <c r="X1679" s="93"/>
      <c r="Y1679" s="93"/>
      <c r="AE1679" s="108"/>
      <c r="AI1679" s="114"/>
      <c r="AJ1679" s="115"/>
      <c r="AK1679" s="114"/>
      <c r="AP1679" s="87" t="s">
        <v>3056</v>
      </c>
      <c r="AQ1679" s="88" t="s">
        <v>22</v>
      </c>
      <c r="AR1679" s="88" t="s">
        <v>21</v>
      </c>
      <c r="AS1679" s="88" t="s">
        <v>22</v>
      </c>
      <c r="AT1679" s="88">
        <v>1</v>
      </c>
      <c r="AW1679" s="120"/>
      <c r="AX1679" s="120"/>
      <c r="AZ1679" s="93"/>
      <c r="BA1679" s="93"/>
      <c r="BB1679" s="93"/>
      <c r="BC1679" s="93"/>
      <c r="BD1679" s="93"/>
      <c r="BE1679" s="93"/>
      <c r="BG1679" s="88" t="s">
        <v>68</v>
      </c>
    </row>
    <row r="1680" spans="1:59" s="87" customFormat="1" ht="30.75" customHeight="1" x14ac:dyDescent="0.2">
      <c r="A1680" s="87" t="s">
        <v>4030</v>
      </c>
      <c r="B1680" s="87" t="s">
        <v>4081</v>
      </c>
      <c r="C1680" s="87" t="s">
        <v>4030</v>
      </c>
      <c r="D1680" s="88" t="s">
        <v>32</v>
      </c>
      <c r="E1680" s="88" t="s">
        <v>31</v>
      </c>
      <c r="F1680" s="88" t="s">
        <v>31</v>
      </c>
      <c r="G1680" s="88" t="s">
        <v>61</v>
      </c>
      <c r="H1680" s="120" t="s">
        <v>66</v>
      </c>
      <c r="I1680" s="120"/>
      <c r="K1680" s="87" t="s">
        <v>4143</v>
      </c>
      <c r="M1680" s="87" t="s">
        <v>4143</v>
      </c>
      <c r="N1680" s="87" t="s">
        <v>4178</v>
      </c>
      <c r="R1680" s="93" t="s">
        <v>4146</v>
      </c>
      <c r="V1680" s="116">
        <v>0</v>
      </c>
      <c r="X1680" s="93"/>
      <c r="Y1680" s="93"/>
      <c r="AE1680" s="108"/>
      <c r="AI1680" s="114"/>
      <c r="AJ1680" s="115"/>
      <c r="AK1680" s="114"/>
      <c r="AP1680" s="87" t="s">
        <v>3056</v>
      </c>
      <c r="AQ1680" s="88" t="s">
        <v>22</v>
      </c>
      <c r="AR1680" s="88" t="s">
        <v>21</v>
      </c>
      <c r="AS1680" s="88" t="s">
        <v>22</v>
      </c>
      <c r="AT1680" s="88">
        <v>1</v>
      </c>
      <c r="AW1680" s="120"/>
      <c r="AX1680" s="120"/>
      <c r="AZ1680" s="93"/>
      <c r="BA1680" s="93"/>
      <c r="BB1680" s="93"/>
      <c r="BC1680" s="93"/>
      <c r="BD1680" s="93"/>
      <c r="BE1680" s="93"/>
      <c r="BG1680" s="88" t="s">
        <v>68</v>
      </c>
    </row>
    <row r="1681" spans="1:59" s="87" customFormat="1" ht="30.75" customHeight="1" x14ac:dyDescent="0.2">
      <c r="A1681" s="87" t="s">
        <v>4031</v>
      </c>
      <c r="B1681" s="87" t="s">
        <v>4082</v>
      </c>
      <c r="C1681" s="87" t="s">
        <v>4031</v>
      </c>
      <c r="D1681" s="88" t="s">
        <v>32</v>
      </c>
      <c r="E1681" s="88" t="s">
        <v>31</v>
      </c>
      <c r="F1681" s="88" t="s">
        <v>31</v>
      </c>
      <c r="G1681" s="88" t="s">
        <v>61</v>
      </c>
      <c r="H1681" s="120" t="s">
        <v>66</v>
      </c>
      <c r="I1681" s="120"/>
      <c r="K1681" s="87" t="s">
        <v>4143</v>
      </c>
      <c r="M1681" s="87" t="s">
        <v>4143</v>
      </c>
      <c r="N1681" s="87" t="s">
        <v>4183</v>
      </c>
      <c r="R1681" s="93" t="s">
        <v>3635</v>
      </c>
      <c r="V1681" s="116">
        <v>0</v>
      </c>
      <c r="X1681" s="93"/>
      <c r="Y1681" s="93"/>
      <c r="AE1681" s="108"/>
      <c r="AI1681" s="114"/>
      <c r="AJ1681" s="115"/>
      <c r="AK1681" s="114"/>
      <c r="AP1681" s="87" t="s">
        <v>3056</v>
      </c>
      <c r="AQ1681" s="88" t="s">
        <v>22</v>
      </c>
      <c r="AR1681" s="88" t="s">
        <v>21</v>
      </c>
      <c r="AS1681" s="88" t="s">
        <v>22</v>
      </c>
      <c r="AT1681" s="88">
        <v>1</v>
      </c>
      <c r="AW1681" s="120"/>
      <c r="AX1681" s="120"/>
      <c r="AZ1681" s="93"/>
      <c r="BA1681" s="93"/>
      <c r="BB1681" s="93"/>
      <c r="BC1681" s="93"/>
      <c r="BD1681" s="93"/>
      <c r="BE1681" s="93"/>
      <c r="BG1681" s="88" t="s">
        <v>68</v>
      </c>
    </row>
    <row r="1682" spans="1:59" s="87" customFormat="1" ht="30.75" customHeight="1" x14ac:dyDescent="0.2">
      <c r="A1682" s="87" t="s">
        <v>4032</v>
      </c>
      <c r="B1682" s="87" t="s">
        <v>4078</v>
      </c>
      <c r="C1682" s="87" t="s">
        <v>4032</v>
      </c>
      <c r="D1682" s="88" t="s">
        <v>32</v>
      </c>
      <c r="E1682" s="88" t="s">
        <v>31</v>
      </c>
      <c r="F1682" s="88" t="s">
        <v>31</v>
      </c>
      <c r="G1682" s="88" t="s">
        <v>61</v>
      </c>
      <c r="H1682" s="120" t="s">
        <v>66</v>
      </c>
      <c r="I1682" s="120"/>
      <c r="K1682" s="87" t="s">
        <v>4143</v>
      </c>
      <c r="M1682" s="87" t="s">
        <v>4143</v>
      </c>
      <c r="N1682" s="87" t="s">
        <v>4179</v>
      </c>
      <c r="R1682" s="93" t="s">
        <v>4145</v>
      </c>
      <c r="V1682" s="116">
        <v>0</v>
      </c>
      <c r="X1682" s="93"/>
      <c r="Y1682" s="93"/>
      <c r="AE1682" s="108"/>
      <c r="AI1682" s="114"/>
      <c r="AJ1682" s="115"/>
      <c r="AK1682" s="114"/>
      <c r="AP1682" s="87" t="s">
        <v>3056</v>
      </c>
      <c r="AQ1682" s="88" t="s">
        <v>22</v>
      </c>
      <c r="AR1682" s="88" t="s">
        <v>21</v>
      </c>
      <c r="AS1682" s="88" t="s">
        <v>22</v>
      </c>
      <c r="AT1682" s="88">
        <v>1</v>
      </c>
      <c r="AW1682" s="120"/>
      <c r="AX1682" s="120"/>
      <c r="AZ1682" s="93"/>
      <c r="BA1682" s="93"/>
      <c r="BB1682" s="93"/>
      <c r="BC1682" s="93"/>
      <c r="BD1682" s="93"/>
      <c r="BE1682" s="93"/>
      <c r="BG1682" s="88" t="s">
        <v>68</v>
      </c>
    </row>
    <row r="1683" spans="1:59" s="87" customFormat="1" ht="30.75" customHeight="1" x14ac:dyDescent="0.2">
      <c r="A1683" s="87" t="s">
        <v>4033</v>
      </c>
      <c r="B1683" s="87" t="s">
        <v>4079</v>
      </c>
      <c r="C1683" s="87" t="s">
        <v>4033</v>
      </c>
      <c r="D1683" s="88" t="s">
        <v>32</v>
      </c>
      <c r="E1683" s="88" t="s">
        <v>31</v>
      </c>
      <c r="F1683" s="88" t="s">
        <v>31</v>
      </c>
      <c r="G1683" s="88" t="s">
        <v>61</v>
      </c>
      <c r="H1683" s="120" t="s">
        <v>66</v>
      </c>
      <c r="I1683" s="120"/>
      <c r="K1683" s="87" t="s">
        <v>4143</v>
      </c>
      <c r="M1683" s="87" t="s">
        <v>4143</v>
      </c>
      <c r="N1683" s="87" t="s">
        <v>4184</v>
      </c>
      <c r="R1683" s="93" t="s">
        <v>3636</v>
      </c>
      <c r="V1683" s="116">
        <v>0</v>
      </c>
      <c r="X1683" s="93"/>
      <c r="Y1683" s="93"/>
      <c r="AE1683" s="108"/>
      <c r="AI1683" s="114"/>
      <c r="AJ1683" s="115"/>
      <c r="AK1683" s="114"/>
      <c r="AP1683" s="87" t="s">
        <v>3056</v>
      </c>
      <c r="AQ1683" s="88" t="s">
        <v>22</v>
      </c>
      <c r="AR1683" s="88" t="s">
        <v>21</v>
      </c>
      <c r="AS1683" s="88" t="s">
        <v>22</v>
      </c>
      <c r="AT1683" s="88">
        <v>1</v>
      </c>
      <c r="AW1683" s="120"/>
      <c r="AX1683" s="120"/>
      <c r="AZ1683" s="93"/>
      <c r="BA1683" s="93"/>
      <c r="BB1683" s="93"/>
      <c r="BC1683" s="93"/>
      <c r="BD1683" s="93"/>
      <c r="BE1683" s="93"/>
      <c r="BG1683" s="88" t="s">
        <v>68</v>
      </c>
    </row>
    <row r="1684" spans="1:59" s="87" customFormat="1" ht="30.75" customHeight="1" x14ac:dyDescent="0.2">
      <c r="A1684" s="87" t="s">
        <v>4034</v>
      </c>
      <c r="B1684" s="87" t="s">
        <v>4077</v>
      </c>
      <c r="C1684" s="87" t="s">
        <v>4034</v>
      </c>
      <c r="D1684" s="88" t="s">
        <v>32</v>
      </c>
      <c r="E1684" s="88" t="s">
        <v>31</v>
      </c>
      <c r="F1684" s="88" t="s">
        <v>31</v>
      </c>
      <c r="G1684" s="88" t="s">
        <v>61</v>
      </c>
      <c r="H1684" s="120" t="s">
        <v>66</v>
      </c>
      <c r="I1684" s="120"/>
      <c r="K1684" s="87" t="s">
        <v>4143</v>
      </c>
      <c r="M1684" s="87" t="s">
        <v>4143</v>
      </c>
      <c r="N1684" s="87" t="s">
        <v>4180</v>
      </c>
      <c r="R1684" s="93" t="s">
        <v>4147</v>
      </c>
      <c r="V1684" s="116">
        <v>0</v>
      </c>
      <c r="X1684" s="93"/>
      <c r="Y1684" s="93"/>
      <c r="AE1684" s="108"/>
      <c r="AI1684" s="114"/>
      <c r="AJ1684" s="115"/>
      <c r="AK1684" s="114"/>
      <c r="AP1684" s="87" t="s">
        <v>3056</v>
      </c>
      <c r="AQ1684" s="88" t="s">
        <v>22</v>
      </c>
      <c r="AR1684" s="88" t="s">
        <v>21</v>
      </c>
      <c r="AS1684" s="88" t="s">
        <v>22</v>
      </c>
      <c r="AT1684" s="88">
        <v>1</v>
      </c>
      <c r="AW1684" s="120"/>
      <c r="AX1684" s="120"/>
      <c r="AZ1684" s="93"/>
      <c r="BA1684" s="93"/>
      <c r="BB1684" s="93"/>
      <c r="BC1684" s="93"/>
      <c r="BD1684" s="93"/>
      <c r="BE1684" s="93"/>
      <c r="BG1684" s="88" t="s">
        <v>68</v>
      </c>
    </row>
    <row r="1685" spans="1:59" s="87" customFormat="1" ht="30.75" customHeight="1" x14ac:dyDescent="0.2">
      <c r="A1685" s="87" t="s">
        <v>4035</v>
      </c>
      <c r="B1685" s="87" t="s">
        <v>4080</v>
      </c>
      <c r="C1685" s="87" t="s">
        <v>4035</v>
      </c>
      <c r="D1685" s="88" t="s">
        <v>32</v>
      </c>
      <c r="E1685" s="88" t="s">
        <v>31</v>
      </c>
      <c r="F1685" s="88" t="s">
        <v>31</v>
      </c>
      <c r="G1685" s="88" t="s">
        <v>61</v>
      </c>
      <c r="H1685" s="120" t="s">
        <v>66</v>
      </c>
      <c r="I1685" s="120"/>
      <c r="K1685" s="87" t="s">
        <v>4143</v>
      </c>
      <c r="M1685" s="87" t="s">
        <v>4143</v>
      </c>
      <c r="N1685" s="87" t="s">
        <v>4185</v>
      </c>
      <c r="R1685" s="93" t="s">
        <v>3641</v>
      </c>
      <c r="V1685" s="116">
        <v>0</v>
      </c>
      <c r="X1685" s="93"/>
      <c r="Y1685" s="93"/>
      <c r="AE1685" s="108"/>
      <c r="AI1685" s="114"/>
      <c r="AJ1685" s="115"/>
      <c r="AK1685" s="114"/>
      <c r="AP1685" s="87" t="s">
        <v>3056</v>
      </c>
      <c r="AQ1685" s="88" t="s">
        <v>22</v>
      </c>
      <c r="AR1685" s="88" t="s">
        <v>21</v>
      </c>
      <c r="AS1685" s="88" t="s">
        <v>22</v>
      </c>
      <c r="AT1685" s="88">
        <v>1</v>
      </c>
      <c r="AW1685" s="120"/>
      <c r="AX1685" s="120"/>
      <c r="AZ1685" s="93"/>
      <c r="BA1685" s="93"/>
      <c r="BB1685" s="93"/>
      <c r="BC1685" s="93"/>
      <c r="BD1685" s="93"/>
      <c r="BE1685" s="93"/>
      <c r="BG1685" s="88" t="s">
        <v>68</v>
      </c>
    </row>
    <row r="1686" spans="1:59" s="87" customFormat="1" ht="30.75" customHeight="1" x14ac:dyDescent="0.2">
      <c r="A1686" s="87" t="s">
        <v>4036</v>
      </c>
      <c r="B1686" s="87" t="s">
        <v>4076</v>
      </c>
      <c r="C1686" s="87" t="s">
        <v>4036</v>
      </c>
      <c r="D1686" s="88" t="s">
        <v>32</v>
      </c>
      <c r="E1686" s="88" t="s">
        <v>31</v>
      </c>
      <c r="F1686" s="88" t="s">
        <v>31</v>
      </c>
      <c r="G1686" s="88" t="s">
        <v>61</v>
      </c>
      <c r="H1686" s="120" t="s">
        <v>66</v>
      </c>
      <c r="I1686" s="120"/>
      <c r="K1686" s="87" t="s">
        <v>4143</v>
      </c>
      <c r="M1686" s="87" t="s">
        <v>4143</v>
      </c>
      <c r="N1686" s="87" t="s">
        <v>4178</v>
      </c>
      <c r="R1686" s="93" t="s">
        <v>4146</v>
      </c>
      <c r="V1686" s="116">
        <v>0</v>
      </c>
      <c r="X1686" s="93"/>
      <c r="Y1686" s="93"/>
      <c r="AE1686" s="108"/>
      <c r="AI1686" s="114"/>
      <c r="AJ1686" s="115"/>
      <c r="AK1686" s="114"/>
      <c r="AP1686" s="87" t="s">
        <v>3056</v>
      </c>
      <c r="AQ1686" s="88" t="s">
        <v>22</v>
      </c>
      <c r="AR1686" s="88" t="s">
        <v>21</v>
      </c>
      <c r="AS1686" s="88" t="s">
        <v>22</v>
      </c>
      <c r="AT1686" s="88">
        <v>1</v>
      </c>
      <c r="AW1686" s="120"/>
      <c r="AX1686" s="120"/>
      <c r="AZ1686" s="93"/>
      <c r="BA1686" s="93"/>
      <c r="BB1686" s="93"/>
      <c r="BC1686" s="93"/>
      <c r="BD1686" s="93"/>
      <c r="BE1686" s="93"/>
      <c r="BG1686" s="88" t="s">
        <v>68</v>
      </c>
    </row>
    <row r="1687" spans="1:59" s="87" customFormat="1" ht="30.75" customHeight="1" x14ac:dyDescent="0.2">
      <c r="A1687" s="87" t="s">
        <v>4037</v>
      </c>
      <c r="B1687" s="87" t="s">
        <v>4075</v>
      </c>
      <c r="C1687" s="87" t="s">
        <v>4037</v>
      </c>
      <c r="D1687" s="88" t="s">
        <v>32</v>
      </c>
      <c r="E1687" s="88" t="s">
        <v>31</v>
      </c>
      <c r="F1687" s="88" t="s">
        <v>31</v>
      </c>
      <c r="G1687" s="88" t="s">
        <v>61</v>
      </c>
      <c r="H1687" s="120" t="s">
        <v>66</v>
      </c>
      <c r="I1687" s="120"/>
      <c r="K1687" s="87" t="s">
        <v>4143</v>
      </c>
      <c r="M1687" s="87" t="s">
        <v>4143</v>
      </c>
      <c r="N1687" s="87" t="s">
        <v>4179</v>
      </c>
      <c r="R1687" s="93" t="s">
        <v>4145</v>
      </c>
      <c r="V1687" s="116">
        <v>0</v>
      </c>
      <c r="X1687" s="93"/>
      <c r="Y1687" s="93"/>
      <c r="AE1687" s="108"/>
      <c r="AI1687" s="114"/>
      <c r="AJ1687" s="115"/>
      <c r="AK1687" s="114"/>
      <c r="AP1687" s="87" t="s">
        <v>3056</v>
      </c>
      <c r="AQ1687" s="88" t="s">
        <v>22</v>
      </c>
      <c r="AR1687" s="88" t="s">
        <v>21</v>
      </c>
      <c r="AS1687" s="88" t="s">
        <v>22</v>
      </c>
      <c r="AT1687" s="88">
        <v>1</v>
      </c>
      <c r="AW1687" s="120"/>
      <c r="AX1687" s="120"/>
      <c r="AZ1687" s="93"/>
      <c r="BA1687" s="93"/>
      <c r="BB1687" s="93"/>
      <c r="BC1687" s="93"/>
      <c r="BD1687" s="93"/>
      <c r="BE1687" s="93"/>
      <c r="BG1687" s="88" t="s">
        <v>68</v>
      </c>
    </row>
    <row r="1688" spans="1:59" s="87" customFormat="1" ht="30.75" customHeight="1" x14ac:dyDescent="0.2">
      <c r="A1688" s="87" t="s">
        <v>4038</v>
      </c>
      <c r="B1688" s="87" t="s">
        <v>4074</v>
      </c>
      <c r="C1688" s="87" t="s">
        <v>4038</v>
      </c>
      <c r="D1688" s="88" t="s">
        <v>32</v>
      </c>
      <c r="E1688" s="88" t="s">
        <v>31</v>
      </c>
      <c r="F1688" s="88" t="s">
        <v>31</v>
      </c>
      <c r="G1688" s="88" t="s">
        <v>61</v>
      </c>
      <c r="H1688" s="120" t="s">
        <v>66</v>
      </c>
      <c r="I1688" s="120"/>
      <c r="K1688" s="87" t="s">
        <v>4143</v>
      </c>
      <c r="M1688" s="87" t="s">
        <v>4143</v>
      </c>
      <c r="N1688" s="87" t="s">
        <v>4180</v>
      </c>
      <c r="R1688" s="93" t="s">
        <v>4147</v>
      </c>
      <c r="V1688" s="116">
        <v>0</v>
      </c>
      <c r="X1688" s="93"/>
      <c r="Y1688" s="93"/>
      <c r="AE1688" s="108"/>
      <c r="AI1688" s="114"/>
      <c r="AJ1688" s="115"/>
      <c r="AK1688" s="114"/>
      <c r="AP1688" s="87" t="s">
        <v>3056</v>
      </c>
      <c r="AQ1688" s="88" t="s">
        <v>22</v>
      </c>
      <c r="AR1688" s="88" t="s">
        <v>21</v>
      </c>
      <c r="AS1688" s="88" t="s">
        <v>22</v>
      </c>
      <c r="AT1688" s="88">
        <v>1</v>
      </c>
      <c r="AW1688" s="120"/>
      <c r="AX1688" s="120"/>
      <c r="AZ1688" s="93"/>
      <c r="BA1688" s="93"/>
      <c r="BB1688" s="93"/>
      <c r="BC1688" s="93"/>
      <c r="BD1688" s="93"/>
      <c r="BE1688" s="93"/>
      <c r="BG1688" s="88" t="s">
        <v>68</v>
      </c>
    </row>
    <row r="1689" spans="1:59" s="87" customFormat="1" ht="30.75" customHeight="1" x14ac:dyDescent="0.2">
      <c r="A1689" s="87" t="s">
        <v>4039</v>
      </c>
      <c r="B1689" s="87" t="s">
        <v>4073</v>
      </c>
      <c r="C1689" s="87" t="s">
        <v>4039</v>
      </c>
      <c r="D1689" s="88" t="s">
        <v>32</v>
      </c>
      <c r="E1689" s="88" t="s">
        <v>31</v>
      </c>
      <c r="F1689" s="88" t="s">
        <v>31</v>
      </c>
      <c r="G1689" s="88" t="s">
        <v>61</v>
      </c>
      <c r="H1689" s="120" t="s">
        <v>66</v>
      </c>
      <c r="I1689" s="120"/>
      <c r="K1689" s="87" t="s">
        <v>4143</v>
      </c>
      <c r="M1689" s="87" t="s">
        <v>4143</v>
      </c>
      <c r="N1689" s="87" t="s">
        <v>4177</v>
      </c>
      <c r="R1689" s="93" t="s">
        <v>4144</v>
      </c>
      <c r="V1689" s="116">
        <v>0</v>
      </c>
      <c r="X1689" s="93"/>
      <c r="Y1689" s="93"/>
      <c r="AE1689" s="108"/>
      <c r="AI1689" s="114"/>
      <c r="AJ1689" s="115"/>
      <c r="AK1689" s="114"/>
      <c r="AP1689" s="87" t="s">
        <v>3056</v>
      </c>
      <c r="AQ1689" s="88" t="s">
        <v>22</v>
      </c>
      <c r="AR1689" s="88" t="s">
        <v>21</v>
      </c>
      <c r="AS1689" s="88" t="s">
        <v>22</v>
      </c>
      <c r="AT1689" s="88">
        <v>1</v>
      </c>
      <c r="AW1689" s="120"/>
      <c r="AX1689" s="120"/>
      <c r="AZ1689" s="93"/>
      <c r="BA1689" s="93"/>
      <c r="BB1689" s="93"/>
      <c r="BC1689" s="93"/>
      <c r="BD1689" s="93"/>
      <c r="BE1689" s="93"/>
      <c r="BG1689" s="88" t="s">
        <v>68</v>
      </c>
    </row>
    <row r="1690" spans="1:59" s="87" customFormat="1" ht="30.75" customHeight="1" x14ac:dyDescent="0.2">
      <c r="A1690" s="87" t="s">
        <v>4040</v>
      </c>
      <c r="B1690" s="87" t="s">
        <v>4072</v>
      </c>
      <c r="C1690" s="87" t="s">
        <v>4040</v>
      </c>
      <c r="D1690" s="88" t="s">
        <v>32</v>
      </c>
      <c r="E1690" s="88" t="s">
        <v>31</v>
      </c>
      <c r="F1690" s="88" t="s">
        <v>31</v>
      </c>
      <c r="G1690" s="88" t="s">
        <v>61</v>
      </c>
      <c r="H1690" s="120" t="s">
        <v>66</v>
      </c>
      <c r="I1690" s="120"/>
      <c r="K1690" s="87" t="s">
        <v>4143</v>
      </c>
      <c r="M1690" s="87" t="s">
        <v>4143</v>
      </c>
      <c r="N1690" s="87" t="s">
        <v>4168</v>
      </c>
      <c r="R1690" s="93" t="s">
        <v>3618</v>
      </c>
      <c r="V1690" s="116">
        <v>0</v>
      </c>
      <c r="X1690" s="93"/>
      <c r="Y1690" s="93"/>
      <c r="AE1690" s="108"/>
      <c r="AI1690" s="114"/>
      <c r="AJ1690" s="115"/>
      <c r="AK1690" s="114"/>
      <c r="AP1690" s="87" t="s">
        <v>3056</v>
      </c>
      <c r="AQ1690" s="88" t="s">
        <v>22</v>
      </c>
      <c r="AR1690" s="88" t="s">
        <v>21</v>
      </c>
      <c r="AS1690" s="88" t="s">
        <v>22</v>
      </c>
      <c r="AT1690" s="88">
        <v>1</v>
      </c>
      <c r="AW1690" s="120"/>
      <c r="AX1690" s="120"/>
      <c r="AZ1690" s="93"/>
      <c r="BA1690" s="93"/>
      <c r="BB1690" s="93"/>
      <c r="BC1690" s="93"/>
      <c r="BD1690" s="93"/>
      <c r="BE1690" s="93"/>
      <c r="BG1690" s="88" t="s">
        <v>68</v>
      </c>
    </row>
    <row r="1691" spans="1:59" s="87" customFormat="1" ht="30.75" customHeight="1" x14ac:dyDescent="0.2">
      <c r="A1691" s="87" t="s">
        <v>4041</v>
      </c>
      <c r="B1691" s="87" t="s">
        <v>4071</v>
      </c>
      <c r="C1691" s="87" t="s">
        <v>4041</v>
      </c>
      <c r="D1691" s="88" t="s">
        <v>32</v>
      </c>
      <c r="E1691" s="88" t="s">
        <v>31</v>
      </c>
      <c r="F1691" s="88" t="s">
        <v>31</v>
      </c>
      <c r="G1691" s="88" t="s">
        <v>61</v>
      </c>
      <c r="H1691" s="120" t="s">
        <v>66</v>
      </c>
      <c r="I1691" s="120"/>
      <c r="K1691" s="87" t="s">
        <v>4143</v>
      </c>
      <c r="M1691" s="87" t="s">
        <v>4143</v>
      </c>
      <c r="N1691" s="87" t="s">
        <v>4186</v>
      </c>
      <c r="R1691" s="93" t="s">
        <v>3644</v>
      </c>
      <c r="V1691" s="116">
        <v>0</v>
      </c>
      <c r="X1691" s="93"/>
      <c r="Y1691" s="93"/>
      <c r="AE1691" s="108"/>
      <c r="AI1691" s="114"/>
      <c r="AJ1691" s="115"/>
      <c r="AK1691" s="114"/>
      <c r="AP1691" s="87" t="s">
        <v>3056</v>
      </c>
      <c r="AQ1691" s="88" t="s">
        <v>22</v>
      </c>
      <c r="AR1691" s="88" t="s">
        <v>21</v>
      </c>
      <c r="AS1691" s="88" t="s">
        <v>22</v>
      </c>
      <c r="AT1691" s="88">
        <v>1</v>
      </c>
      <c r="AW1691" s="120"/>
      <c r="AX1691" s="120"/>
      <c r="AZ1691" s="93"/>
      <c r="BA1691" s="93"/>
      <c r="BB1691" s="93"/>
      <c r="BC1691" s="93"/>
      <c r="BD1691" s="93"/>
      <c r="BE1691" s="93"/>
      <c r="BG1691" s="88" t="s">
        <v>68</v>
      </c>
    </row>
    <row r="1692" spans="1:59" s="87" customFormat="1" ht="30.75" customHeight="1" x14ac:dyDescent="0.2">
      <c r="A1692" s="87" t="s">
        <v>4042</v>
      </c>
      <c r="B1692" s="87" t="s">
        <v>4070</v>
      </c>
      <c r="C1692" s="87" t="s">
        <v>4042</v>
      </c>
      <c r="D1692" s="88" t="s">
        <v>32</v>
      </c>
      <c r="E1692" s="88" t="s">
        <v>31</v>
      </c>
      <c r="F1692" s="88" t="s">
        <v>31</v>
      </c>
      <c r="G1692" s="88" t="s">
        <v>61</v>
      </c>
      <c r="H1692" s="120" t="s">
        <v>66</v>
      </c>
      <c r="I1692" s="120"/>
      <c r="K1692" s="87" t="s">
        <v>4143</v>
      </c>
      <c r="M1692" s="87" t="s">
        <v>4143</v>
      </c>
      <c r="N1692" s="87" t="s">
        <v>4187</v>
      </c>
      <c r="R1692" s="93" t="s">
        <v>3638</v>
      </c>
      <c r="V1692" s="116">
        <v>0</v>
      </c>
      <c r="X1692" s="93"/>
      <c r="Y1692" s="93"/>
      <c r="AE1692" s="108"/>
      <c r="AI1692" s="114"/>
      <c r="AJ1692" s="115"/>
      <c r="AK1692" s="114"/>
      <c r="AP1692" s="87" t="s">
        <v>3056</v>
      </c>
      <c r="AQ1692" s="88" t="s">
        <v>22</v>
      </c>
      <c r="AR1692" s="88" t="s">
        <v>21</v>
      </c>
      <c r="AS1692" s="88" t="s">
        <v>22</v>
      </c>
      <c r="AT1692" s="88">
        <v>1</v>
      </c>
      <c r="AW1692" s="120"/>
      <c r="AX1692" s="120"/>
      <c r="AZ1692" s="93"/>
      <c r="BA1692" s="93"/>
      <c r="BB1692" s="93"/>
      <c r="BC1692" s="93"/>
      <c r="BD1692" s="93"/>
      <c r="BE1692" s="93"/>
      <c r="BG1692" s="88" t="s">
        <v>68</v>
      </c>
    </row>
    <row r="1693" spans="1:59" s="87" customFormat="1" ht="30.75" customHeight="1" x14ac:dyDescent="0.2">
      <c r="A1693" s="87" t="s">
        <v>4043</v>
      </c>
      <c r="B1693" s="87" t="s">
        <v>4069</v>
      </c>
      <c r="C1693" s="87" t="s">
        <v>4043</v>
      </c>
      <c r="D1693" s="88" t="s">
        <v>32</v>
      </c>
      <c r="E1693" s="88" t="s">
        <v>31</v>
      </c>
      <c r="F1693" s="88" t="s">
        <v>31</v>
      </c>
      <c r="G1693" s="88" t="s">
        <v>61</v>
      </c>
      <c r="H1693" s="120" t="s">
        <v>66</v>
      </c>
      <c r="I1693" s="120"/>
      <c r="K1693" s="87" t="s">
        <v>4143</v>
      </c>
      <c r="M1693" s="87" t="s">
        <v>4143</v>
      </c>
      <c r="N1693" s="87" t="s">
        <v>4158</v>
      </c>
      <c r="R1693" s="93" t="s">
        <v>4148</v>
      </c>
      <c r="V1693" s="116">
        <v>0</v>
      </c>
      <c r="X1693" s="93"/>
      <c r="Y1693" s="93"/>
      <c r="AE1693" s="108"/>
      <c r="AI1693" s="114"/>
      <c r="AJ1693" s="115"/>
      <c r="AK1693" s="114"/>
      <c r="AP1693" s="87" t="s">
        <v>3056</v>
      </c>
      <c r="AQ1693" s="88" t="s">
        <v>22</v>
      </c>
      <c r="AR1693" s="88" t="s">
        <v>21</v>
      </c>
      <c r="AS1693" s="88" t="s">
        <v>22</v>
      </c>
      <c r="AT1693" s="88">
        <v>1</v>
      </c>
      <c r="AW1693" s="120"/>
      <c r="AX1693" s="120"/>
      <c r="AZ1693" s="93"/>
      <c r="BA1693" s="93"/>
      <c r="BB1693" s="93"/>
      <c r="BC1693" s="93"/>
      <c r="BD1693" s="93"/>
      <c r="BE1693" s="93"/>
      <c r="BG1693" s="88" t="s">
        <v>68</v>
      </c>
    </row>
    <row r="1694" spans="1:59" s="87" customFormat="1" ht="30.75" customHeight="1" x14ac:dyDescent="0.2">
      <c r="A1694" s="87" t="s">
        <v>4044</v>
      </c>
      <c r="B1694" s="87" t="s">
        <v>4068</v>
      </c>
      <c r="C1694" s="87" t="s">
        <v>4044</v>
      </c>
      <c r="D1694" s="88" t="s">
        <v>32</v>
      </c>
      <c r="E1694" s="88" t="s">
        <v>31</v>
      </c>
      <c r="F1694" s="88" t="s">
        <v>31</v>
      </c>
      <c r="G1694" s="88" t="s">
        <v>61</v>
      </c>
      <c r="H1694" s="120" t="s">
        <v>66</v>
      </c>
      <c r="I1694" s="120"/>
      <c r="K1694" s="87" t="s">
        <v>4143</v>
      </c>
      <c r="M1694" s="87" t="s">
        <v>4143</v>
      </c>
      <c r="N1694" s="87" t="s">
        <v>4188</v>
      </c>
      <c r="R1694" s="93" t="s">
        <v>3625</v>
      </c>
      <c r="V1694" s="116">
        <v>0</v>
      </c>
      <c r="X1694" s="93"/>
      <c r="Y1694" s="93"/>
      <c r="AE1694" s="108"/>
      <c r="AI1694" s="114"/>
      <c r="AJ1694" s="115"/>
      <c r="AK1694" s="114"/>
      <c r="AP1694" s="87" t="s">
        <v>3056</v>
      </c>
      <c r="AQ1694" s="88" t="s">
        <v>22</v>
      </c>
      <c r="AR1694" s="88" t="s">
        <v>21</v>
      </c>
      <c r="AS1694" s="88" t="s">
        <v>22</v>
      </c>
      <c r="AT1694" s="88">
        <v>1</v>
      </c>
      <c r="AW1694" s="120"/>
      <c r="AX1694" s="120"/>
      <c r="AZ1694" s="93"/>
      <c r="BA1694" s="93"/>
      <c r="BB1694" s="93"/>
      <c r="BC1694" s="93"/>
      <c r="BD1694" s="93"/>
      <c r="BE1694" s="93"/>
      <c r="BG1694" s="88" t="s">
        <v>68</v>
      </c>
    </row>
    <row r="1695" spans="1:59" s="87" customFormat="1" ht="30.75" customHeight="1" x14ac:dyDescent="0.2">
      <c r="A1695" s="87" t="s">
        <v>4045</v>
      </c>
      <c r="B1695" s="87" t="s">
        <v>4067</v>
      </c>
      <c r="C1695" s="87" t="s">
        <v>4045</v>
      </c>
      <c r="D1695" s="88" t="s">
        <v>32</v>
      </c>
      <c r="E1695" s="88" t="s">
        <v>31</v>
      </c>
      <c r="F1695" s="88" t="s">
        <v>31</v>
      </c>
      <c r="G1695" s="88" t="s">
        <v>61</v>
      </c>
      <c r="H1695" s="120" t="s">
        <v>66</v>
      </c>
      <c r="I1695" s="120"/>
      <c r="K1695" s="87" t="s">
        <v>4143</v>
      </c>
      <c r="M1695" s="87" t="s">
        <v>4143</v>
      </c>
      <c r="N1695" s="87" t="s">
        <v>4167</v>
      </c>
      <c r="R1695" s="93" t="s">
        <v>3615</v>
      </c>
      <c r="V1695" s="116">
        <v>0</v>
      </c>
      <c r="X1695" s="93"/>
      <c r="Y1695" s="93"/>
      <c r="AE1695" s="108"/>
      <c r="AI1695" s="114"/>
      <c r="AJ1695" s="115"/>
      <c r="AK1695" s="114"/>
      <c r="AP1695" s="87" t="s">
        <v>3056</v>
      </c>
      <c r="AQ1695" s="88" t="s">
        <v>22</v>
      </c>
      <c r="AR1695" s="88" t="s">
        <v>21</v>
      </c>
      <c r="AS1695" s="88" t="s">
        <v>22</v>
      </c>
      <c r="AT1695" s="88">
        <v>1</v>
      </c>
      <c r="AW1695" s="120"/>
      <c r="AX1695" s="120"/>
      <c r="AZ1695" s="93"/>
      <c r="BA1695" s="93"/>
      <c r="BB1695" s="93"/>
      <c r="BC1695" s="93"/>
      <c r="BD1695" s="93"/>
      <c r="BE1695" s="93"/>
      <c r="BG1695" s="88" t="s">
        <v>68</v>
      </c>
    </row>
    <row r="1696" spans="1:59" s="87" customFormat="1" ht="30.75" customHeight="1" x14ac:dyDescent="0.2">
      <c r="A1696" s="87" t="s">
        <v>4046</v>
      </c>
      <c r="B1696" s="87" t="s">
        <v>4066</v>
      </c>
      <c r="C1696" s="87" t="s">
        <v>4046</v>
      </c>
      <c r="D1696" s="88" t="s">
        <v>32</v>
      </c>
      <c r="E1696" s="88" t="s">
        <v>31</v>
      </c>
      <c r="F1696" s="88" t="s">
        <v>31</v>
      </c>
      <c r="G1696" s="88" t="s">
        <v>61</v>
      </c>
      <c r="H1696" s="120" t="s">
        <v>66</v>
      </c>
      <c r="I1696" s="120"/>
      <c r="K1696" s="87" t="s">
        <v>4143</v>
      </c>
      <c r="M1696" s="87" t="s">
        <v>4143</v>
      </c>
      <c r="N1696" s="87" t="s">
        <v>4181</v>
      </c>
      <c r="R1696" s="93"/>
      <c r="V1696" s="116">
        <v>0</v>
      </c>
      <c r="X1696" s="93"/>
      <c r="Y1696" s="93"/>
      <c r="AE1696" s="108"/>
      <c r="AI1696" s="114"/>
      <c r="AJ1696" s="115"/>
      <c r="AK1696" s="114"/>
      <c r="AP1696" s="87" t="s">
        <v>3056</v>
      </c>
      <c r="AQ1696" s="88" t="s">
        <v>22</v>
      </c>
      <c r="AR1696" s="88" t="s">
        <v>21</v>
      </c>
      <c r="AS1696" s="88" t="s">
        <v>22</v>
      </c>
      <c r="AT1696" s="88">
        <v>1</v>
      </c>
      <c r="AW1696" s="120"/>
      <c r="AX1696" s="120"/>
      <c r="AZ1696" s="93"/>
      <c r="BA1696" s="93"/>
      <c r="BB1696" s="93"/>
      <c r="BC1696" s="93"/>
      <c r="BD1696" s="93"/>
      <c r="BE1696" s="93"/>
      <c r="BG1696" s="88" t="s">
        <v>68</v>
      </c>
    </row>
    <row r="1697" spans="1:59" s="87" customFormat="1" ht="30.75" customHeight="1" x14ac:dyDescent="0.2">
      <c r="A1697" s="87" t="s">
        <v>4047</v>
      </c>
      <c r="B1697" s="87" t="s">
        <v>4064</v>
      </c>
      <c r="C1697" s="87" t="s">
        <v>4047</v>
      </c>
      <c r="D1697" s="88" t="s">
        <v>32</v>
      </c>
      <c r="E1697" s="88" t="s">
        <v>31</v>
      </c>
      <c r="F1697" s="88" t="s">
        <v>31</v>
      </c>
      <c r="G1697" s="88" t="s">
        <v>61</v>
      </c>
      <c r="H1697" s="120" t="s">
        <v>66</v>
      </c>
      <c r="I1697" s="120"/>
      <c r="K1697" s="87" t="s">
        <v>4143</v>
      </c>
      <c r="M1697" s="87" t="s">
        <v>4143</v>
      </c>
      <c r="N1697" s="87" t="s">
        <v>4189</v>
      </c>
      <c r="R1697" s="93"/>
      <c r="V1697" s="116">
        <v>0</v>
      </c>
      <c r="X1697" s="93"/>
      <c r="Y1697" s="93"/>
      <c r="AE1697" s="108"/>
      <c r="AI1697" s="114"/>
      <c r="AJ1697" s="115"/>
      <c r="AK1697" s="114"/>
      <c r="AP1697" s="87" t="s">
        <v>3056</v>
      </c>
      <c r="AQ1697" s="88" t="s">
        <v>22</v>
      </c>
      <c r="AR1697" s="88" t="s">
        <v>21</v>
      </c>
      <c r="AS1697" s="88" t="s">
        <v>22</v>
      </c>
      <c r="AT1697" s="88">
        <v>1</v>
      </c>
      <c r="AW1697" s="120"/>
      <c r="AX1697" s="120"/>
      <c r="AZ1697" s="93"/>
      <c r="BA1697" s="93"/>
      <c r="BB1697" s="93"/>
      <c r="BC1697" s="93"/>
      <c r="BD1697" s="93"/>
      <c r="BE1697" s="93"/>
      <c r="BG1697" s="88" t="s">
        <v>68</v>
      </c>
    </row>
    <row r="1698" spans="1:59" s="87" customFormat="1" ht="30.75" customHeight="1" x14ac:dyDescent="0.2">
      <c r="A1698" s="87" t="s">
        <v>4048</v>
      </c>
      <c r="B1698" s="87" t="s">
        <v>4065</v>
      </c>
      <c r="C1698" s="87" t="s">
        <v>4048</v>
      </c>
      <c r="D1698" s="88" t="s">
        <v>32</v>
      </c>
      <c r="E1698" s="88" t="s">
        <v>31</v>
      </c>
      <c r="F1698" s="88" t="s">
        <v>31</v>
      </c>
      <c r="G1698" s="88" t="s">
        <v>61</v>
      </c>
      <c r="H1698" s="120" t="s">
        <v>66</v>
      </c>
      <c r="I1698" s="120"/>
      <c r="K1698" s="87" t="s">
        <v>4143</v>
      </c>
      <c r="M1698" s="87" t="s">
        <v>4143</v>
      </c>
      <c r="N1698" s="87" t="s">
        <v>4190</v>
      </c>
      <c r="R1698" s="93"/>
      <c r="V1698" s="116">
        <v>0</v>
      </c>
      <c r="X1698" s="93"/>
      <c r="Y1698" s="93"/>
      <c r="AE1698" s="108"/>
      <c r="AI1698" s="114"/>
      <c r="AJ1698" s="115"/>
      <c r="AK1698" s="114"/>
      <c r="AP1698" s="87" t="s">
        <v>3056</v>
      </c>
      <c r="AQ1698" s="88" t="s">
        <v>22</v>
      </c>
      <c r="AR1698" s="88" t="s">
        <v>21</v>
      </c>
      <c r="AS1698" s="88" t="s">
        <v>22</v>
      </c>
      <c r="AT1698" s="88">
        <v>1</v>
      </c>
      <c r="AW1698" s="120"/>
      <c r="AX1698" s="120"/>
      <c r="AZ1698" s="93"/>
      <c r="BA1698" s="93"/>
      <c r="BB1698" s="93"/>
      <c r="BC1698" s="93"/>
      <c r="BD1698" s="93"/>
      <c r="BE1698" s="93"/>
      <c r="BG1698" s="88" t="s">
        <v>68</v>
      </c>
    </row>
    <row r="1699" spans="1:59" s="87" customFormat="1" ht="30.75" customHeight="1" x14ac:dyDescent="0.2">
      <c r="A1699" s="87" t="s">
        <v>4495</v>
      </c>
      <c r="B1699" s="87" t="s">
        <v>4498</v>
      </c>
      <c r="C1699" s="87" t="s">
        <v>4495</v>
      </c>
      <c r="D1699" s="88" t="s">
        <v>32</v>
      </c>
      <c r="E1699" s="88" t="s">
        <v>31</v>
      </c>
      <c r="F1699" s="88" t="s">
        <v>31</v>
      </c>
      <c r="G1699" s="88" t="s">
        <v>61</v>
      </c>
      <c r="H1699" s="120" t="s">
        <v>66</v>
      </c>
      <c r="I1699" s="120"/>
      <c r="K1699" s="87" t="s">
        <v>4143</v>
      </c>
      <c r="M1699" s="87" t="s">
        <v>4143</v>
      </c>
      <c r="N1699" s="87" t="s">
        <v>4501</v>
      </c>
      <c r="R1699" s="93"/>
      <c r="V1699" s="116"/>
      <c r="X1699" s="93"/>
      <c r="Y1699" s="93"/>
      <c r="AE1699" s="108"/>
      <c r="AI1699" s="114"/>
      <c r="AJ1699" s="115"/>
      <c r="AK1699" s="114"/>
      <c r="AP1699" s="87" t="s">
        <v>3056</v>
      </c>
      <c r="AQ1699" s="88" t="s">
        <v>22</v>
      </c>
      <c r="AR1699" s="88" t="s">
        <v>21</v>
      </c>
      <c r="AS1699" s="88" t="s">
        <v>22</v>
      </c>
      <c r="AT1699" s="88">
        <v>1</v>
      </c>
      <c r="AW1699" s="120"/>
      <c r="AX1699" s="120"/>
      <c r="AZ1699" s="93"/>
      <c r="BA1699" s="93"/>
      <c r="BB1699" s="93"/>
      <c r="BC1699" s="93"/>
      <c r="BD1699" s="93"/>
      <c r="BE1699" s="93"/>
      <c r="BG1699" s="88" t="s">
        <v>68</v>
      </c>
    </row>
    <row r="1700" spans="1:59" s="87" customFormat="1" ht="30.75" customHeight="1" x14ac:dyDescent="0.2">
      <c r="A1700" s="87" t="s">
        <v>4504</v>
      </c>
      <c r="B1700" s="87" t="s">
        <v>4499</v>
      </c>
      <c r="C1700" s="87" t="s">
        <v>4496</v>
      </c>
      <c r="D1700" s="88" t="s">
        <v>32</v>
      </c>
      <c r="E1700" s="88" t="s">
        <v>31</v>
      </c>
      <c r="F1700" s="88" t="s">
        <v>31</v>
      </c>
      <c r="G1700" s="88" t="s">
        <v>61</v>
      </c>
      <c r="H1700" s="120" t="s">
        <v>66</v>
      </c>
      <c r="I1700" s="120"/>
      <c r="K1700" s="87" t="s">
        <v>4143</v>
      </c>
      <c r="M1700" s="87" t="s">
        <v>4143</v>
      </c>
      <c r="N1700" s="87" t="s">
        <v>4502</v>
      </c>
      <c r="R1700" s="93"/>
      <c r="V1700" s="116"/>
      <c r="X1700" s="93"/>
      <c r="Y1700" s="93"/>
      <c r="AE1700" s="108"/>
      <c r="AI1700" s="114"/>
      <c r="AJ1700" s="115"/>
      <c r="AK1700" s="114"/>
      <c r="AP1700" s="87" t="s">
        <v>3056</v>
      </c>
      <c r="AQ1700" s="88" t="s">
        <v>22</v>
      </c>
      <c r="AR1700" s="88" t="s">
        <v>21</v>
      </c>
      <c r="AS1700" s="88" t="s">
        <v>22</v>
      </c>
      <c r="AT1700" s="88">
        <v>1</v>
      </c>
      <c r="AW1700" s="120"/>
      <c r="AX1700" s="120"/>
      <c r="AZ1700" s="93"/>
      <c r="BA1700" s="93"/>
      <c r="BB1700" s="93"/>
      <c r="BC1700" s="93"/>
      <c r="BD1700" s="93"/>
      <c r="BE1700" s="93"/>
      <c r="BG1700" s="88" t="s">
        <v>68</v>
      </c>
    </row>
    <row r="1701" spans="1:59" s="87" customFormat="1" ht="30.75" customHeight="1" x14ac:dyDescent="0.2">
      <c r="A1701" s="87" t="s">
        <v>4497</v>
      </c>
      <c r="B1701" s="87" t="s">
        <v>4500</v>
      </c>
      <c r="C1701" s="87" t="s">
        <v>4497</v>
      </c>
      <c r="D1701" s="88" t="s">
        <v>32</v>
      </c>
      <c r="E1701" s="88" t="s">
        <v>31</v>
      </c>
      <c r="F1701" s="88" t="s">
        <v>31</v>
      </c>
      <c r="G1701" s="88" t="s">
        <v>61</v>
      </c>
      <c r="H1701" s="120" t="s">
        <v>66</v>
      </c>
      <c r="I1701" s="120"/>
      <c r="K1701" s="87" t="s">
        <v>4143</v>
      </c>
      <c r="M1701" s="87" t="s">
        <v>4143</v>
      </c>
      <c r="N1701" s="87" t="s">
        <v>4503</v>
      </c>
      <c r="R1701" s="93"/>
      <c r="V1701" s="116"/>
      <c r="X1701" s="93"/>
      <c r="Y1701" s="93"/>
      <c r="AE1701" s="108"/>
      <c r="AI1701" s="114"/>
      <c r="AJ1701" s="115"/>
      <c r="AK1701" s="114"/>
      <c r="AP1701" s="87" t="s">
        <v>3056</v>
      </c>
      <c r="AQ1701" s="88" t="s">
        <v>22</v>
      </c>
      <c r="AR1701" s="88" t="s">
        <v>21</v>
      </c>
      <c r="AS1701" s="88" t="s">
        <v>22</v>
      </c>
      <c r="AT1701" s="88">
        <v>1</v>
      </c>
      <c r="AW1701" s="120"/>
      <c r="AX1701" s="120"/>
      <c r="AZ1701" s="93"/>
      <c r="BA1701" s="93"/>
      <c r="BB1701" s="93"/>
      <c r="BC1701" s="93"/>
      <c r="BD1701" s="93"/>
      <c r="BE1701" s="93"/>
      <c r="BG1701" s="88" t="s">
        <v>68</v>
      </c>
    </row>
  </sheetData>
  <autoFilter ref="B1:BI1595" xr:uid="{00000000-0009-0000-0000-000000000000}"/>
  <phoneticPr fontId="20"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29"/>
  <sheetViews>
    <sheetView zoomScale="138" zoomScaleNormal="25" workbookViewId="0">
      <pane ySplit="1" topLeftCell="A12" activePane="bottomLeft" state="frozen"/>
      <selection pane="bottomLeft" activeCell="I21" sqref="I21"/>
    </sheetView>
  </sheetViews>
  <sheetFormatPr baseColWidth="10" defaultRowHeight="12.75" x14ac:dyDescent="0.2"/>
  <cols>
    <col min="1" max="1" width="20" style="3" customWidth="1"/>
    <col min="4" max="4" width="16" bestFit="1" customWidth="1"/>
    <col min="9" max="9" width="10.85546875" style="37"/>
    <col min="20" max="20" width="12.7109375" customWidth="1"/>
    <col min="24" max="24" width="26.140625" style="39" customWidth="1"/>
    <col min="25" max="25" width="11.140625" style="9" bestFit="1" customWidth="1"/>
  </cols>
  <sheetData>
    <row r="1" spans="1:27" s="5" customFormat="1" ht="60" x14ac:dyDescent="0.25">
      <c r="A1" s="33" t="s">
        <v>3545</v>
      </c>
      <c r="B1" s="27" t="s">
        <v>8</v>
      </c>
      <c r="C1" s="21" t="s">
        <v>11</v>
      </c>
      <c r="D1" s="21" t="s">
        <v>3501</v>
      </c>
      <c r="E1" s="21" t="s">
        <v>3502</v>
      </c>
      <c r="F1" s="28" t="s">
        <v>3394</v>
      </c>
      <c r="G1" s="21" t="s">
        <v>3395</v>
      </c>
      <c r="H1" s="21" t="s">
        <v>3542</v>
      </c>
      <c r="I1" s="35" t="s">
        <v>3516</v>
      </c>
      <c r="J1" s="21" t="s">
        <v>3503</v>
      </c>
      <c r="K1" s="29" t="s">
        <v>3515</v>
      </c>
      <c r="L1" s="29" t="s">
        <v>3509</v>
      </c>
      <c r="M1" s="29" t="s">
        <v>3543</v>
      </c>
      <c r="N1" s="29" t="s">
        <v>3526</v>
      </c>
      <c r="O1" s="30" t="s">
        <v>3507</v>
      </c>
      <c r="P1" s="30" t="s">
        <v>3508</v>
      </c>
      <c r="Q1" s="30" t="s">
        <v>3504</v>
      </c>
      <c r="R1" s="30" t="s">
        <v>3505</v>
      </c>
      <c r="S1" s="30" t="s">
        <v>3506</v>
      </c>
      <c r="T1" s="30" t="s">
        <v>9</v>
      </c>
      <c r="U1" s="30" t="s">
        <v>3541</v>
      </c>
      <c r="V1" s="30" t="s">
        <v>2994</v>
      </c>
      <c r="W1" s="125" t="s">
        <v>3527</v>
      </c>
      <c r="X1" s="38" t="s">
        <v>3511</v>
      </c>
      <c r="Y1" s="47" t="e">
        <f>SUM(R:R)</f>
        <v>#N/A</v>
      </c>
      <c r="Z1" s="67" t="e">
        <f>Y1/8</f>
        <v>#N/A</v>
      </c>
      <c r="AA1" s="56"/>
    </row>
    <row r="2" spans="1:27" ht="15" x14ac:dyDescent="0.25">
      <c r="A2" s="34" t="s">
        <v>2239</v>
      </c>
      <c r="B2" s="24" t="s">
        <v>3493</v>
      </c>
      <c r="C2" s="25" t="s">
        <v>2747</v>
      </c>
      <c r="D2" s="31">
        <v>0</v>
      </c>
      <c r="E2" s="31">
        <v>0</v>
      </c>
      <c r="F2" s="25">
        <v>0</v>
      </c>
      <c r="G2" s="26">
        <v>0.01</v>
      </c>
      <c r="H2" s="65"/>
      <c r="I2" s="36">
        <f t="shared" ref="I2:I65" si="0">F2/G2</f>
        <v>0</v>
      </c>
      <c r="J2">
        <f t="shared" ref="J2:J65" si="1">G2*90</f>
        <v>0.9</v>
      </c>
      <c r="K2">
        <f t="shared" ref="K2:K65" si="2">IF(I2&lt;100,G2*90,0)</f>
        <v>0.9</v>
      </c>
      <c r="L2">
        <f t="shared" ref="L2:L65" si="3">IF(K2=0,0,(_xlfn.CEILING.MATH(J2,24)))</f>
        <v>24</v>
      </c>
      <c r="M2" s="9">
        <f t="shared" ref="M2:M65" si="4">L2/G2</f>
        <v>2400</v>
      </c>
      <c r="N2" t="e">
        <f>VLOOKUP(A2,'Catalogo de productos'!C:AJ,10,FALSE)</f>
        <v>#N/A</v>
      </c>
      <c r="O2" t="e">
        <f>VLOOKUP(A2,'Catalogo de productos'!C:AJ,7,FALSE)</f>
        <v>#N/A</v>
      </c>
      <c r="P2" t="e">
        <f>VLOOKUP(A2,'Catalogo de productos'!C:AJ,28,FALSE)</f>
        <v>#N/A</v>
      </c>
      <c r="Q2" t="e">
        <f>VLOOKUP(A2,'Catalogo de productos'!C:AJ,33,FALSE)</f>
        <v>#N/A</v>
      </c>
      <c r="R2" s="32" t="e">
        <f t="shared" ref="R2:R33" si="5">IF(K2=0,0,((P2*L2)/60))</f>
        <v>#N/A</v>
      </c>
      <c r="S2" t="e">
        <f t="shared" ref="S2:S65" si="6">IF(R2=0,0,Q2*L2)</f>
        <v>#N/A</v>
      </c>
      <c r="T2" t="e">
        <f>VLOOKUP(A2,'Catalogo de productos'!C:AJ,12,FALSE)</f>
        <v>#N/A</v>
      </c>
      <c r="U2" t="e">
        <f>VLOOKUP(A2,'Catalogo de productos'!C:AJ,9,FALSE)</f>
        <v>#N/A</v>
      </c>
      <c r="V2" t="e">
        <f>VLOOKUP(A2,'Catalogo de productos'!C:AJ,32,FALSE)</f>
        <v>#N/A</v>
      </c>
      <c r="W2" s="126"/>
      <c r="X2" s="38" t="s">
        <v>3512</v>
      </c>
      <c r="Y2" s="47">
        <v>3166</v>
      </c>
      <c r="Z2" s="67">
        <f>Y2/8</f>
        <v>395.75</v>
      </c>
    </row>
    <row r="3" spans="1:27" ht="15" x14ac:dyDescent="0.25">
      <c r="A3" s="34" t="s">
        <v>1376</v>
      </c>
      <c r="B3" s="24" t="s">
        <v>3489</v>
      </c>
      <c r="C3" s="25" t="s">
        <v>104</v>
      </c>
      <c r="D3" s="31">
        <v>0</v>
      </c>
      <c r="E3" s="23">
        <v>0</v>
      </c>
      <c r="F3" s="25">
        <v>0</v>
      </c>
      <c r="G3" s="26">
        <v>0.02</v>
      </c>
      <c r="H3" s="65"/>
      <c r="I3" s="36">
        <f t="shared" si="0"/>
        <v>0</v>
      </c>
      <c r="J3">
        <f t="shared" si="1"/>
        <v>1.8</v>
      </c>
      <c r="K3">
        <f t="shared" si="2"/>
        <v>1.8</v>
      </c>
      <c r="L3">
        <f t="shared" si="3"/>
        <v>24</v>
      </c>
      <c r="M3" s="9">
        <f t="shared" si="4"/>
        <v>1200</v>
      </c>
      <c r="N3" t="e">
        <f>VLOOKUP(A3,'Catalogo de productos'!C:AJ,10,FALSE)</f>
        <v>#N/A</v>
      </c>
      <c r="O3" t="e">
        <f>VLOOKUP(A3,'Catalogo de productos'!C:AJ,7,FALSE)</f>
        <v>#N/A</v>
      </c>
      <c r="P3" t="e">
        <f>VLOOKUP(A3,'Catalogo de productos'!C:AJ,28,FALSE)</f>
        <v>#N/A</v>
      </c>
      <c r="Q3" t="e">
        <f>VLOOKUP(A3,'Catalogo de productos'!C:AJ,33,FALSE)</f>
        <v>#N/A</v>
      </c>
      <c r="R3" s="32" t="e">
        <f t="shared" si="5"/>
        <v>#N/A</v>
      </c>
      <c r="S3" t="e">
        <f t="shared" si="6"/>
        <v>#N/A</v>
      </c>
      <c r="T3" t="e">
        <f>VLOOKUP(A3,'Catalogo de productos'!C:AJ,12,FALSE)</f>
        <v>#N/A</v>
      </c>
      <c r="U3" t="e">
        <f>VLOOKUP(A3,'Catalogo de productos'!C:AJ,9,FALSE)</f>
        <v>#N/A</v>
      </c>
      <c r="V3" t="e">
        <f>VLOOKUP(A3,'Catalogo de productos'!C:AJ,32,FALSE)</f>
        <v>#N/A</v>
      </c>
      <c r="W3" s="126"/>
      <c r="X3" s="38" t="s">
        <v>3517</v>
      </c>
      <c r="Y3" s="47">
        <v>400</v>
      </c>
      <c r="Z3" s="67"/>
    </row>
    <row r="4" spans="1:27" ht="20.25" x14ac:dyDescent="0.3">
      <c r="A4" s="34" t="s">
        <v>1680</v>
      </c>
      <c r="B4" s="24" t="s">
        <v>3486</v>
      </c>
      <c r="C4" s="25" t="s">
        <v>104</v>
      </c>
      <c r="D4" s="31">
        <v>0</v>
      </c>
      <c r="E4" s="31">
        <v>0</v>
      </c>
      <c r="F4" s="25">
        <v>0</v>
      </c>
      <c r="G4" s="26">
        <v>7.0000000000000007E-2</v>
      </c>
      <c r="H4" s="65"/>
      <c r="I4" s="36">
        <f t="shared" si="0"/>
        <v>0</v>
      </c>
      <c r="J4">
        <f t="shared" si="1"/>
        <v>6.3000000000000007</v>
      </c>
      <c r="K4">
        <f t="shared" si="2"/>
        <v>6.3000000000000007</v>
      </c>
      <c r="L4">
        <f t="shared" si="3"/>
        <v>24</v>
      </c>
      <c r="M4" s="9">
        <f t="shared" si="4"/>
        <v>342.85714285714283</v>
      </c>
      <c r="N4" t="str">
        <f>VLOOKUP(A4,'Catalogo de productos'!C:AJ,10,FALSE)</f>
        <v>Bata</v>
      </c>
      <c r="O4" t="str">
        <f>VLOOKUP(A4,'Catalogo de productos'!C:AJ,7,FALSE)</f>
        <v>Activo</v>
      </c>
      <c r="P4">
        <f>VLOOKUP(A4,'Catalogo de productos'!C:AJ,28,FALSE)</f>
        <v>24</v>
      </c>
      <c r="Q4">
        <f>VLOOKUP(A4,'Catalogo de productos'!C:AJ,33,FALSE)</f>
        <v>1</v>
      </c>
      <c r="R4" s="32">
        <f t="shared" si="5"/>
        <v>9.6</v>
      </c>
      <c r="S4">
        <f t="shared" si="6"/>
        <v>24</v>
      </c>
      <c r="T4" t="str">
        <f>VLOOKUP(A4,'Catalogo de productos'!C:AJ,12,FALSE)</f>
        <v>001-BLANCO</v>
      </c>
      <c r="U4" t="str">
        <f>VLOOKUP(A4,'Catalogo de productos'!C:AJ,9,FALSE)</f>
        <v>EH201</v>
      </c>
      <c r="V4" t="str">
        <f>VLOOKUP(A4,'Catalogo de productos'!C:AJ,32,FALSE)</f>
        <v xml:space="preserve">De todos </v>
      </c>
      <c r="W4" s="126"/>
      <c r="X4" s="46" t="s">
        <v>3513</v>
      </c>
      <c r="Y4" s="48" t="e">
        <f>Y2+Y1+Y3</f>
        <v>#N/A</v>
      </c>
      <c r="Z4" s="67" t="e">
        <f>Y4/8</f>
        <v>#N/A</v>
      </c>
    </row>
    <row r="5" spans="1:27" ht="15" x14ac:dyDescent="0.25">
      <c r="A5" s="34" t="s">
        <v>1015</v>
      </c>
      <c r="B5" s="24" t="s">
        <v>3429</v>
      </c>
      <c r="C5" s="25" t="s">
        <v>104</v>
      </c>
      <c r="D5" s="31">
        <v>0</v>
      </c>
      <c r="E5" s="23">
        <v>0</v>
      </c>
      <c r="F5" s="25">
        <v>0</v>
      </c>
      <c r="G5" s="26">
        <v>0.08</v>
      </c>
      <c r="H5" s="65"/>
      <c r="I5" s="36">
        <f t="shared" si="0"/>
        <v>0</v>
      </c>
      <c r="J5">
        <f t="shared" si="1"/>
        <v>7.2</v>
      </c>
      <c r="K5">
        <f t="shared" si="2"/>
        <v>7.2</v>
      </c>
      <c r="L5">
        <f t="shared" si="3"/>
        <v>24</v>
      </c>
      <c r="M5" s="9">
        <f t="shared" si="4"/>
        <v>300</v>
      </c>
      <c r="N5" t="str">
        <f>VLOOKUP(A5,'Catalogo de productos'!C:AJ,10,FALSE)</f>
        <v>Pantalón</v>
      </c>
      <c r="O5" t="str">
        <f>VLOOKUP(A5,'Catalogo de productos'!C:AJ,7,FALSE)</f>
        <v>Activo</v>
      </c>
      <c r="P5">
        <f>VLOOKUP(A5,'Catalogo de productos'!C:AJ,28,FALSE)</f>
        <v>24</v>
      </c>
      <c r="Q5">
        <f>VLOOKUP(A5,'Catalogo de productos'!C:AJ,33,FALSE)</f>
        <v>3</v>
      </c>
      <c r="R5" s="32">
        <f t="shared" si="5"/>
        <v>9.6</v>
      </c>
      <c r="S5">
        <f t="shared" si="6"/>
        <v>72</v>
      </c>
      <c r="T5" t="str">
        <f>VLOOKUP(A5,'Catalogo de productos'!C:AJ,12,FALSE)</f>
        <v>570-NEGRO</v>
      </c>
      <c r="U5" t="str">
        <f>VLOOKUP(A5,'Catalogo de productos'!C:AJ,9,FALSE)</f>
        <v>A104</v>
      </c>
      <c r="V5" t="str">
        <f>VLOOKUP(A5,'Catalogo de productos'!C:AJ,32,FALSE)</f>
        <v>A103 y AH103</v>
      </c>
      <c r="W5" s="126"/>
      <c r="X5" s="38" t="s">
        <v>3514</v>
      </c>
      <c r="Y5" s="47">
        <v>8000</v>
      </c>
      <c r="Z5" s="67"/>
    </row>
    <row r="6" spans="1:27" ht="18" x14ac:dyDescent="0.25">
      <c r="A6" s="34" t="s">
        <v>462</v>
      </c>
      <c r="B6" s="24" t="s">
        <v>3451</v>
      </c>
      <c r="C6" s="25" t="s">
        <v>104</v>
      </c>
      <c r="D6" s="31">
        <v>0</v>
      </c>
      <c r="E6" s="23">
        <v>0</v>
      </c>
      <c r="F6" s="25">
        <v>0</v>
      </c>
      <c r="G6" s="26">
        <v>0.09</v>
      </c>
      <c r="H6" s="65"/>
      <c r="I6" s="36">
        <f t="shared" si="0"/>
        <v>0</v>
      </c>
      <c r="J6">
        <f t="shared" si="1"/>
        <v>8.1</v>
      </c>
      <c r="K6">
        <f t="shared" si="2"/>
        <v>8.1</v>
      </c>
      <c r="L6">
        <f t="shared" si="3"/>
        <v>24</v>
      </c>
      <c r="M6" s="9">
        <f t="shared" si="4"/>
        <v>266.66666666666669</v>
      </c>
      <c r="N6" t="str">
        <f>VLOOKUP(A6,'Catalogo de productos'!C:AJ,10,FALSE)</f>
        <v>Top</v>
      </c>
      <c r="O6" t="str">
        <f>VLOOKUP(A6,'Catalogo de productos'!C:AJ,7,FALSE)</f>
        <v>Activo</v>
      </c>
      <c r="P6">
        <f>VLOOKUP(A6,'Catalogo de productos'!C:AJ,28,FALSE)</f>
        <v>24</v>
      </c>
      <c r="Q6">
        <f>VLOOKUP(A6,'Catalogo de productos'!C:AJ,33,FALSE)</f>
        <v>1</v>
      </c>
      <c r="R6" s="32">
        <f t="shared" si="5"/>
        <v>9.6</v>
      </c>
      <c r="S6">
        <f t="shared" si="6"/>
        <v>24</v>
      </c>
      <c r="T6" t="str">
        <f>VLOOKUP(A6,'Catalogo de productos'!C:AJ,12,FALSE)</f>
        <v>4045-OCEANO</v>
      </c>
      <c r="U6" t="str">
        <f>VLOOKUP(A6,'Catalogo de productos'!C:AJ,9,FALSE)</f>
        <v>AH001</v>
      </c>
      <c r="V6" t="str">
        <f>VLOOKUP(A6,'Catalogo de productos'!C:AJ,32,FALSE)</f>
        <v xml:space="preserve">De todos </v>
      </c>
      <c r="W6" s="126"/>
      <c r="X6" s="53" t="s">
        <v>3535</v>
      </c>
      <c r="Y6" s="54" t="e">
        <f>Y4-Y5</f>
        <v>#N/A</v>
      </c>
      <c r="Z6" s="66" t="s">
        <v>3548</v>
      </c>
    </row>
    <row r="7" spans="1:27" ht="15" x14ac:dyDescent="0.25">
      <c r="A7" s="34" t="s">
        <v>2186</v>
      </c>
      <c r="B7" s="24" t="s">
        <v>3489</v>
      </c>
      <c r="C7" s="25" t="s">
        <v>2748</v>
      </c>
      <c r="D7" s="31">
        <v>0</v>
      </c>
      <c r="E7" s="23">
        <v>0</v>
      </c>
      <c r="F7" s="25">
        <v>0</v>
      </c>
      <c r="G7" s="26">
        <v>0.09</v>
      </c>
      <c r="H7" s="65"/>
      <c r="I7" s="36">
        <f t="shared" si="0"/>
        <v>0</v>
      </c>
      <c r="J7">
        <f t="shared" si="1"/>
        <v>8.1</v>
      </c>
      <c r="K7">
        <f t="shared" si="2"/>
        <v>8.1</v>
      </c>
      <c r="L7">
        <f t="shared" si="3"/>
        <v>24</v>
      </c>
      <c r="M7" s="9">
        <f t="shared" si="4"/>
        <v>266.66666666666669</v>
      </c>
      <c r="N7" t="e">
        <f>VLOOKUP(A7,'Catalogo de productos'!C:AJ,10,FALSE)</f>
        <v>#N/A</v>
      </c>
      <c r="O7" t="e">
        <f>VLOOKUP(A7,'Catalogo de productos'!C:AJ,7,FALSE)</f>
        <v>#N/A</v>
      </c>
      <c r="P7" t="e">
        <f>VLOOKUP(A7,'Catalogo de productos'!C:AJ,28,FALSE)</f>
        <v>#N/A</v>
      </c>
      <c r="Q7" t="e">
        <f>VLOOKUP(A7,'Catalogo de productos'!C:AJ,33,FALSE)</f>
        <v>#N/A</v>
      </c>
      <c r="R7" s="32" t="e">
        <f t="shared" si="5"/>
        <v>#N/A</v>
      </c>
      <c r="S7" t="e">
        <f t="shared" si="6"/>
        <v>#N/A</v>
      </c>
      <c r="T7" t="e">
        <f>VLOOKUP(A7,'Catalogo de productos'!C:AJ,12,FALSE)</f>
        <v>#N/A</v>
      </c>
      <c r="U7" t="e">
        <f>VLOOKUP(A7,'Catalogo de productos'!C:AJ,9,FALSE)</f>
        <v>#N/A</v>
      </c>
      <c r="V7" t="e">
        <f>VLOOKUP(A7,'Catalogo de productos'!C:AJ,32,FALSE)</f>
        <v>#N/A</v>
      </c>
      <c r="W7" s="126"/>
      <c r="X7" s="124" t="s">
        <v>3518</v>
      </c>
      <c r="Y7" s="124"/>
      <c r="Z7" s="124"/>
    </row>
    <row r="8" spans="1:27" ht="15" x14ac:dyDescent="0.25">
      <c r="A8" s="34" t="s">
        <v>598</v>
      </c>
      <c r="B8" s="24" t="s">
        <v>3479</v>
      </c>
      <c r="C8" s="25" t="s">
        <v>104</v>
      </c>
      <c r="D8" s="31">
        <v>0</v>
      </c>
      <c r="E8" s="23">
        <v>0</v>
      </c>
      <c r="F8" s="25">
        <v>0</v>
      </c>
      <c r="G8" s="26">
        <v>0.12</v>
      </c>
      <c r="H8" s="65"/>
      <c r="I8" s="36">
        <f t="shared" si="0"/>
        <v>0</v>
      </c>
      <c r="J8">
        <f t="shared" si="1"/>
        <v>10.799999999999999</v>
      </c>
      <c r="K8">
        <f t="shared" si="2"/>
        <v>10.799999999999999</v>
      </c>
      <c r="L8">
        <f t="shared" si="3"/>
        <v>24</v>
      </c>
      <c r="M8" s="9">
        <f t="shared" si="4"/>
        <v>200</v>
      </c>
      <c r="N8" t="str">
        <f>VLOOKUP(A8,'Catalogo de productos'!C:AJ,10,FALSE)</f>
        <v>Top</v>
      </c>
      <c r="O8" t="str">
        <f>VLOOKUP(A8,'Catalogo de productos'!C:AJ,7,FALSE)</f>
        <v>Activo</v>
      </c>
      <c r="P8">
        <f>VLOOKUP(A8,'Catalogo de productos'!C:AJ,28,FALSE)</f>
        <v>24</v>
      </c>
      <c r="Q8">
        <f>VLOOKUP(A8,'Catalogo de productos'!C:AJ,33,FALSE)</f>
        <v>1</v>
      </c>
      <c r="R8" s="32">
        <f t="shared" si="5"/>
        <v>9.6</v>
      </c>
      <c r="S8">
        <f t="shared" si="6"/>
        <v>24</v>
      </c>
      <c r="T8" t="str">
        <f>VLOOKUP(A8,'Catalogo de productos'!C:AJ,12,FALSE)</f>
        <v>570-NEGRO</v>
      </c>
      <c r="U8" t="str">
        <f>VLOOKUP(A8,'Catalogo de productos'!C:AJ,9,FALSE)</f>
        <v>AM008</v>
      </c>
      <c r="V8" t="str">
        <f>VLOOKUP(A8,'Catalogo de productos'!C:AJ,32,FALSE)</f>
        <v xml:space="preserve">De todos </v>
      </c>
    </row>
    <row r="9" spans="1:27" ht="36" x14ac:dyDescent="0.25">
      <c r="A9" s="34" t="s">
        <v>400</v>
      </c>
      <c r="B9" s="24" t="s">
        <v>3411</v>
      </c>
      <c r="C9" s="25" t="s">
        <v>104</v>
      </c>
      <c r="D9" s="31">
        <v>0</v>
      </c>
      <c r="E9" s="23">
        <v>0</v>
      </c>
      <c r="F9" s="25">
        <v>0</v>
      </c>
      <c r="G9" s="26">
        <v>0.13</v>
      </c>
      <c r="H9" s="65"/>
      <c r="I9" s="36">
        <f t="shared" si="0"/>
        <v>0</v>
      </c>
      <c r="J9">
        <f t="shared" si="1"/>
        <v>11.700000000000001</v>
      </c>
      <c r="K9">
        <f t="shared" si="2"/>
        <v>11.700000000000001</v>
      </c>
      <c r="L9">
        <f t="shared" si="3"/>
        <v>24</v>
      </c>
      <c r="M9" s="9">
        <f t="shared" si="4"/>
        <v>184.61538461538461</v>
      </c>
      <c r="N9" t="str">
        <f>VLOOKUP(A9,'Catalogo de productos'!C:AJ,10,FALSE)</f>
        <v>Top</v>
      </c>
      <c r="O9" t="str">
        <f>VLOOKUP(A9,'Catalogo de productos'!C:AJ,7,FALSE)</f>
        <v>Activo</v>
      </c>
      <c r="P9">
        <f>VLOOKUP(A9,'Catalogo de productos'!C:AJ,28,FALSE)</f>
        <v>24</v>
      </c>
      <c r="Q9">
        <f>VLOOKUP(A9,'Catalogo de productos'!C:AJ,33,FALSE)</f>
        <v>3</v>
      </c>
      <c r="R9" s="32">
        <f t="shared" si="5"/>
        <v>9.6</v>
      </c>
      <c r="S9">
        <f t="shared" si="6"/>
        <v>72</v>
      </c>
      <c r="T9" t="str">
        <f>VLOOKUP(A9,'Catalogo de productos'!C:AJ,12,FALSE)</f>
        <v>421-AVENTURINE</v>
      </c>
      <c r="U9" t="str">
        <f>VLOOKUP(A9,'Catalogo de productos'!C:AJ,9,FALSE)</f>
        <v>A007</v>
      </c>
      <c r="V9" t="str">
        <f>VLOOKUP(A9,'Catalogo de productos'!C:AJ,32,FALSE)</f>
        <v>A006</v>
      </c>
      <c r="W9" s="127" t="s">
        <v>3528</v>
      </c>
      <c r="X9" s="45" t="s">
        <v>3534</v>
      </c>
      <c r="Y9" s="49">
        <f>1800*8</f>
        <v>14400</v>
      </c>
      <c r="Z9" s="56" t="s">
        <v>3537</v>
      </c>
    </row>
    <row r="10" spans="1:27" ht="15" x14ac:dyDescent="0.25">
      <c r="A10" s="34" t="s">
        <v>1374</v>
      </c>
      <c r="B10" s="24" t="s">
        <v>3489</v>
      </c>
      <c r="C10" s="25" t="s">
        <v>98</v>
      </c>
      <c r="D10" s="31">
        <v>0</v>
      </c>
      <c r="E10" s="23">
        <v>0</v>
      </c>
      <c r="F10" s="25">
        <v>0</v>
      </c>
      <c r="G10" s="26">
        <v>0.18</v>
      </c>
      <c r="H10" s="65"/>
      <c r="I10" s="36">
        <f t="shared" si="0"/>
        <v>0</v>
      </c>
      <c r="J10">
        <f t="shared" si="1"/>
        <v>16.2</v>
      </c>
      <c r="K10">
        <f t="shared" si="2"/>
        <v>16.2</v>
      </c>
      <c r="L10">
        <f t="shared" si="3"/>
        <v>24</v>
      </c>
      <c r="M10" s="9">
        <f t="shared" si="4"/>
        <v>133.33333333333334</v>
      </c>
      <c r="N10" t="e">
        <f>VLOOKUP(A10,'Catalogo de productos'!C:AJ,10,FALSE)</f>
        <v>#N/A</v>
      </c>
      <c r="O10" t="e">
        <f>VLOOKUP(A10,'Catalogo de productos'!C:AJ,7,FALSE)</f>
        <v>#N/A</v>
      </c>
      <c r="P10" t="e">
        <f>VLOOKUP(A10,'Catalogo de productos'!C:AJ,28,FALSE)</f>
        <v>#N/A</v>
      </c>
      <c r="Q10" t="e">
        <f>VLOOKUP(A10,'Catalogo de productos'!C:AJ,33,FALSE)</f>
        <v>#N/A</v>
      </c>
      <c r="R10" s="32" t="e">
        <f t="shared" si="5"/>
        <v>#N/A</v>
      </c>
      <c r="S10" t="e">
        <f t="shared" si="6"/>
        <v>#N/A</v>
      </c>
      <c r="T10" t="e">
        <f>VLOOKUP(A10,'Catalogo de productos'!C:AJ,12,FALSE)</f>
        <v>#N/A</v>
      </c>
      <c r="U10" t="e">
        <f>VLOOKUP(A10,'Catalogo de productos'!C:AJ,9,FALSE)</f>
        <v>#N/A</v>
      </c>
      <c r="V10" t="e">
        <f>VLOOKUP(A10,'Catalogo de productos'!C:AJ,32,FALSE)</f>
        <v>#N/A</v>
      </c>
      <c r="W10" s="128"/>
      <c r="X10" s="40" t="s">
        <v>3519</v>
      </c>
      <c r="Y10" s="50" t="e">
        <f>SUM(S:S)</f>
        <v>#N/A</v>
      </c>
    </row>
    <row r="11" spans="1:27" ht="32.1" customHeight="1" thickBot="1" x14ac:dyDescent="0.3">
      <c r="A11" s="34" t="s">
        <v>2295</v>
      </c>
      <c r="B11" s="24" t="s">
        <v>3484</v>
      </c>
      <c r="C11" s="25" t="s">
        <v>2748</v>
      </c>
      <c r="D11" s="31">
        <v>0</v>
      </c>
      <c r="E11" s="23">
        <v>0</v>
      </c>
      <c r="F11" s="25">
        <v>0</v>
      </c>
      <c r="G11" s="26">
        <v>0.19</v>
      </c>
      <c r="H11" s="65"/>
      <c r="I11" s="36">
        <f t="shared" si="0"/>
        <v>0</v>
      </c>
      <c r="J11">
        <f t="shared" si="1"/>
        <v>17.100000000000001</v>
      </c>
      <c r="K11">
        <f t="shared" si="2"/>
        <v>17.100000000000001</v>
      </c>
      <c r="L11">
        <f t="shared" si="3"/>
        <v>24</v>
      </c>
      <c r="M11" s="9">
        <f t="shared" si="4"/>
        <v>126.31578947368421</v>
      </c>
      <c r="N11" t="str">
        <f>VLOOKUP(A11,'Catalogo de productos'!C:AJ,10,FALSE)</f>
        <v>Bata</v>
      </c>
      <c r="O11" t="str">
        <f>VLOOKUP(A11,'Catalogo de productos'!C:AJ,7,FALSE)</f>
        <v>Activo</v>
      </c>
      <c r="P11">
        <f>VLOOKUP(A11,'Catalogo de productos'!C:AJ,28,FALSE)</f>
        <v>24</v>
      </c>
      <c r="Q11">
        <f>VLOOKUP(A11,'Catalogo de productos'!C:AJ,33,FALSE)</f>
        <v>3</v>
      </c>
      <c r="R11" s="32">
        <f t="shared" si="5"/>
        <v>9.6</v>
      </c>
      <c r="S11">
        <f t="shared" si="6"/>
        <v>72</v>
      </c>
      <c r="T11" t="str">
        <f>VLOOKUP(A11,'Catalogo de productos'!C:AJ,12,FALSE)</f>
        <v>001-BLANCO</v>
      </c>
      <c r="U11" t="str">
        <f>VLOOKUP(A11,'Catalogo de productos'!C:AJ,9,FALSE)</f>
        <v>E202</v>
      </c>
      <c r="V11" t="str">
        <f>VLOOKUP(A11,'Catalogo de productos'!C:AJ,32,FALSE)</f>
        <v>A006</v>
      </c>
      <c r="W11" s="128"/>
      <c r="X11" s="40" t="s">
        <v>3520</v>
      </c>
      <c r="Y11" s="50">
        <v>2976</v>
      </c>
    </row>
    <row r="12" spans="1:27" ht="18.75" thickBot="1" x14ac:dyDescent="0.3">
      <c r="A12" s="34" t="s">
        <v>2182</v>
      </c>
      <c r="B12" s="24" t="s">
        <v>3475</v>
      </c>
      <c r="C12" s="25" t="s">
        <v>2747</v>
      </c>
      <c r="D12" s="31">
        <v>0</v>
      </c>
      <c r="E12" s="23">
        <v>0</v>
      </c>
      <c r="F12" s="25">
        <v>0</v>
      </c>
      <c r="G12" s="26">
        <v>0.28999999999999998</v>
      </c>
      <c r="H12" s="65"/>
      <c r="I12" s="36">
        <f t="shared" si="0"/>
        <v>0</v>
      </c>
      <c r="J12">
        <f t="shared" si="1"/>
        <v>26.099999999999998</v>
      </c>
      <c r="K12">
        <f t="shared" si="2"/>
        <v>26.099999999999998</v>
      </c>
      <c r="L12">
        <f t="shared" si="3"/>
        <v>48</v>
      </c>
      <c r="M12" s="9">
        <f t="shared" si="4"/>
        <v>165.51724137931035</v>
      </c>
      <c r="N12" t="str">
        <f>VLOOKUP(A12,'Catalogo de productos'!C:AJ,10,FALSE)</f>
        <v>Top</v>
      </c>
      <c r="O12" t="str">
        <f>VLOOKUP(A12,'Catalogo de productos'!C:AJ,7,FALSE)</f>
        <v>Activo</v>
      </c>
      <c r="P12">
        <f>VLOOKUP(A12,'Catalogo de productos'!C:AJ,28,FALSE)</f>
        <v>24</v>
      </c>
      <c r="Q12">
        <f>VLOOKUP(A12,'Catalogo de productos'!C:AJ,33,FALSE)</f>
        <v>1</v>
      </c>
      <c r="R12" s="32">
        <f t="shared" si="5"/>
        <v>19.2</v>
      </c>
      <c r="S12">
        <f t="shared" si="6"/>
        <v>48</v>
      </c>
      <c r="T12" t="str">
        <f>VLOOKUP(A12,'Catalogo de productos'!C:AJ,12,FALSE)</f>
        <v>027-NAVAL</v>
      </c>
      <c r="U12" t="str">
        <f>VLOOKUP(A12,'Catalogo de productos'!C:AJ,9,FALSE)</f>
        <v>AH401</v>
      </c>
      <c r="V12" t="str">
        <f>VLOOKUP(A12,'Catalogo de productos'!C:AJ,32,FALSE)</f>
        <v xml:space="preserve">De todos </v>
      </c>
      <c r="W12" s="128"/>
      <c r="X12" s="45" t="s">
        <v>3510</v>
      </c>
      <c r="Y12" s="49" t="e">
        <f>SUM(Y10:Y11)</f>
        <v>#N/A</v>
      </c>
      <c r="Z12" s="57" t="e">
        <f>Y12/8</f>
        <v>#N/A</v>
      </c>
    </row>
    <row r="13" spans="1:27" ht="18" x14ac:dyDescent="0.25">
      <c r="A13" s="34" t="s">
        <v>2181</v>
      </c>
      <c r="B13" s="24" t="s">
        <v>3475</v>
      </c>
      <c r="C13" s="25" t="s">
        <v>2748</v>
      </c>
      <c r="D13" s="31">
        <v>0</v>
      </c>
      <c r="E13" s="23">
        <v>0</v>
      </c>
      <c r="F13" s="25">
        <v>0</v>
      </c>
      <c r="G13" s="26">
        <v>0.31</v>
      </c>
      <c r="H13" s="65"/>
      <c r="I13" s="36">
        <f t="shared" si="0"/>
        <v>0</v>
      </c>
      <c r="J13">
        <f t="shared" si="1"/>
        <v>27.9</v>
      </c>
      <c r="K13">
        <f t="shared" si="2"/>
        <v>27.9</v>
      </c>
      <c r="L13">
        <f t="shared" si="3"/>
        <v>48</v>
      </c>
      <c r="M13" s="9">
        <f t="shared" si="4"/>
        <v>154.83870967741936</v>
      </c>
      <c r="N13" t="str">
        <f>VLOOKUP(A13,'Catalogo de productos'!C:AJ,10,FALSE)</f>
        <v>Top</v>
      </c>
      <c r="O13" t="str">
        <f>VLOOKUP(A13,'Catalogo de productos'!C:AJ,7,FALSE)</f>
        <v>Activo</v>
      </c>
      <c r="P13">
        <f>VLOOKUP(A13,'Catalogo de productos'!C:AJ,28,FALSE)</f>
        <v>24</v>
      </c>
      <c r="Q13">
        <f>VLOOKUP(A13,'Catalogo de productos'!C:AJ,33,FALSE)</f>
        <v>1</v>
      </c>
      <c r="R13" s="32">
        <f t="shared" si="5"/>
        <v>19.2</v>
      </c>
      <c r="S13">
        <f t="shared" si="6"/>
        <v>48</v>
      </c>
      <c r="T13" t="str">
        <f>VLOOKUP(A13,'Catalogo de productos'!C:AJ,12,FALSE)</f>
        <v>027-NAVAL</v>
      </c>
      <c r="U13" t="str">
        <f>VLOOKUP(A13,'Catalogo de productos'!C:AJ,9,FALSE)</f>
        <v>AH401</v>
      </c>
      <c r="V13" t="str">
        <f>VLOOKUP(A13,'Catalogo de productos'!C:AJ,32,FALSE)</f>
        <v xml:space="preserve">De todos </v>
      </c>
      <c r="W13" s="128"/>
      <c r="X13" s="53" t="s">
        <v>3535</v>
      </c>
      <c r="Y13" s="55" t="e">
        <f>Y9-Y12</f>
        <v>#N/A</v>
      </c>
    </row>
    <row r="14" spans="1:27" ht="15" x14ac:dyDescent="0.25">
      <c r="A14" s="34" t="s">
        <v>2282</v>
      </c>
      <c r="B14" s="24" t="s">
        <v>3500</v>
      </c>
      <c r="C14" s="25" t="s">
        <v>2747</v>
      </c>
      <c r="D14" s="31">
        <v>0</v>
      </c>
      <c r="E14" s="23">
        <v>0</v>
      </c>
      <c r="F14" s="25">
        <v>0</v>
      </c>
      <c r="G14" s="26">
        <v>0.54</v>
      </c>
      <c r="H14" s="65"/>
      <c r="I14" s="36">
        <f t="shared" si="0"/>
        <v>0</v>
      </c>
      <c r="J14">
        <f t="shared" si="1"/>
        <v>48.6</v>
      </c>
      <c r="K14">
        <f t="shared" si="2"/>
        <v>48.6</v>
      </c>
      <c r="L14">
        <f t="shared" si="3"/>
        <v>72</v>
      </c>
      <c r="M14" s="9">
        <f t="shared" si="4"/>
        <v>133.33333333333331</v>
      </c>
      <c r="N14" t="str">
        <f>VLOOKUP(A14,'Catalogo de productos'!C:AJ,10,FALSE)</f>
        <v>Pantalón</v>
      </c>
      <c r="O14" t="str">
        <f>VLOOKUP(A14,'Catalogo de productos'!C:AJ,7,FALSE)</f>
        <v>Activo</v>
      </c>
      <c r="P14">
        <f>VLOOKUP(A14,'Catalogo de productos'!C:AJ,28,FALSE)</f>
        <v>24</v>
      </c>
      <c r="Q14">
        <f>VLOOKUP(A14,'Catalogo de productos'!C:AJ,33,FALSE)</f>
        <v>2</v>
      </c>
      <c r="R14" s="32">
        <f t="shared" si="5"/>
        <v>28.8</v>
      </c>
      <c r="S14">
        <f t="shared" si="6"/>
        <v>144</v>
      </c>
      <c r="T14" t="str">
        <f>VLOOKUP(A14,'Catalogo de productos'!C:AJ,12,FALSE)</f>
        <v>510-ROUJA</v>
      </c>
      <c r="U14" t="str">
        <f>VLOOKUP(A14,'Catalogo de productos'!C:AJ,9,FALSE)</f>
        <v>IH101</v>
      </c>
      <c r="V14" t="str">
        <f>VLOOKUP(A14,'Catalogo de productos'!C:AJ,32,FALSE)</f>
        <v>A104</v>
      </c>
    </row>
    <row r="15" spans="1:27" ht="15" x14ac:dyDescent="0.25">
      <c r="A15" s="34" t="s">
        <v>2177</v>
      </c>
      <c r="B15" s="24" t="s">
        <v>3437</v>
      </c>
      <c r="C15" s="25" t="s">
        <v>2747</v>
      </c>
      <c r="D15" s="31">
        <v>0</v>
      </c>
      <c r="E15" s="23">
        <v>0</v>
      </c>
      <c r="F15" s="25">
        <v>0</v>
      </c>
      <c r="G15" s="26">
        <v>0.59</v>
      </c>
      <c r="H15" s="65"/>
      <c r="I15" s="36">
        <f t="shared" si="0"/>
        <v>0</v>
      </c>
      <c r="J15">
        <f t="shared" si="1"/>
        <v>53.099999999999994</v>
      </c>
      <c r="K15">
        <f t="shared" si="2"/>
        <v>53.099999999999994</v>
      </c>
      <c r="L15">
        <f t="shared" si="3"/>
        <v>72</v>
      </c>
      <c r="M15" s="9">
        <f t="shared" si="4"/>
        <v>122.03389830508475</v>
      </c>
      <c r="N15" t="str">
        <f>VLOOKUP(A15,'Catalogo de productos'!C:AJ,10,FALSE)</f>
        <v>Top</v>
      </c>
      <c r="O15" t="str">
        <f>VLOOKUP(A15,'Catalogo de productos'!C:AJ,7,FALSE)</f>
        <v>Activo</v>
      </c>
      <c r="P15">
        <f>VLOOKUP(A15,'Catalogo de productos'!C:AJ,28,FALSE)</f>
        <v>24</v>
      </c>
      <c r="Q15">
        <f>VLOOKUP(A15,'Catalogo de productos'!C:AJ,33,FALSE)</f>
        <v>1</v>
      </c>
      <c r="R15" s="32">
        <f t="shared" si="5"/>
        <v>28.8</v>
      </c>
      <c r="S15">
        <f t="shared" si="6"/>
        <v>72</v>
      </c>
      <c r="T15" t="str">
        <f>VLOOKUP(A15,'Catalogo de productos'!C:AJ,12,FALSE)</f>
        <v>570-NEGRO</v>
      </c>
      <c r="U15" t="str">
        <f>VLOOKUP(A15,'Catalogo de productos'!C:AJ,9,FALSE)</f>
        <v>A401</v>
      </c>
      <c r="V15" t="str">
        <f>VLOOKUP(A15,'Catalogo de productos'!C:AJ,32,FALSE)</f>
        <v xml:space="preserve">De todos </v>
      </c>
    </row>
    <row r="16" spans="1:27" ht="15" x14ac:dyDescent="0.25">
      <c r="A16" s="34" t="s">
        <v>1298</v>
      </c>
      <c r="B16" s="24" t="s">
        <v>3437</v>
      </c>
      <c r="C16" s="25" t="s">
        <v>100</v>
      </c>
      <c r="D16" s="31">
        <v>0</v>
      </c>
      <c r="E16" s="23">
        <v>0</v>
      </c>
      <c r="F16" s="25">
        <v>0</v>
      </c>
      <c r="G16" s="26">
        <v>0.6</v>
      </c>
      <c r="H16" s="65"/>
      <c r="I16" s="36">
        <f t="shared" si="0"/>
        <v>0</v>
      </c>
      <c r="J16">
        <f t="shared" si="1"/>
        <v>54</v>
      </c>
      <c r="K16">
        <f t="shared" si="2"/>
        <v>54</v>
      </c>
      <c r="L16">
        <f t="shared" si="3"/>
        <v>72</v>
      </c>
      <c r="M16" s="9">
        <f t="shared" si="4"/>
        <v>120</v>
      </c>
      <c r="N16" t="str">
        <f>VLOOKUP(A16,'Catalogo de productos'!C:AJ,10,FALSE)</f>
        <v>Top</v>
      </c>
      <c r="O16" t="str">
        <f>VLOOKUP(A16,'Catalogo de productos'!C:AJ,7,FALSE)</f>
        <v>Activo</v>
      </c>
      <c r="P16">
        <f>VLOOKUP(A16,'Catalogo de productos'!C:AJ,28,FALSE)</f>
        <v>24</v>
      </c>
      <c r="Q16">
        <f>VLOOKUP(A16,'Catalogo de productos'!C:AJ,33,FALSE)</f>
        <v>1</v>
      </c>
      <c r="R16" s="32">
        <f t="shared" si="5"/>
        <v>28.8</v>
      </c>
      <c r="S16">
        <f t="shared" si="6"/>
        <v>72</v>
      </c>
      <c r="T16" t="str">
        <f>VLOOKUP(A16,'Catalogo de productos'!C:AJ,12,FALSE)</f>
        <v>570-NEGRO</v>
      </c>
      <c r="U16" t="str">
        <f>VLOOKUP(A16,'Catalogo de productos'!C:AJ,9,FALSE)</f>
        <v>A401</v>
      </c>
      <c r="V16" t="str">
        <f>VLOOKUP(A16,'Catalogo de productos'!C:AJ,32,FALSE)</f>
        <v xml:space="preserve">De todos </v>
      </c>
    </row>
    <row r="17" spans="1:22" ht="15" x14ac:dyDescent="0.25">
      <c r="A17" s="34" t="s">
        <v>1297</v>
      </c>
      <c r="B17" s="24" t="s">
        <v>3437</v>
      </c>
      <c r="C17" s="25" t="s">
        <v>98</v>
      </c>
      <c r="D17" s="31">
        <v>0</v>
      </c>
      <c r="E17" s="23">
        <v>0</v>
      </c>
      <c r="F17" s="25">
        <v>0</v>
      </c>
      <c r="G17" s="26">
        <v>0.87</v>
      </c>
      <c r="H17" s="65"/>
      <c r="I17" s="36">
        <f t="shared" si="0"/>
        <v>0</v>
      </c>
      <c r="J17">
        <f t="shared" si="1"/>
        <v>78.3</v>
      </c>
      <c r="K17">
        <f t="shared" si="2"/>
        <v>78.3</v>
      </c>
      <c r="L17">
        <f t="shared" si="3"/>
        <v>96</v>
      </c>
      <c r="M17" s="9">
        <f t="shared" si="4"/>
        <v>110.3448275862069</v>
      </c>
      <c r="N17" t="str">
        <f>VLOOKUP(A17,'Catalogo de productos'!C:AJ,10,FALSE)</f>
        <v>Top</v>
      </c>
      <c r="O17" t="str">
        <f>VLOOKUP(A17,'Catalogo de productos'!C:AJ,7,FALSE)</f>
        <v>Activo</v>
      </c>
      <c r="P17">
        <f>VLOOKUP(A17,'Catalogo de productos'!C:AJ,28,FALSE)</f>
        <v>24</v>
      </c>
      <c r="Q17">
        <f>VLOOKUP(A17,'Catalogo de productos'!C:AJ,33,FALSE)</f>
        <v>1</v>
      </c>
      <c r="R17" s="32">
        <f t="shared" si="5"/>
        <v>38.4</v>
      </c>
      <c r="S17">
        <f t="shared" si="6"/>
        <v>96</v>
      </c>
      <c r="T17" t="str">
        <f>VLOOKUP(A17,'Catalogo de productos'!C:AJ,12,FALSE)</f>
        <v>570-NEGRO</v>
      </c>
      <c r="U17" t="str">
        <f>VLOOKUP(A17,'Catalogo de productos'!C:AJ,9,FALSE)</f>
        <v>A401</v>
      </c>
      <c r="V17" t="str">
        <f>VLOOKUP(A17,'Catalogo de productos'!C:AJ,32,FALSE)</f>
        <v xml:space="preserve">De todos </v>
      </c>
    </row>
    <row r="18" spans="1:22" ht="15" x14ac:dyDescent="0.25">
      <c r="A18" s="34" t="s">
        <v>2294</v>
      </c>
      <c r="B18" s="24" t="s">
        <v>3484</v>
      </c>
      <c r="C18" s="25" t="s">
        <v>2747</v>
      </c>
      <c r="D18" s="25">
        <v>1</v>
      </c>
      <c r="E18" s="23">
        <v>0</v>
      </c>
      <c r="F18" s="25">
        <v>1</v>
      </c>
      <c r="G18" s="26">
        <v>0.36</v>
      </c>
      <c r="H18" s="65"/>
      <c r="I18" s="36">
        <f t="shared" si="0"/>
        <v>2.7777777777777777</v>
      </c>
      <c r="J18">
        <f t="shared" si="1"/>
        <v>32.4</v>
      </c>
      <c r="K18">
        <f t="shared" si="2"/>
        <v>32.4</v>
      </c>
      <c r="L18">
        <f t="shared" si="3"/>
        <v>48</v>
      </c>
      <c r="M18" s="9">
        <f t="shared" si="4"/>
        <v>133.33333333333334</v>
      </c>
      <c r="N18" t="str">
        <f>VLOOKUP(A18,'Catalogo de productos'!C:AJ,10,FALSE)</f>
        <v>Bata</v>
      </c>
      <c r="O18" t="str">
        <f>VLOOKUP(A18,'Catalogo de productos'!C:AJ,7,FALSE)</f>
        <v>Activo</v>
      </c>
      <c r="P18">
        <f>VLOOKUP(A18,'Catalogo de productos'!C:AJ,28,FALSE)</f>
        <v>24</v>
      </c>
      <c r="Q18">
        <f>VLOOKUP(A18,'Catalogo de productos'!C:AJ,33,FALSE)</f>
        <v>3</v>
      </c>
      <c r="R18" s="32">
        <f t="shared" si="5"/>
        <v>19.2</v>
      </c>
      <c r="S18">
        <f t="shared" si="6"/>
        <v>144</v>
      </c>
      <c r="T18" t="str">
        <f>VLOOKUP(A18,'Catalogo de productos'!C:AJ,12,FALSE)</f>
        <v>001-BLANCO</v>
      </c>
      <c r="U18" t="str">
        <f>VLOOKUP(A18,'Catalogo de productos'!C:AJ,9,FALSE)</f>
        <v>E202</v>
      </c>
      <c r="V18" t="str">
        <f>VLOOKUP(A18,'Catalogo de productos'!C:AJ,32,FALSE)</f>
        <v>A006</v>
      </c>
    </row>
    <row r="19" spans="1:22" ht="15" x14ac:dyDescent="0.25">
      <c r="A19" s="34" t="s">
        <v>457</v>
      </c>
      <c r="B19" s="24" t="s">
        <v>3452</v>
      </c>
      <c r="C19" s="25" t="s">
        <v>98</v>
      </c>
      <c r="D19" s="25">
        <v>2</v>
      </c>
      <c r="E19" s="23">
        <v>0</v>
      </c>
      <c r="F19" s="25">
        <v>2</v>
      </c>
      <c r="G19" s="26">
        <v>0.65</v>
      </c>
      <c r="H19" s="65"/>
      <c r="I19" s="36">
        <f t="shared" si="0"/>
        <v>3.0769230769230766</v>
      </c>
      <c r="J19">
        <f t="shared" si="1"/>
        <v>58.5</v>
      </c>
      <c r="K19">
        <f t="shared" si="2"/>
        <v>58.5</v>
      </c>
      <c r="L19">
        <f t="shared" si="3"/>
        <v>72</v>
      </c>
      <c r="M19" s="9">
        <f t="shared" si="4"/>
        <v>110.76923076923076</v>
      </c>
      <c r="N19" t="str">
        <f>VLOOKUP(A19,'Catalogo de productos'!C:AJ,10,FALSE)</f>
        <v>Top</v>
      </c>
      <c r="O19" t="str">
        <f>VLOOKUP(A19,'Catalogo de productos'!C:AJ,7,FALSE)</f>
        <v>Activo</v>
      </c>
      <c r="P19">
        <f>VLOOKUP(A19,'Catalogo de productos'!C:AJ,28,FALSE)</f>
        <v>24</v>
      </c>
      <c r="Q19">
        <f>VLOOKUP(A19,'Catalogo de productos'!C:AJ,33,FALSE)</f>
        <v>1</v>
      </c>
      <c r="R19" s="32">
        <f t="shared" si="5"/>
        <v>28.8</v>
      </c>
      <c r="S19">
        <f t="shared" si="6"/>
        <v>72</v>
      </c>
      <c r="T19" t="str">
        <f>VLOOKUP(A19,'Catalogo de productos'!C:AJ,12,FALSE)</f>
        <v>421-AVENTURINE</v>
      </c>
      <c r="U19" t="str">
        <f>VLOOKUP(A19,'Catalogo de productos'!C:AJ,9,FALSE)</f>
        <v>AH001</v>
      </c>
      <c r="V19" t="str">
        <f>VLOOKUP(A19,'Catalogo de productos'!C:AJ,32,FALSE)</f>
        <v xml:space="preserve">De todos </v>
      </c>
    </row>
    <row r="20" spans="1:22" ht="15" x14ac:dyDescent="0.25">
      <c r="A20" s="34" t="s">
        <v>2160</v>
      </c>
      <c r="B20" s="24" t="s">
        <v>3474</v>
      </c>
      <c r="C20" s="25" t="s">
        <v>2748</v>
      </c>
      <c r="D20" s="25">
        <v>3</v>
      </c>
      <c r="E20" s="23">
        <v>0</v>
      </c>
      <c r="F20" s="25">
        <v>3</v>
      </c>
      <c r="G20" s="26">
        <v>0.86</v>
      </c>
      <c r="H20" s="65"/>
      <c r="I20" s="36">
        <f t="shared" si="0"/>
        <v>3.4883720930232558</v>
      </c>
      <c r="J20">
        <f t="shared" si="1"/>
        <v>77.400000000000006</v>
      </c>
      <c r="K20">
        <f t="shared" si="2"/>
        <v>77.400000000000006</v>
      </c>
      <c r="L20">
        <f t="shared" si="3"/>
        <v>96</v>
      </c>
      <c r="M20" s="9">
        <f t="shared" si="4"/>
        <v>111.62790697674419</v>
      </c>
      <c r="N20" t="str">
        <f>VLOOKUP(A20,'Catalogo de productos'!C:AJ,10,FALSE)</f>
        <v>Pantalón</v>
      </c>
      <c r="O20" t="str">
        <f>VLOOKUP(A20,'Catalogo de productos'!C:AJ,7,FALSE)</f>
        <v>Activo</v>
      </c>
      <c r="P20">
        <f>VLOOKUP(A20,'Catalogo de productos'!C:AJ,28,FALSE)</f>
        <v>24</v>
      </c>
      <c r="Q20">
        <f>VLOOKUP(A20,'Catalogo de productos'!C:AJ,33,FALSE)</f>
        <v>3</v>
      </c>
      <c r="R20" s="32">
        <f t="shared" si="5"/>
        <v>38.4</v>
      </c>
      <c r="S20">
        <f t="shared" si="6"/>
        <v>288</v>
      </c>
      <c r="T20" t="str">
        <f>VLOOKUP(A20,'Catalogo de productos'!C:AJ,12,FALSE)</f>
        <v>570-NEGRO</v>
      </c>
      <c r="U20" t="str">
        <f>VLOOKUP(A20,'Catalogo de productos'!C:AJ,9,FALSE)</f>
        <v>AH103</v>
      </c>
      <c r="V20" t="str">
        <f>VLOOKUP(A20,'Catalogo de productos'!C:AJ,32,FALSE)</f>
        <v>A104</v>
      </c>
    </row>
    <row r="21" spans="1:22" ht="15" x14ac:dyDescent="0.25">
      <c r="A21" s="34" t="s">
        <v>2014</v>
      </c>
      <c r="B21" s="24" t="s">
        <v>3453</v>
      </c>
      <c r="C21" s="25" t="s">
        <v>2748</v>
      </c>
      <c r="D21" s="25">
        <v>4</v>
      </c>
      <c r="E21" s="23">
        <v>0</v>
      </c>
      <c r="F21" s="25">
        <v>4</v>
      </c>
      <c r="G21" s="26">
        <v>0.97</v>
      </c>
      <c r="H21" s="65"/>
      <c r="I21" s="36">
        <f t="shared" si="0"/>
        <v>4.123711340206186</v>
      </c>
      <c r="J21">
        <f t="shared" si="1"/>
        <v>87.3</v>
      </c>
      <c r="K21">
        <f t="shared" si="2"/>
        <v>87.3</v>
      </c>
      <c r="L21">
        <f t="shared" si="3"/>
        <v>96</v>
      </c>
      <c r="M21" s="9">
        <f t="shared" si="4"/>
        <v>98.969072164948457</v>
      </c>
      <c r="N21" t="str">
        <f>VLOOKUP(A21,'Catalogo de productos'!C:AJ,10,FALSE)</f>
        <v>Top</v>
      </c>
      <c r="O21" t="str">
        <f>VLOOKUP(A21,'Catalogo de productos'!C:AJ,7,FALSE)</f>
        <v>Activo</v>
      </c>
      <c r="P21">
        <f>VLOOKUP(A21,'Catalogo de productos'!C:AJ,28,FALSE)</f>
        <v>24</v>
      </c>
      <c r="Q21">
        <f>VLOOKUP(A21,'Catalogo de productos'!C:AJ,33,FALSE)</f>
        <v>1</v>
      </c>
      <c r="R21" s="32">
        <f t="shared" si="5"/>
        <v>38.4</v>
      </c>
      <c r="S21">
        <f t="shared" si="6"/>
        <v>96</v>
      </c>
      <c r="T21" t="str">
        <f>VLOOKUP(A21,'Catalogo de productos'!C:AJ,12,FALSE)</f>
        <v>570-NEGRO</v>
      </c>
      <c r="U21" t="str">
        <f>VLOOKUP(A21,'Catalogo de productos'!C:AJ,9,FALSE)</f>
        <v>AH001</v>
      </c>
      <c r="V21" t="str">
        <f>VLOOKUP(A21,'Catalogo de productos'!C:AJ,32,FALSE)</f>
        <v xml:space="preserve">De todos </v>
      </c>
    </row>
    <row r="22" spans="1:22" ht="15" x14ac:dyDescent="0.25">
      <c r="A22" s="34" t="s">
        <v>2026</v>
      </c>
      <c r="B22" s="24" t="s">
        <v>3461</v>
      </c>
      <c r="C22" s="25" t="s">
        <v>2748</v>
      </c>
      <c r="D22" s="25">
        <v>3</v>
      </c>
      <c r="E22" s="23">
        <v>0</v>
      </c>
      <c r="F22" s="25">
        <v>3</v>
      </c>
      <c r="G22" s="26">
        <v>0.56999999999999995</v>
      </c>
      <c r="H22" s="65"/>
      <c r="I22" s="36">
        <f t="shared" si="0"/>
        <v>5.2631578947368425</v>
      </c>
      <c r="J22">
        <f t="shared" si="1"/>
        <v>51.3</v>
      </c>
      <c r="K22">
        <f t="shared" si="2"/>
        <v>51.3</v>
      </c>
      <c r="L22">
        <f t="shared" si="3"/>
        <v>72</v>
      </c>
      <c r="M22" s="9">
        <f t="shared" si="4"/>
        <v>126.31578947368422</v>
      </c>
      <c r="N22" t="str">
        <f>VLOOKUP(A22,'Catalogo de productos'!C:AJ,10,FALSE)</f>
        <v>Top</v>
      </c>
      <c r="O22" t="str">
        <f>VLOOKUP(A22,'Catalogo de productos'!C:AJ,7,FALSE)</f>
        <v>Activo</v>
      </c>
      <c r="P22">
        <f>VLOOKUP(A22,'Catalogo de productos'!C:AJ,28,FALSE)</f>
        <v>24</v>
      </c>
      <c r="Q22">
        <f>VLOOKUP(A22,'Catalogo de productos'!C:AJ,33,FALSE)</f>
        <v>2</v>
      </c>
      <c r="R22" s="32">
        <f t="shared" si="5"/>
        <v>28.8</v>
      </c>
      <c r="S22">
        <f t="shared" si="6"/>
        <v>144</v>
      </c>
      <c r="T22" t="str">
        <f>VLOOKUP(A22,'Catalogo de productos'!C:AJ,12,FALSE)</f>
        <v>421-AVENTURINE</v>
      </c>
      <c r="U22" t="str">
        <f>VLOOKUP(A22,'Catalogo de productos'!C:AJ,9,FALSE)</f>
        <v>AH003</v>
      </c>
      <c r="V22" t="str">
        <f>VLOOKUP(A22,'Catalogo de productos'!C:AJ,32,FALSE)</f>
        <v>A002</v>
      </c>
    </row>
    <row r="23" spans="1:22" ht="15" x14ac:dyDescent="0.25">
      <c r="A23" s="34" t="s">
        <v>2346</v>
      </c>
      <c r="B23" s="24" t="s">
        <v>3473</v>
      </c>
      <c r="C23" s="25" t="s">
        <v>2748</v>
      </c>
      <c r="D23" s="25">
        <v>3</v>
      </c>
      <c r="E23" s="23">
        <v>0</v>
      </c>
      <c r="F23" s="25">
        <v>3</v>
      </c>
      <c r="G23" s="26">
        <v>0.53</v>
      </c>
      <c r="H23" s="65"/>
      <c r="I23" s="36">
        <f t="shared" si="0"/>
        <v>5.6603773584905657</v>
      </c>
      <c r="J23">
        <f t="shared" si="1"/>
        <v>47.7</v>
      </c>
      <c r="K23">
        <f t="shared" si="2"/>
        <v>47.7</v>
      </c>
      <c r="L23">
        <f t="shared" si="3"/>
        <v>48</v>
      </c>
      <c r="M23" s="9">
        <f t="shared" si="4"/>
        <v>90.566037735849051</v>
      </c>
      <c r="N23" t="str">
        <f>VLOOKUP(A23,'Catalogo de productos'!C:AJ,10,FALSE)</f>
        <v>Pantalón</v>
      </c>
      <c r="O23" t="str">
        <f>VLOOKUP(A23,'Catalogo de productos'!C:AJ,7,FALSE)</f>
        <v>Activo</v>
      </c>
      <c r="P23">
        <f>VLOOKUP(A23,'Catalogo de productos'!C:AJ,28,FALSE)</f>
        <v>24</v>
      </c>
      <c r="Q23">
        <f>VLOOKUP(A23,'Catalogo de productos'!C:AJ,33,FALSE)</f>
        <v>3</v>
      </c>
      <c r="R23" s="32">
        <f t="shared" si="5"/>
        <v>19.2</v>
      </c>
      <c r="S23">
        <f t="shared" si="6"/>
        <v>144</v>
      </c>
      <c r="T23" t="str">
        <f>VLOOKUP(A23,'Catalogo de productos'!C:AJ,12,FALSE)</f>
        <v>421-AVENTURINE</v>
      </c>
      <c r="U23" t="str">
        <f>VLOOKUP(A23,'Catalogo de productos'!C:AJ,9,FALSE)</f>
        <v>AH103</v>
      </c>
      <c r="V23" t="str">
        <f>VLOOKUP(A23,'Catalogo de productos'!C:AJ,32,FALSE)</f>
        <v>A104</v>
      </c>
    </row>
    <row r="24" spans="1:22" ht="15" x14ac:dyDescent="0.25">
      <c r="A24" s="34" t="s">
        <v>1678</v>
      </c>
      <c r="B24" s="24" t="s">
        <v>3486</v>
      </c>
      <c r="C24" s="25" t="s">
        <v>98</v>
      </c>
      <c r="D24" s="25">
        <v>2</v>
      </c>
      <c r="E24" s="23">
        <v>0</v>
      </c>
      <c r="F24" s="25">
        <v>2</v>
      </c>
      <c r="G24" s="26">
        <v>0.25</v>
      </c>
      <c r="H24" s="65"/>
      <c r="I24" s="36">
        <f t="shared" si="0"/>
        <v>8</v>
      </c>
      <c r="J24">
        <f t="shared" si="1"/>
        <v>22.5</v>
      </c>
      <c r="K24">
        <f t="shared" si="2"/>
        <v>22.5</v>
      </c>
      <c r="L24">
        <f t="shared" si="3"/>
        <v>24</v>
      </c>
      <c r="M24" s="9">
        <f t="shared" si="4"/>
        <v>96</v>
      </c>
      <c r="N24" t="str">
        <f>VLOOKUP(A24,'Catalogo de productos'!C:AJ,10,FALSE)</f>
        <v>Bata</v>
      </c>
      <c r="O24" t="str">
        <f>VLOOKUP(A24,'Catalogo de productos'!C:AJ,7,FALSE)</f>
        <v>Activo</v>
      </c>
      <c r="P24">
        <f>VLOOKUP(A24,'Catalogo de productos'!C:AJ,28,FALSE)</f>
        <v>24</v>
      </c>
      <c r="Q24">
        <f>VLOOKUP(A24,'Catalogo de productos'!C:AJ,33,FALSE)</f>
        <v>1</v>
      </c>
      <c r="R24" s="32">
        <f t="shared" si="5"/>
        <v>9.6</v>
      </c>
      <c r="S24">
        <f t="shared" si="6"/>
        <v>24</v>
      </c>
      <c r="T24" t="str">
        <f>VLOOKUP(A24,'Catalogo de productos'!C:AJ,12,FALSE)</f>
        <v>001-BLANCO</v>
      </c>
      <c r="U24" t="str">
        <f>VLOOKUP(A24,'Catalogo de productos'!C:AJ,9,FALSE)</f>
        <v>EH201</v>
      </c>
      <c r="V24" t="str">
        <f>VLOOKUP(A24,'Catalogo de productos'!C:AJ,32,FALSE)</f>
        <v xml:space="preserve">De todos </v>
      </c>
    </row>
    <row r="25" spans="1:22" ht="15" x14ac:dyDescent="0.25">
      <c r="A25" s="34" t="s">
        <v>1285</v>
      </c>
      <c r="B25" s="24" t="s">
        <v>3436</v>
      </c>
      <c r="C25" s="25" t="s">
        <v>98</v>
      </c>
      <c r="D25" s="25">
        <v>8.9</v>
      </c>
      <c r="E25" s="23">
        <v>0</v>
      </c>
      <c r="F25" s="25">
        <v>8.9</v>
      </c>
      <c r="G25" s="26">
        <v>1.03</v>
      </c>
      <c r="H25" s="65"/>
      <c r="I25" s="36">
        <f t="shared" si="0"/>
        <v>8.6407766990291268</v>
      </c>
      <c r="J25">
        <f t="shared" si="1"/>
        <v>92.7</v>
      </c>
      <c r="K25">
        <f t="shared" si="2"/>
        <v>92.7</v>
      </c>
      <c r="L25">
        <f t="shared" si="3"/>
        <v>96</v>
      </c>
      <c r="M25" s="9">
        <f t="shared" si="4"/>
        <v>93.203883495145632</v>
      </c>
      <c r="N25" t="str">
        <f>VLOOKUP(A25,'Catalogo de productos'!C:AJ,10,FALSE)</f>
        <v>Top</v>
      </c>
      <c r="O25" t="str">
        <f>VLOOKUP(A25,'Catalogo de productos'!C:AJ,7,FALSE)</f>
        <v>Activo</v>
      </c>
      <c r="P25">
        <f>VLOOKUP(A25,'Catalogo de productos'!C:AJ,28,FALSE)</f>
        <v>24</v>
      </c>
      <c r="Q25">
        <f>VLOOKUP(A25,'Catalogo de productos'!C:AJ,33,FALSE)</f>
        <v>1</v>
      </c>
      <c r="R25" s="32">
        <f t="shared" si="5"/>
        <v>38.4</v>
      </c>
      <c r="S25">
        <f t="shared" si="6"/>
        <v>96</v>
      </c>
      <c r="T25" t="str">
        <f>VLOOKUP(A25,'Catalogo de productos'!C:AJ,12,FALSE)</f>
        <v>027-NAVAL</v>
      </c>
      <c r="U25" t="str">
        <f>VLOOKUP(A25,'Catalogo de productos'!C:AJ,9,FALSE)</f>
        <v>A401</v>
      </c>
      <c r="V25" t="str">
        <f>VLOOKUP(A25,'Catalogo de productos'!C:AJ,32,FALSE)</f>
        <v xml:space="preserve">De todos </v>
      </c>
    </row>
    <row r="26" spans="1:22" ht="15" x14ac:dyDescent="0.25">
      <c r="A26" s="34" t="s">
        <v>907</v>
      </c>
      <c r="B26" s="24" t="s">
        <v>3433</v>
      </c>
      <c r="C26" s="25" t="s">
        <v>104</v>
      </c>
      <c r="D26" s="25">
        <v>1</v>
      </c>
      <c r="E26" s="23">
        <v>0</v>
      </c>
      <c r="F26" s="25">
        <v>1</v>
      </c>
      <c r="G26" s="26">
        <v>0.11</v>
      </c>
      <c r="H26" s="65"/>
      <c r="I26" s="36">
        <f t="shared" si="0"/>
        <v>9.0909090909090917</v>
      </c>
      <c r="J26">
        <f t="shared" si="1"/>
        <v>9.9</v>
      </c>
      <c r="K26">
        <f t="shared" si="2"/>
        <v>9.9</v>
      </c>
      <c r="L26">
        <f t="shared" si="3"/>
        <v>24</v>
      </c>
      <c r="M26" s="9">
        <f t="shared" si="4"/>
        <v>218.18181818181819</v>
      </c>
      <c r="N26" t="str">
        <f>VLOOKUP(A26,'Catalogo de productos'!C:AJ,10,FALSE)</f>
        <v>Pantalón</v>
      </c>
      <c r="O26" t="str">
        <f>VLOOKUP(A26,'Catalogo de productos'!C:AJ,7,FALSE)</f>
        <v>Activo</v>
      </c>
      <c r="P26">
        <f>VLOOKUP(A26,'Catalogo de productos'!C:AJ,28,FALSE)</f>
        <v>24</v>
      </c>
      <c r="Q26">
        <f>VLOOKUP(A26,'Catalogo de productos'!C:AJ,33,FALSE)</f>
        <v>3</v>
      </c>
      <c r="R26" s="32">
        <f t="shared" si="5"/>
        <v>9.6</v>
      </c>
      <c r="S26">
        <f t="shared" si="6"/>
        <v>72</v>
      </c>
      <c r="T26" t="str">
        <f>VLOOKUP(A26,'Catalogo de productos'!C:AJ,12,FALSE)</f>
        <v>421-AVENTURINE</v>
      </c>
      <c r="U26" t="str">
        <f>VLOOKUP(A26,'Catalogo de productos'!C:AJ,9,FALSE)</f>
        <v>A104</v>
      </c>
      <c r="V26" t="str">
        <f>VLOOKUP(A26,'Catalogo de productos'!C:AJ,32,FALSE)</f>
        <v>A103 y AH103</v>
      </c>
    </row>
    <row r="27" spans="1:22" ht="15" x14ac:dyDescent="0.25">
      <c r="A27" s="34" t="s">
        <v>1247</v>
      </c>
      <c r="B27" s="24" t="s">
        <v>3482</v>
      </c>
      <c r="C27" s="25" t="s">
        <v>104</v>
      </c>
      <c r="D27" s="25">
        <v>1</v>
      </c>
      <c r="E27" s="23">
        <v>0</v>
      </c>
      <c r="F27" s="25">
        <v>1</v>
      </c>
      <c r="G27" s="26">
        <v>0.11</v>
      </c>
      <c r="H27" s="65"/>
      <c r="I27" s="36">
        <f t="shared" si="0"/>
        <v>9.0909090909090917</v>
      </c>
      <c r="J27">
        <f t="shared" si="1"/>
        <v>9.9</v>
      </c>
      <c r="K27">
        <f t="shared" si="2"/>
        <v>9.9</v>
      </c>
      <c r="L27">
        <f t="shared" si="3"/>
        <v>24</v>
      </c>
      <c r="M27" s="9">
        <f t="shared" si="4"/>
        <v>218.18181818181819</v>
      </c>
      <c r="N27" t="str">
        <f>VLOOKUP(A27,'Catalogo de productos'!C:AJ,10,FALSE)</f>
        <v>Pantalón</v>
      </c>
      <c r="O27" t="str">
        <f>VLOOKUP(A27,'Catalogo de productos'!C:AJ,7,FALSE)</f>
        <v>Activo</v>
      </c>
      <c r="P27">
        <f>VLOOKUP(A27,'Catalogo de productos'!C:AJ,28,FALSE)</f>
        <v>24</v>
      </c>
      <c r="Q27">
        <f>VLOOKUP(A27,'Catalogo de productos'!C:AJ,33,FALSE)</f>
        <v>1</v>
      </c>
      <c r="R27" s="32">
        <f t="shared" si="5"/>
        <v>9.6</v>
      </c>
      <c r="S27">
        <f t="shared" si="6"/>
        <v>24</v>
      </c>
      <c r="T27" t="str">
        <f>VLOOKUP(A27,'Catalogo de productos'!C:AJ,12,FALSE)</f>
        <v>570-NEGRO</v>
      </c>
      <c r="U27" t="str">
        <f>VLOOKUP(A27,'Catalogo de productos'!C:AJ,9,FALSE)</f>
        <v>AM108</v>
      </c>
      <c r="V27" t="str">
        <f>VLOOKUP(A27,'Catalogo de productos'!C:AJ,32,FALSE)</f>
        <v xml:space="preserve">De todos </v>
      </c>
    </row>
    <row r="28" spans="1:22" ht="15" x14ac:dyDescent="0.25">
      <c r="A28" s="34" t="s">
        <v>1998</v>
      </c>
      <c r="B28" s="24" t="s">
        <v>3411</v>
      </c>
      <c r="C28" s="25" t="s">
        <v>2748</v>
      </c>
      <c r="D28" s="25">
        <v>7</v>
      </c>
      <c r="E28" s="23">
        <v>0</v>
      </c>
      <c r="F28" s="25">
        <v>7</v>
      </c>
      <c r="G28" s="26">
        <v>0.75</v>
      </c>
      <c r="H28" s="65"/>
      <c r="I28" s="36">
        <f t="shared" si="0"/>
        <v>9.3333333333333339</v>
      </c>
      <c r="J28">
        <f t="shared" si="1"/>
        <v>67.5</v>
      </c>
      <c r="K28">
        <f t="shared" si="2"/>
        <v>67.5</v>
      </c>
      <c r="L28">
        <f t="shared" si="3"/>
        <v>72</v>
      </c>
      <c r="M28" s="9">
        <f t="shared" si="4"/>
        <v>96</v>
      </c>
      <c r="N28" t="str">
        <f>VLOOKUP(A28,'Catalogo de productos'!C:AJ,10,FALSE)</f>
        <v>Top</v>
      </c>
      <c r="O28" t="str">
        <f>VLOOKUP(A28,'Catalogo de productos'!C:AJ,7,FALSE)</f>
        <v>Activo</v>
      </c>
      <c r="P28">
        <f>VLOOKUP(A28,'Catalogo de productos'!C:AJ,28,FALSE)</f>
        <v>24</v>
      </c>
      <c r="Q28">
        <f>VLOOKUP(A28,'Catalogo de productos'!C:AJ,33,FALSE)</f>
        <v>3</v>
      </c>
      <c r="R28" s="32">
        <f t="shared" si="5"/>
        <v>28.8</v>
      </c>
      <c r="S28">
        <f t="shared" si="6"/>
        <v>216</v>
      </c>
      <c r="T28" t="str">
        <f>VLOOKUP(A28,'Catalogo de productos'!C:AJ,12,FALSE)</f>
        <v>421-AVENTURINE</v>
      </c>
      <c r="U28" t="str">
        <f>VLOOKUP(A28,'Catalogo de productos'!C:AJ,9,FALSE)</f>
        <v>A007</v>
      </c>
      <c r="V28" t="str">
        <f>VLOOKUP(A28,'Catalogo de productos'!C:AJ,32,FALSE)</f>
        <v>A006</v>
      </c>
    </row>
    <row r="29" spans="1:22" ht="15" x14ac:dyDescent="0.25">
      <c r="A29" s="34" t="s">
        <v>447</v>
      </c>
      <c r="B29" s="24" t="s">
        <v>3448</v>
      </c>
      <c r="C29" s="25" t="s">
        <v>104</v>
      </c>
      <c r="D29" s="25">
        <v>1</v>
      </c>
      <c r="E29" s="23">
        <v>0</v>
      </c>
      <c r="F29" s="25">
        <v>1</v>
      </c>
      <c r="G29" s="26">
        <v>0.1</v>
      </c>
      <c r="H29" s="65"/>
      <c r="I29" s="36">
        <f t="shared" si="0"/>
        <v>10</v>
      </c>
      <c r="J29">
        <f t="shared" si="1"/>
        <v>9</v>
      </c>
      <c r="K29">
        <f t="shared" si="2"/>
        <v>9</v>
      </c>
      <c r="L29">
        <f t="shared" si="3"/>
        <v>24</v>
      </c>
      <c r="M29" s="9">
        <f t="shared" si="4"/>
        <v>240</v>
      </c>
      <c r="N29" t="str">
        <f>VLOOKUP(A29,'Catalogo de productos'!C:AJ,10,FALSE)</f>
        <v>Top</v>
      </c>
      <c r="O29" t="str">
        <f>VLOOKUP(A29,'Catalogo de productos'!C:AJ,7,FALSE)</f>
        <v>Activo</v>
      </c>
      <c r="P29">
        <f>VLOOKUP(A29,'Catalogo de productos'!C:AJ,28,FALSE)</f>
        <v>24</v>
      </c>
      <c r="Q29">
        <f>VLOOKUP(A29,'Catalogo de productos'!C:AJ,33,FALSE)</f>
        <v>1</v>
      </c>
      <c r="R29" s="32">
        <f t="shared" si="5"/>
        <v>9.6</v>
      </c>
      <c r="S29">
        <f t="shared" si="6"/>
        <v>24</v>
      </c>
      <c r="T29" t="str">
        <f>VLOOKUP(A29,'Catalogo de productos'!C:AJ,12,FALSE)</f>
        <v>001-BLANCO</v>
      </c>
      <c r="U29" t="str">
        <f>VLOOKUP(A29,'Catalogo de productos'!C:AJ,9,FALSE)</f>
        <v>AH001</v>
      </c>
      <c r="V29" t="str">
        <f>VLOOKUP(A29,'Catalogo de productos'!C:AJ,32,FALSE)</f>
        <v xml:space="preserve">De todos </v>
      </c>
    </row>
    <row r="30" spans="1:22" ht="15" x14ac:dyDescent="0.25">
      <c r="A30" s="34" t="s">
        <v>2169</v>
      </c>
      <c r="B30" s="24" t="s">
        <v>3435</v>
      </c>
      <c r="C30" s="25" t="s">
        <v>2747</v>
      </c>
      <c r="D30" s="25">
        <v>11</v>
      </c>
      <c r="E30" s="31">
        <v>0</v>
      </c>
      <c r="F30" s="25">
        <v>11</v>
      </c>
      <c r="G30" s="26">
        <v>1.08</v>
      </c>
      <c r="H30" s="65"/>
      <c r="I30" s="36">
        <f t="shared" si="0"/>
        <v>10.185185185185185</v>
      </c>
      <c r="J30">
        <f t="shared" si="1"/>
        <v>97.2</v>
      </c>
      <c r="K30">
        <f t="shared" si="2"/>
        <v>97.2</v>
      </c>
      <c r="L30">
        <f t="shared" si="3"/>
        <v>120</v>
      </c>
      <c r="M30" s="9">
        <f t="shared" si="4"/>
        <v>111.1111111111111</v>
      </c>
      <c r="N30" t="str">
        <f>VLOOKUP(A30,'Catalogo de productos'!C:AJ,10,FALSE)</f>
        <v>Top</v>
      </c>
      <c r="O30" t="str">
        <f>VLOOKUP(A30,'Catalogo de productos'!C:AJ,7,FALSE)</f>
        <v>Activo</v>
      </c>
      <c r="P30">
        <f>VLOOKUP(A30,'Catalogo de productos'!C:AJ,28,FALSE)</f>
        <v>24</v>
      </c>
      <c r="Q30">
        <f>VLOOKUP(A30,'Catalogo de productos'!C:AJ,33,FALSE)</f>
        <v>1</v>
      </c>
      <c r="R30" s="32">
        <f t="shared" si="5"/>
        <v>48</v>
      </c>
      <c r="S30">
        <f t="shared" si="6"/>
        <v>120</v>
      </c>
      <c r="T30" t="str">
        <f>VLOOKUP(A30,'Catalogo de productos'!C:AJ,12,FALSE)</f>
        <v>001-BLANCO</v>
      </c>
      <c r="U30" t="str">
        <f>VLOOKUP(A30,'Catalogo de productos'!C:AJ,9,FALSE)</f>
        <v>A401</v>
      </c>
      <c r="V30" t="str">
        <f>VLOOKUP(A30,'Catalogo de productos'!C:AJ,32,FALSE)</f>
        <v xml:space="preserve">De todos </v>
      </c>
    </row>
    <row r="31" spans="1:22" ht="15" x14ac:dyDescent="0.25">
      <c r="A31" s="34" t="s">
        <v>1655</v>
      </c>
      <c r="B31" s="24" t="s">
        <v>3484</v>
      </c>
      <c r="C31" s="25" t="s">
        <v>104</v>
      </c>
      <c r="D31" s="25">
        <v>2</v>
      </c>
      <c r="E31" s="31">
        <v>0</v>
      </c>
      <c r="F31" s="25">
        <v>2</v>
      </c>
      <c r="G31" s="26">
        <v>0.17</v>
      </c>
      <c r="H31" s="65"/>
      <c r="I31" s="36">
        <f t="shared" si="0"/>
        <v>11.76470588235294</v>
      </c>
      <c r="J31">
        <f t="shared" si="1"/>
        <v>15.3</v>
      </c>
      <c r="K31">
        <f t="shared" si="2"/>
        <v>15.3</v>
      </c>
      <c r="L31">
        <f t="shared" si="3"/>
        <v>24</v>
      </c>
      <c r="M31" s="9">
        <f t="shared" si="4"/>
        <v>141.17647058823528</v>
      </c>
      <c r="N31" t="str">
        <f>VLOOKUP(A31,'Catalogo de productos'!C:AJ,10,FALSE)</f>
        <v>Bata</v>
      </c>
      <c r="O31" t="str">
        <f>VLOOKUP(A31,'Catalogo de productos'!C:AJ,7,FALSE)</f>
        <v>Activo</v>
      </c>
      <c r="P31">
        <f>VLOOKUP(A31,'Catalogo de productos'!C:AJ,28,FALSE)</f>
        <v>24</v>
      </c>
      <c r="Q31">
        <f>VLOOKUP(A31,'Catalogo de productos'!C:AJ,33,FALSE)</f>
        <v>3</v>
      </c>
      <c r="R31" s="32">
        <f t="shared" si="5"/>
        <v>9.6</v>
      </c>
      <c r="S31">
        <f t="shared" si="6"/>
        <v>72</v>
      </c>
      <c r="T31" t="str">
        <f>VLOOKUP(A31,'Catalogo de productos'!C:AJ,12,FALSE)</f>
        <v>001-BLANCO</v>
      </c>
      <c r="U31" t="str">
        <f>VLOOKUP(A31,'Catalogo de productos'!C:AJ,9,FALSE)</f>
        <v>E202</v>
      </c>
      <c r="V31" t="str">
        <f>VLOOKUP(A31,'Catalogo de productos'!C:AJ,32,FALSE)</f>
        <v>A006</v>
      </c>
    </row>
    <row r="32" spans="1:22" ht="15" x14ac:dyDescent="0.25">
      <c r="A32" s="34" t="s">
        <v>2297</v>
      </c>
      <c r="B32" s="24" t="s">
        <v>3485</v>
      </c>
      <c r="C32" s="25" t="s">
        <v>2748</v>
      </c>
      <c r="D32" s="25">
        <v>7</v>
      </c>
      <c r="E32" s="23">
        <v>0</v>
      </c>
      <c r="F32" s="25">
        <v>7</v>
      </c>
      <c r="G32" s="26">
        <v>0.54</v>
      </c>
      <c r="H32" s="65"/>
      <c r="I32" s="36">
        <f t="shared" si="0"/>
        <v>12.962962962962962</v>
      </c>
      <c r="J32">
        <f t="shared" si="1"/>
        <v>48.6</v>
      </c>
      <c r="K32">
        <f t="shared" si="2"/>
        <v>48.6</v>
      </c>
      <c r="L32">
        <f t="shared" si="3"/>
        <v>72</v>
      </c>
      <c r="M32" s="9">
        <f t="shared" si="4"/>
        <v>133.33333333333331</v>
      </c>
      <c r="N32" t="str">
        <f>VLOOKUP(A32,'Catalogo de productos'!C:AJ,10,FALSE)</f>
        <v>Bata</v>
      </c>
      <c r="O32" t="str">
        <f>VLOOKUP(A32,'Catalogo de productos'!C:AJ,7,FALSE)</f>
        <v>Activo</v>
      </c>
      <c r="P32">
        <f>VLOOKUP(A32,'Catalogo de productos'!C:AJ,28,FALSE)</f>
        <v>24</v>
      </c>
      <c r="Q32">
        <f>VLOOKUP(A32,'Catalogo de productos'!C:AJ,33,FALSE)</f>
        <v>1</v>
      </c>
      <c r="R32" s="32">
        <f t="shared" si="5"/>
        <v>28.8</v>
      </c>
      <c r="S32">
        <f t="shared" si="6"/>
        <v>72</v>
      </c>
      <c r="T32" t="str">
        <f>VLOOKUP(A32,'Catalogo de productos'!C:AJ,12,FALSE)</f>
        <v>001-BLANCO</v>
      </c>
      <c r="U32" t="str">
        <f>VLOOKUP(A32,'Catalogo de productos'!C:AJ,9,FALSE)</f>
        <v>E203</v>
      </c>
      <c r="V32" t="str">
        <f>VLOOKUP(A32,'Catalogo de productos'!C:AJ,32,FALSE)</f>
        <v xml:space="preserve">De todos </v>
      </c>
    </row>
    <row r="33" spans="1:22" ht="15" x14ac:dyDescent="0.25">
      <c r="A33" s="34" t="s">
        <v>2543</v>
      </c>
      <c r="B33" s="24" t="s">
        <v>3494</v>
      </c>
      <c r="C33" s="25" t="s">
        <v>98</v>
      </c>
      <c r="D33" s="25">
        <v>7</v>
      </c>
      <c r="E33" s="23">
        <v>0</v>
      </c>
      <c r="F33" s="25">
        <v>7</v>
      </c>
      <c r="G33" s="26">
        <v>0.53</v>
      </c>
      <c r="H33" s="65"/>
      <c r="I33" s="36">
        <f t="shared" si="0"/>
        <v>13.20754716981132</v>
      </c>
      <c r="J33">
        <f t="shared" si="1"/>
        <v>47.7</v>
      </c>
      <c r="K33">
        <f t="shared" si="2"/>
        <v>47.7</v>
      </c>
      <c r="L33">
        <f t="shared" si="3"/>
        <v>48</v>
      </c>
      <c r="M33" s="9">
        <f t="shared" si="4"/>
        <v>90.566037735849051</v>
      </c>
      <c r="N33" t="str">
        <f>VLOOKUP(A33,'Catalogo de productos'!C:AJ,10,FALSE)</f>
        <v>Pantalón</v>
      </c>
      <c r="O33" t="str">
        <f>VLOOKUP(A33,'Catalogo de productos'!C:AJ,7,FALSE)</f>
        <v>Activo</v>
      </c>
      <c r="P33">
        <f>VLOOKUP(A33,'Catalogo de productos'!C:AJ,28,FALSE)</f>
        <v>24</v>
      </c>
      <c r="Q33">
        <f>VLOOKUP(A33,'Catalogo de productos'!C:AJ,33,FALSE)</f>
        <v>1</v>
      </c>
      <c r="R33" s="32">
        <f t="shared" si="5"/>
        <v>19.2</v>
      </c>
      <c r="S33">
        <f t="shared" si="6"/>
        <v>48</v>
      </c>
      <c r="T33" t="str">
        <f>VLOOKUP(A33,'Catalogo de productos'!C:AJ,12,FALSE)</f>
        <v>023-ROSEBUD</v>
      </c>
      <c r="U33" t="str">
        <f>VLOOKUP(A33,'Catalogo de productos'!C:AJ,9,FALSE)</f>
        <v>I101</v>
      </c>
      <c r="V33" t="str">
        <f>VLOOKUP(A33,'Catalogo de productos'!C:AJ,32,FALSE)</f>
        <v xml:space="preserve">De todos </v>
      </c>
    </row>
    <row r="34" spans="1:22" ht="15" x14ac:dyDescent="0.25">
      <c r="A34" s="34" t="s">
        <v>2228</v>
      </c>
      <c r="B34" s="24" t="s">
        <v>3498</v>
      </c>
      <c r="C34" s="25" t="s">
        <v>2748</v>
      </c>
      <c r="D34" s="25">
        <v>9</v>
      </c>
      <c r="E34" s="23">
        <v>0</v>
      </c>
      <c r="F34" s="25">
        <v>9</v>
      </c>
      <c r="G34" s="26">
        <v>0.67</v>
      </c>
      <c r="H34" s="65"/>
      <c r="I34" s="36">
        <f t="shared" si="0"/>
        <v>13.432835820895521</v>
      </c>
      <c r="J34">
        <f t="shared" si="1"/>
        <v>60.300000000000004</v>
      </c>
      <c r="K34">
        <f t="shared" si="2"/>
        <v>60.300000000000004</v>
      </c>
      <c r="L34">
        <f t="shared" si="3"/>
        <v>72</v>
      </c>
      <c r="M34" s="9">
        <f t="shared" si="4"/>
        <v>107.46268656716417</v>
      </c>
      <c r="N34" t="str">
        <f>VLOOKUP(A34,'Catalogo de productos'!C:AJ,10,FALSE)</f>
        <v>Top</v>
      </c>
      <c r="O34" t="str">
        <f>VLOOKUP(A34,'Catalogo de productos'!C:AJ,7,FALSE)</f>
        <v>Activo</v>
      </c>
      <c r="P34">
        <f>VLOOKUP(A34,'Catalogo de productos'!C:AJ,28,FALSE)</f>
        <v>24</v>
      </c>
      <c r="Q34">
        <f>VLOOKUP(A34,'Catalogo de productos'!C:AJ,33,FALSE)</f>
        <v>2</v>
      </c>
      <c r="R34" s="32">
        <f t="shared" ref="R34:R65" si="7">IF(K34=0,0,((P34*L34)/60))</f>
        <v>28.8</v>
      </c>
      <c r="S34">
        <f t="shared" si="6"/>
        <v>144</v>
      </c>
      <c r="T34" t="str">
        <f>VLOOKUP(A34,'Catalogo de productos'!C:AJ,12,FALSE)</f>
        <v>510-ROUJA</v>
      </c>
      <c r="U34" t="str">
        <f>VLOOKUP(A34,'Catalogo de productos'!C:AJ,9,FALSE)</f>
        <v>IH002</v>
      </c>
      <c r="V34" t="str">
        <f>VLOOKUP(A34,'Catalogo de productos'!C:AJ,32,FALSE)</f>
        <v>A005</v>
      </c>
    </row>
    <row r="35" spans="1:22" ht="15" x14ac:dyDescent="0.25">
      <c r="A35" s="34" t="s">
        <v>1375</v>
      </c>
      <c r="B35" s="24" t="s">
        <v>3489</v>
      </c>
      <c r="C35" s="25" t="s">
        <v>100</v>
      </c>
      <c r="D35" s="25">
        <v>1</v>
      </c>
      <c r="E35" s="23">
        <v>0</v>
      </c>
      <c r="F35" s="25">
        <v>1</v>
      </c>
      <c r="G35" s="26">
        <v>7.0000000000000007E-2</v>
      </c>
      <c r="H35" s="65"/>
      <c r="I35" s="36">
        <f t="shared" si="0"/>
        <v>14.285714285714285</v>
      </c>
      <c r="J35">
        <f t="shared" si="1"/>
        <v>6.3000000000000007</v>
      </c>
      <c r="K35">
        <f t="shared" si="2"/>
        <v>6.3000000000000007</v>
      </c>
      <c r="L35">
        <f t="shared" si="3"/>
        <v>24</v>
      </c>
      <c r="M35" s="9">
        <f t="shared" si="4"/>
        <v>342.85714285714283</v>
      </c>
      <c r="N35" t="e">
        <f>VLOOKUP(A35,'Catalogo de productos'!C:AJ,10,FALSE)</f>
        <v>#N/A</v>
      </c>
      <c r="O35" t="e">
        <f>VLOOKUP(A35,'Catalogo de productos'!C:AJ,7,FALSE)</f>
        <v>#N/A</v>
      </c>
      <c r="P35" t="e">
        <f>VLOOKUP(A35,'Catalogo de productos'!C:AJ,28,FALSE)</f>
        <v>#N/A</v>
      </c>
      <c r="Q35" t="e">
        <f>VLOOKUP(A35,'Catalogo de productos'!C:AJ,33,FALSE)</f>
        <v>#N/A</v>
      </c>
      <c r="R35" s="32" t="e">
        <f t="shared" si="7"/>
        <v>#N/A</v>
      </c>
      <c r="S35" t="e">
        <f t="shared" si="6"/>
        <v>#N/A</v>
      </c>
      <c r="T35" t="e">
        <f>VLOOKUP(A35,'Catalogo de productos'!C:AJ,12,FALSE)</f>
        <v>#N/A</v>
      </c>
      <c r="U35" t="e">
        <f>VLOOKUP(A35,'Catalogo de productos'!C:AJ,9,FALSE)</f>
        <v>#N/A</v>
      </c>
      <c r="V35" t="e">
        <f>VLOOKUP(A35,'Catalogo de productos'!C:AJ,32,FALSE)</f>
        <v>#N/A</v>
      </c>
    </row>
    <row r="36" spans="1:22" ht="15" x14ac:dyDescent="0.25">
      <c r="A36" s="34" t="s">
        <v>2541</v>
      </c>
      <c r="B36" s="24" t="s">
        <v>3494</v>
      </c>
      <c r="C36" s="25" t="s">
        <v>2747</v>
      </c>
      <c r="D36" s="25">
        <v>4</v>
      </c>
      <c r="E36" s="23">
        <v>0</v>
      </c>
      <c r="F36" s="25">
        <v>4</v>
      </c>
      <c r="G36" s="26">
        <v>0.28000000000000003</v>
      </c>
      <c r="H36" s="65"/>
      <c r="I36" s="36">
        <f t="shared" si="0"/>
        <v>14.285714285714285</v>
      </c>
      <c r="J36">
        <f t="shared" si="1"/>
        <v>25.200000000000003</v>
      </c>
      <c r="K36">
        <f t="shared" si="2"/>
        <v>25.200000000000003</v>
      </c>
      <c r="L36">
        <f t="shared" si="3"/>
        <v>48</v>
      </c>
      <c r="M36" s="9">
        <f t="shared" si="4"/>
        <v>171.42857142857142</v>
      </c>
      <c r="N36" t="str">
        <f>VLOOKUP(A36,'Catalogo de productos'!C:AJ,10,FALSE)</f>
        <v>Pantalón</v>
      </c>
      <c r="O36" t="str">
        <f>VLOOKUP(A36,'Catalogo de productos'!C:AJ,7,FALSE)</f>
        <v>Activo</v>
      </c>
      <c r="P36">
        <f>VLOOKUP(A36,'Catalogo de productos'!C:AJ,28,FALSE)</f>
        <v>24</v>
      </c>
      <c r="Q36">
        <f>VLOOKUP(A36,'Catalogo de productos'!C:AJ,33,FALSE)</f>
        <v>1</v>
      </c>
      <c r="R36" s="32">
        <f t="shared" si="7"/>
        <v>19.2</v>
      </c>
      <c r="S36">
        <f t="shared" si="6"/>
        <v>48</v>
      </c>
      <c r="T36" t="str">
        <f>VLOOKUP(A36,'Catalogo de productos'!C:AJ,12,FALSE)</f>
        <v>023-ROSEBUD</v>
      </c>
      <c r="U36" t="str">
        <f>VLOOKUP(A36,'Catalogo de productos'!C:AJ,9,FALSE)</f>
        <v>I101</v>
      </c>
      <c r="V36" t="str">
        <f>VLOOKUP(A36,'Catalogo de productos'!C:AJ,32,FALSE)</f>
        <v xml:space="preserve">De todos </v>
      </c>
    </row>
    <row r="37" spans="1:22" ht="15" x14ac:dyDescent="0.25">
      <c r="A37" s="34" t="s">
        <v>785</v>
      </c>
      <c r="B37" s="24" t="s">
        <v>3419</v>
      </c>
      <c r="C37" s="25" t="s">
        <v>107</v>
      </c>
      <c r="D37" s="25">
        <v>3</v>
      </c>
      <c r="E37" s="23">
        <v>0</v>
      </c>
      <c r="F37" s="25">
        <v>3</v>
      </c>
      <c r="G37" s="26">
        <v>0.21</v>
      </c>
      <c r="H37" s="65"/>
      <c r="I37" s="36">
        <f t="shared" si="0"/>
        <v>14.285714285714286</v>
      </c>
      <c r="J37">
        <f t="shared" si="1"/>
        <v>18.899999999999999</v>
      </c>
      <c r="K37">
        <f t="shared" si="2"/>
        <v>18.899999999999999</v>
      </c>
      <c r="L37">
        <f t="shared" si="3"/>
        <v>24</v>
      </c>
      <c r="M37" s="9">
        <f t="shared" si="4"/>
        <v>114.28571428571429</v>
      </c>
      <c r="N37" t="str">
        <f>VLOOKUP(A37,'Catalogo de productos'!C:AJ,10,FALSE)</f>
        <v>Pantalón</v>
      </c>
      <c r="O37" t="str">
        <f>VLOOKUP(A37,'Catalogo de productos'!C:AJ,7,FALSE)</f>
        <v>Activo</v>
      </c>
      <c r="P37">
        <f>VLOOKUP(A37,'Catalogo de productos'!C:AJ,28,FALSE)</f>
        <v>24</v>
      </c>
      <c r="Q37">
        <f>VLOOKUP(A37,'Catalogo de productos'!C:AJ,33,FALSE)</f>
        <v>1</v>
      </c>
      <c r="R37" s="32">
        <f t="shared" si="7"/>
        <v>9.6</v>
      </c>
      <c r="S37">
        <f t="shared" si="6"/>
        <v>24</v>
      </c>
      <c r="T37" t="str">
        <f>VLOOKUP(A37,'Catalogo de productos'!C:AJ,12,FALSE)</f>
        <v>001-BLANCO</v>
      </c>
      <c r="U37" t="str">
        <f>VLOOKUP(A37,'Catalogo de productos'!C:AJ,9,FALSE)</f>
        <v>A103</v>
      </c>
      <c r="V37" t="str">
        <f>VLOOKUP(A37,'Catalogo de productos'!C:AJ,32,FALSE)</f>
        <v xml:space="preserve">De todos </v>
      </c>
    </row>
    <row r="38" spans="1:22" ht="15" x14ac:dyDescent="0.25">
      <c r="A38" s="34" t="s">
        <v>2010</v>
      </c>
      <c r="B38" s="24" t="s">
        <v>3452</v>
      </c>
      <c r="C38" s="25" t="s">
        <v>2748</v>
      </c>
      <c r="D38" s="25">
        <v>10</v>
      </c>
      <c r="E38" s="23">
        <v>0</v>
      </c>
      <c r="F38" s="25">
        <v>10</v>
      </c>
      <c r="G38" s="26">
        <v>0.69</v>
      </c>
      <c r="H38" s="65"/>
      <c r="I38" s="36">
        <f t="shared" si="0"/>
        <v>14.492753623188406</v>
      </c>
      <c r="J38">
        <f t="shared" si="1"/>
        <v>62.099999999999994</v>
      </c>
      <c r="K38">
        <f t="shared" si="2"/>
        <v>62.099999999999994</v>
      </c>
      <c r="L38">
        <f t="shared" si="3"/>
        <v>72</v>
      </c>
      <c r="M38" s="9">
        <f t="shared" si="4"/>
        <v>104.34782608695653</v>
      </c>
      <c r="N38" t="str">
        <f>VLOOKUP(A38,'Catalogo de productos'!C:AJ,10,FALSE)</f>
        <v>Top</v>
      </c>
      <c r="O38" t="str">
        <f>VLOOKUP(A38,'Catalogo de productos'!C:AJ,7,FALSE)</f>
        <v>Activo</v>
      </c>
      <c r="P38">
        <f>VLOOKUP(A38,'Catalogo de productos'!C:AJ,28,FALSE)</f>
        <v>24</v>
      </c>
      <c r="Q38">
        <f>VLOOKUP(A38,'Catalogo de productos'!C:AJ,33,FALSE)</f>
        <v>1</v>
      </c>
      <c r="R38" s="32">
        <f t="shared" si="7"/>
        <v>28.8</v>
      </c>
      <c r="S38">
        <f t="shared" si="6"/>
        <v>72</v>
      </c>
      <c r="T38" t="str">
        <f>VLOOKUP(A38,'Catalogo de productos'!C:AJ,12,FALSE)</f>
        <v>421-AVENTURINE</v>
      </c>
      <c r="U38" t="str">
        <f>VLOOKUP(A38,'Catalogo de productos'!C:AJ,9,FALSE)</f>
        <v>AH001</v>
      </c>
      <c r="V38" t="str">
        <f>VLOOKUP(A38,'Catalogo de productos'!C:AJ,32,FALSE)</f>
        <v xml:space="preserve">De todos </v>
      </c>
    </row>
    <row r="39" spans="1:22" ht="15" x14ac:dyDescent="0.25">
      <c r="A39" s="34" t="s">
        <v>2544</v>
      </c>
      <c r="B39" s="24" t="s">
        <v>3494</v>
      </c>
      <c r="C39" s="25" t="s">
        <v>100</v>
      </c>
      <c r="D39" s="25">
        <v>5</v>
      </c>
      <c r="E39" s="23">
        <v>0</v>
      </c>
      <c r="F39" s="25">
        <v>5</v>
      </c>
      <c r="G39" s="26">
        <v>0.34</v>
      </c>
      <c r="H39" s="65"/>
      <c r="I39" s="36">
        <f t="shared" si="0"/>
        <v>14.705882352941176</v>
      </c>
      <c r="J39">
        <f t="shared" si="1"/>
        <v>30.6</v>
      </c>
      <c r="K39">
        <f t="shared" si="2"/>
        <v>30.6</v>
      </c>
      <c r="L39">
        <f t="shared" si="3"/>
        <v>48</v>
      </c>
      <c r="M39" s="9">
        <f t="shared" si="4"/>
        <v>141.17647058823528</v>
      </c>
      <c r="N39" t="str">
        <f>VLOOKUP(A39,'Catalogo de productos'!C:AJ,10,FALSE)</f>
        <v>Pantalón</v>
      </c>
      <c r="O39" t="str">
        <f>VLOOKUP(A39,'Catalogo de productos'!C:AJ,7,FALSE)</f>
        <v>Activo</v>
      </c>
      <c r="P39">
        <f>VLOOKUP(A39,'Catalogo de productos'!C:AJ,28,FALSE)</f>
        <v>24</v>
      </c>
      <c r="Q39">
        <f>VLOOKUP(A39,'Catalogo de productos'!C:AJ,33,FALSE)</f>
        <v>1</v>
      </c>
      <c r="R39" s="32">
        <f t="shared" si="7"/>
        <v>19.2</v>
      </c>
      <c r="S39">
        <f t="shared" si="6"/>
        <v>48</v>
      </c>
      <c r="T39" t="str">
        <f>VLOOKUP(A39,'Catalogo de productos'!C:AJ,12,FALSE)</f>
        <v>023-ROSEBUD</v>
      </c>
      <c r="U39" t="str">
        <f>VLOOKUP(A39,'Catalogo de productos'!C:AJ,9,FALSE)</f>
        <v>I101</v>
      </c>
      <c r="V39" t="str">
        <f>VLOOKUP(A39,'Catalogo de productos'!C:AJ,32,FALSE)</f>
        <v xml:space="preserve">De todos </v>
      </c>
    </row>
    <row r="40" spans="1:22" ht="15" x14ac:dyDescent="0.25">
      <c r="A40" s="34" t="s">
        <v>1202</v>
      </c>
      <c r="B40" s="24" t="s">
        <v>3472</v>
      </c>
      <c r="C40" s="25" t="s">
        <v>98</v>
      </c>
      <c r="D40" s="25">
        <v>6</v>
      </c>
      <c r="E40" s="31">
        <v>0</v>
      </c>
      <c r="F40" s="25">
        <v>6</v>
      </c>
      <c r="G40" s="26">
        <v>0.4</v>
      </c>
      <c r="H40" s="65"/>
      <c r="I40" s="36">
        <f t="shared" si="0"/>
        <v>15</v>
      </c>
      <c r="J40">
        <f t="shared" si="1"/>
        <v>36</v>
      </c>
      <c r="K40">
        <f t="shared" si="2"/>
        <v>36</v>
      </c>
      <c r="L40">
        <f t="shared" si="3"/>
        <v>48</v>
      </c>
      <c r="M40" s="9">
        <f t="shared" si="4"/>
        <v>120</v>
      </c>
      <c r="N40" t="str">
        <f>VLOOKUP(A40,'Catalogo de productos'!C:AJ,10,FALSE)</f>
        <v>Pantalón</v>
      </c>
      <c r="O40" t="str">
        <f>VLOOKUP(A40,'Catalogo de productos'!C:AJ,7,FALSE)</f>
        <v>Activo</v>
      </c>
      <c r="P40">
        <f>VLOOKUP(A40,'Catalogo de productos'!C:AJ,28,FALSE)</f>
        <v>24</v>
      </c>
      <c r="Q40">
        <f>VLOOKUP(A40,'Catalogo de productos'!C:AJ,33,FALSE)</f>
        <v>3</v>
      </c>
      <c r="R40" s="32">
        <f t="shared" si="7"/>
        <v>19.2</v>
      </c>
      <c r="S40">
        <f t="shared" si="6"/>
        <v>144</v>
      </c>
      <c r="T40" t="str">
        <f>VLOOKUP(A40,'Catalogo de productos'!C:AJ,12,FALSE)</f>
        <v>4045-OCEANO</v>
      </c>
      <c r="U40" t="str">
        <f>VLOOKUP(A40,'Catalogo de productos'!C:AJ,9,FALSE)</f>
        <v>AH103</v>
      </c>
      <c r="V40" t="str">
        <f>VLOOKUP(A40,'Catalogo de productos'!C:AJ,32,FALSE)</f>
        <v>A104</v>
      </c>
    </row>
    <row r="41" spans="1:22" ht="15" x14ac:dyDescent="0.25">
      <c r="A41" s="34" t="s">
        <v>145</v>
      </c>
      <c r="B41" s="24" t="s">
        <v>3407</v>
      </c>
      <c r="C41" s="25" t="s">
        <v>107</v>
      </c>
      <c r="D41" s="25">
        <v>2</v>
      </c>
      <c r="E41" s="23">
        <v>0</v>
      </c>
      <c r="F41" s="25">
        <v>2</v>
      </c>
      <c r="G41" s="26">
        <v>0.13</v>
      </c>
      <c r="H41" s="65"/>
      <c r="I41" s="36">
        <f t="shared" si="0"/>
        <v>15.384615384615383</v>
      </c>
      <c r="J41">
        <f t="shared" si="1"/>
        <v>11.700000000000001</v>
      </c>
      <c r="K41">
        <f t="shared" si="2"/>
        <v>11.700000000000001</v>
      </c>
      <c r="L41">
        <f t="shared" si="3"/>
        <v>24</v>
      </c>
      <c r="M41" s="9">
        <f t="shared" si="4"/>
        <v>184.61538461538461</v>
      </c>
      <c r="N41" t="str">
        <f>VLOOKUP(A41,'Catalogo de productos'!C:AJ,10,FALSE)</f>
        <v>Top</v>
      </c>
      <c r="O41" t="str">
        <f>VLOOKUP(A41,'Catalogo de productos'!C:AJ,7,FALSE)</f>
        <v>Activo</v>
      </c>
      <c r="P41">
        <f>VLOOKUP(A41,'Catalogo de productos'!C:AJ,28,FALSE)</f>
        <v>24</v>
      </c>
      <c r="Q41">
        <f>VLOOKUP(A41,'Catalogo de productos'!C:AJ,33,FALSE)</f>
        <v>2</v>
      </c>
      <c r="R41" s="32">
        <f t="shared" si="7"/>
        <v>9.6</v>
      </c>
      <c r="S41">
        <f t="shared" si="6"/>
        <v>48</v>
      </c>
      <c r="T41" t="str">
        <f>VLOOKUP(A41,'Catalogo de productos'!C:AJ,12,FALSE)</f>
        <v>570-NEGRO</v>
      </c>
      <c r="U41" t="str">
        <f>VLOOKUP(A41,'Catalogo de productos'!C:AJ,9,FALSE)</f>
        <v>A005</v>
      </c>
      <c r="V41" t="str">
        <f>VLOOKUP(A41,'Catalogo de productos'!C:AJ,32,FALSE)</f>
        <v>A006  y IH002</v>
      </c>
    </row>
    <row r="42" spans="1:22" ht="15" x14ac:dyDescent="0.25">
      <c r="A42" s="34" t="s">
        <v>2156</v>
      </c>
      <c r="B42" s="24" t="s">
        <v>3472</v>
      </c>
      <c r="C42" s="25" t="s">
        <v>2748</v>
      </c>
      <c r="D42" s="25">
        <v>6</v>
      </c>
      <c r="E42" s="31">
        <v>0</v>
      </c>
      <c r="F42" s="25">
        <v>6</v>
      </c>
      <c r="G42" s="26">
        <v>0.37</v>
      </c>
      <c r="H42" s="65"/>
      <c r="I42" s="36">
        <f t="shared" si="0"/>
        <v>16.216216216216218</v>
      </c>
      <c r="J42">
        <f t="shared" si="1"/>
        <v>33.299999999999997</v>
      </c>
      <c r="K42">
        <f t="shared" si="2"/>
        <v>33.299999999999997</v>
      </c>
      <c r="L42">
        <f t="shared" si="3"/>
        <v>48</v>
      </c>
      <c r="M42" s="9">
        <f t="shared" si="4"/>
        <v>129.72972972972974</v>
      </c>
      <c r="N42" t="str">
        <f>VLOOKUP(A42,'Catalogo de productos'!C:AJ,10,FALSE)</f>
        <v>Pantalón</v>
      </c>
      <c r="O42" t="str">
        <f>VLOOKUP(A42,'Catalogo de productos'!C:AJ,7,FALSE)</f>
        <v>Activo</v>
      </c>
      <c r="P42">
        <f>VLOOKUP(A42,'Catalogo de productos'!C:AJ,28,FALSE)</f>
        <v>24</v>
      </c>
      <c r="Q42">
        <f>VLOOKUP(A42,'Catalogo de productos'!C:AJ,33,FALSE)</f>
        <v>3</v>
      </c>
      <c r="R42" s="32">
        <f t="shared" si="7"/>
        <v>19.2</v>
      </c>
      <c r="S42">
        <f t="shared" si="6"/>
        <v>144</v>
      </c>
      <c r="T42" t="str">
        <f>VLOOKUP(A42,'Catalogo de productos'!C:AJ,12,FALSE)</f>
        <v>4045-OCEANO</v>
      </c>
      <c r="U42" t="str">
        <f>VLOOKUP(A42,'Catalogo de productos'!C:AJ,9,FALSE)</f>
        <v>AH103</v>
      </c>
      <c r="V42" t="str">
        <f>VLOOKUP(A42,'Catalogo de productos'!C:AJ,32,FALSE)</f>
        <v>A104</v>
      </c>
    </row>
    <row r="43" spans="1:22" ht="15" x14ac:dyDescent="0.25">
      <c r="A43" s="34" t="s">
        <v>2345</v>
      </c>
      <c r="B43" s="24" t="s">
        <v>3473</v>
      </c>
      <c r="C43" s="25" t="s">
        <v>2747</v>
      </c>
      <c r="D43" s="25">
        <v>11</v>
      </c>
      <c r="E43" s="23">
        <v>0</v>
      </c>
      <c r="F43" s="25">
        <v>11</v>
      </c>
      <c r="G43" s="26">
        <v>0.67</v>
      </c>
      <c r="H43" s="65"/>
      <c r="I43" s="36">
        <f t="shared" si="0"/>
        <v>16.417910447761194</v>
      </c>
      <c r="J43">
        <f t="shared" si="1"/>
        <v>60.300000000000004</v>
      </c>
      <c r="K43">
        <f t="shared" si="2"/>
        <v>60.300000000000004</v>
      </c>
      <c r="L43">
        <f t="shared" si="3"/>
        <v>72</v>
      </c>
      <c r="M43" s="9">
        <f t="shared" si="4"/>
        <v>107.46268656716417</v>
      </c>
      <c r="N43" t="str">
        <f>VLOOKUP(A43,'Catalogo de productos'!C:AJ,10,FALSE)</f>
        <v>Pantalón</v>
      </c>
      <c r="O43" t="str">
        <f>VLOOKUP(A43,'Catalogo de productos'!C:AJ,7,FALSE)</f>
        <v>Activo</v>
      </c>
      <c r="P43">
        <f>VLOOKUP(A43,'Catalogo de productos'!C:AJ,28,FALSE)</f>
        <v>24</v>
      </c>
      <c r="Q43">
        <f>VLOOKUP(A43,'Catalogo de productos'!C:AJ,33,FALSE)</f>
        <v>3</v>
      </c>
      <c r="R43" s="32">
        <f t="shared" si="7"/>
        <v>28.8</v>
      </c>
      <c r="S43">
        <f t="shared" si="6"/>
        <v>216</v>
      </c>
      <c r="T43" t="str">
        <f>VLOOKUP(A43,'Catalogo de productos'!C:AJ,12,FALSE)</f>
        <v>421-AVENTURINE</v>
      </c>
      <c r="U43" t="str">
        <f>VLOOKUP(A43,'Catalogo de productos'!C:AJ,9,FALSE)</f>
        <v>AH103</v>
      </c>
      <c r="V43" t="str">
        <f>VLOOKUP(A43,'Catalogo de productos'!C:AJ,32,FALSE)</f>
        <v>A104</v>
      </c>
    </row>
    <row r="44" spans="1:22" ht="15" x14ac:dyDescent="0.25">
      <c r="A44" s="34" t="s">
        <v>914</v>
      </c>
      <c r="B44" s="24" t="s">
        <v>3434</v>
      </c>
      <c r="C44" s="25" t="s">
        <v>104</v>
      </c>
      <c r="D44" s="25">
        <v>2</v>
      </c>
      <c r="E44" s="23">
        <v>0</v>
      </c>
      <c r="F44" s="25">
        <v>2</v>
      </c>
      <c r="G44" s="26">
        <v>0.12</v>
      </c>
      <c r="H44" s="65"/>
      <c r="I44" s="36">
        <f t="shared" si="0"/>
        <v>16.666666666666668</v>
      </c>
      <c r="J44">
        <f t="shared" si="1"/>
        <v>10.799999999999999</v>
      </c>
      <c r="K44">
        <f t="shared" si="2"/>
        <v>10.799999999999999</v>
      </c>
      <c r="L44">
        <f t="shared" si="3"/>
        <v>24</v>
      </c>
      <c r="M44" s="9">
        <f t="shared" si="4"/>
        <v>200</v>
      </c>
      <c r="N44" t="str">
        <f>VLOOKUP(A44,'Catalogo de productos'!C:AJ,10,FALSE)</f>
        <v>Pantalón</v>
      </c>
      <c r="O44" t="str">
        <f>VLOOKUP(A44,'Catalogo de productos'!C:AJ,7,FALSE)</f>
        <v>Activo</v>
      </c>
      <c r="P44">
        <f>VLOOKUP(A44,'Catalogo de productos'!C:AJ,28,FALSE)</f>
        <v>24</v>
      </c>
      <c r="Q44">
        <f>VLOOKUP(A44,'Catalogo de productos'!C:AJ,33,FALSE)</f>
        <v>3</v>
      </c>
      <c r="R44" s="32">
        <f t="shared" si="7"/>
        <v>9.6</v>
      </c>
      <c r="S44">
        <f t="shared" si="6"/>
        <v>72</v>
      </c>
      <c r="T44" t="str">
        <f>VLOOKUP(A44,'Catalogo de productos'!C:AJ,12,FALSE)</f>
        <v>570-NEGRO</v>
      </c>
      <c r="U44" t="str">
        <f>VLOOKUP(A44,'Catalogo de productos'!C:AJ,9,FALSE)</f>
        <v>A104</v>
      </c>
      <c r="V44" t="str">
        <f>VLOOKUP(A44,'Catalogo de productos'!C:AJ,32,FALSE)</f>
        <v>A103 y AH103</v>
      </c>
    </row>
    <row r="45" spans="1:22" ht="15" x14ac:dyDescent="0.25">
      <c r="A45" s="34" t="s">
        <v>1654</v>
      </c>
      <c r="B45" s="24" t="s">
        <v>3484</v>
      </c>
      <c r="C45" s="25" t="s">
        <v>100</v>
      </c>
      <c r="D45" s="25">
        <v>9</v>
      </c>
      <c r="E45" s="23">
        <v>0</v>
      </c>
      <c r="F45" s="25">
        <v>9</v>
      </c>
      <c r="G45" s="26">
        <v>0.51</v>
      </c>
      <c r="H45" s="65"/>
      <c r="I45" s="36">
        <f t="shared" si="0"/>
        <v>17.647058823529413</v>
      </c>
      <c r="J45">
        <f t="shared" si="1"/>
        <v>45.9</v>
      </c>
      <c r="K45">
        <f t="shared" si="2"/>
        <v>45.9</v>
      </c>
      <c r="L45">
        <f t="shared" si="3"/>
        <v>48</v>
      </c>
      <c r="M45" s="9">
        <f t="shared" si="4"/>
        <v>94.117647058823522</v>
      </c>
      <c r="N45" t="str">
        <f>VLOOKUP(A45,'Catalogo de productos'!C:AJ,10,FALSE)</f>
        <v>Bata</v>
      </c>
      <c r="O45" t="str">
        <f>VLOOKUP(A45,'Catalogo de productos'!C:AJ,7,FALSE)</f>
        <v>Activo</v>
      </c>
      <c r="P45">
        <f>VLOOKUP(A45,'Catalogo de productos'!C:AJ,28,FALSE)</f>
        <v>24</v>
      </c>
      <c r="Q45">
        <f>VLOOKUP(A45,'Catalogo de productos'!C:AJ,33,FALSE)</f>
        <v>3</v>
      </c>
      <c r="R45" s="32">
        <f t="shared" si="7"/>
        <v>19.2</v>
      </c>
      <c r="S45">
        <f t="shared" si="6"/>
        <v>144</v>
      </c>
      <c r="T45" t="str">
        <f>VLOOKUP(A45,'Catalogo de productos'!C:AJ,12,FALSE)</f>
        <v>001-BLANCO</v>
      </c>
      <c r="U45" t="str">
        <f>VLOOKUP(A45,'Catalogo de productos'!C:AJ,9,FALSE)</f>
        <v>E202</v>
      </c>
      <c r="V45" t="str">
        <f>VLOOKUP(A45,'Catalogo de productos'!C:AJ,32,FALSE)</f>
        <v>A006</v>
      </c>
    </row>
    <row r="46" spans="1:22" ht="15" x14ac:dyDescent="0.25">
      <c r="A46" s="34" t="s">
        <v>2227</v>
      </c>
      <c r="B46" s="24" t="s">
        <v>3498</v>
      </c>
      <c r="C46" s="25" t="s">
        <v>2747</v>
      </c>
      <c r="D46" s="25">
        <v>11</v>
      </c>
      <c r="E46" s="23">
        <v>0</v>
      </c>
      <c r="F46" s="25">
        <v>11</v>
      </c>
      <c r="G46" s="26">
        <v>0.6</v>
      </c>
      <c r="H46" s="65"/>
      <c r="I46" s="36">
        <f t="shared" si="0"/>
        <v>18.333333333333336</v>
      </c>
      <c r="J46">
        <f t="shared" si="1"/>
        <v>54</v>
      </c>
      <c r="K46">
        <f t="shared" si="2"/>
        <v>54</v>
      </c>
      <c r="L46">
        <f t="shared" si="3"/>
        <v>72</v>
      </c>
      <c r="M46" s="9">
        <f t="shared" si="4"/>
        <v>120</v>
      </c>
      <c r="N46" t="str">
        <f>VLOOKUP(A46,'Catalogo de productos'!C:AJ,10,FALSE)</f>
        <v>Top</v>
      </c>
      <c r="O46" t="str">
        <f>VLOOKUP(A46,'Catalogo de productos'!C:AJ,7,FALSE)</f>
        <v>Activo</v>
      </c>
      <c r="P46">
        <f>VLOOKUP(A46,'Catalogo de productos'!C:AJ,28,FALSE)</f>
        <v>24</v>
      </c>
      <c r="Q46">
        <f>VLOOKUP(A46,'Catalogo de productos'!C:AJ,33,FALSE)</f>
        <v>2</v>
      </c>
      <c r="R46" s="32">
        <f t="shared" si="7"/>
        <v>28.8</v>
      </c>
      <c r="S46">
        <f t="shared" si="6"/>
        <v>144</v>
      </c>
      <c r="T46" t="str">
        <f>VLOOKUP(A46,'Catalogo de productos'!C:AJ,12,FALSE)</f>
        <v>510-ROUJA</v>
      </c>
      <c r="U46" t="str">
        <f>VLOOKUP(A46,'Catalogo de productos'!C:AJ,9,FALSE)</f>
        <v>IH002</v>
      </c>
      <c r="V46" t="str">
        <f>VLOOKUP(A46,'Catalogo de productos'!C:AJ,32,FALSE)</f>
        <v>A005</v>
      </c>
    </row>
    <row r="47" spans="1:22" ht="15" x14ac:dyDescent="0.25">
      <c r="A47" s="34" t="s">
        <v>154</v>
      </c>
      <c r="B47" s="24" t="s">
        <v>3396</v>
      </c>
      <c r="C47" s="25" t="s">
        <v>104</v>
      </c>
      <c r="D47" s="25">
        <v>3</v>
      </c>
      <c r="E47" s="23">
        <v>0</v>
      </c>
      <c r="F47" s="25">
        <v>3</v>
      </c>
      <c r="G47" s="26">
        <v>0.16</v>
      </c>
      <c r="H47" s="65"/>
      <c r="I47" s="36">
        <f t="shared" si="0"/>
        <v>18.75</v>
      </c>
      <c r="J47">
        <f t="shared" si="1"/>
        <v>14.4</v>
      </c>
      <c r="K47">
        <f t="shared" si="2"/>
        <v>14.4</v>
      </c>
      <c r="L47">
        <f t="shared" si="3"/>
        <v>24</v>
      </c>
      <c r="M47" s="9">
        <f t="shared" si="4"/>
        <v>150</v>
      </c>
      <c r="N47" t="str">
        <f>VLOOKUP(A47,'Catalogo de productos'!C:AJ,10,FALSE)</f>
        <v>Top</v>
      </c>
      <c r="O47" t="str">
        <f>VLOOKUP(A47,'Catalogo de productos'!C:AJ,7,FALSE)</f>
        <v>Activo</v>
      </c>
      <c r="P47">
        <f>VLOOKUP(A47,'Catalogo de productos'!C:AJ,28,FALSE)</f>
        <v>24</v>
      </c>
      <c r="Q47">
        <f>VLOOKUP(A47,'Catalogo de productos'!C:AJ,33,FALSE)</f>
        <v>2</v>
      </c>
      <c r="R47" s="32">
        <f t="shared" si="7"/>
        <v>9.6</v>
      </c>
      <c r="S47">
        <f t="shared" si="6"/>
        <v>48</v>
      </c>
      <c r="T47" t="str">
        <f>VLOOKUP(A47,'Catalogo de productos'!C:AJ,12,FALSE)</f>
        <v>001-BLANCO</v>
      </c>
      <c r="U47" t="str">
        <f>VLOOKUP(A47,'Catalogo de productos'!C:AJ,9,FALSE)</f>
        <v>A002</v>
      </c>
      <c r="V47" t="str">
        <f>VLOOKUP(A47,'Catalogo de productos'!C:AJ,32,FALSE)</f>
        <v>AH003</v>
      </c>
    </row>
    <row r="48" spans="1:22" ht="15" x14ac:dyDescent="0.25">
      <c r="A48" s="34" t="s">
        <v>2284</v>
      </c>
      <c r="B48" s="24" t="s">
        <v>3500</v>
      </c>
      <c r="C48" s="25" t="s">
        <v>98</v>
      </c>
      <c r="D48" s="25">
        <v>9</v>
      </c>
      <c r="E48" s="23">
        <v>0</v>
      </c>
      <c r="F48" s="25">
        <v>9</v>
      </c>
      <c r="G48" s="26">
        <v>0.48</v>
      </c>
      <c r="H48" s="65"/>
      <c r="I48" s="36">
        <f t="shared" si="0"/>
        <v>18.75</v>
      </c>
      <c r="J48">
        <f t="shared" si="1"/>
        <v>43.199999999999996</v>
      </c>
      <c r="K48">
        <f t="shared" si="2"/>
        <v>43.199999999999996</v>
      </c>
      <c r="L48">
        <f t="shared" si="3"/>
        <v>48</v>
      </c>
      <c r="M48" s="9">
        <f t="shared" si="4"/>
        <v>100</v>
      </c>
      <c r="N48" t="str">
        <f>VLOOKUP(A48,'Catalogo de productos'!C:AJ,10,FALSE)</f>
        <v>Pantalón</v>
      </c>
      <c r="O48" t="str">
        <f>VLOOKUP(A48,'Catalogo de productos'!C:AJ,7,FALSE)</f>
        <v>Activo</v>
      </c>
      <c r="P48">
        <f>VLOOKUP(A48,'Catalogo de productos'!C:AJ,28,FALSE)</f>
        <v>24</v>
      </c>
      <c r="Q48">
        <f>VLOOKUP(A48,'Catalogo de productos'!C:AJ,33,FALSE)</f>
        <v>2</v>
      </c>
      <c r="R48" s="32">
        <f t="shared" si="7"/>
        <v>19.2</v>
      </c>
      <c r="S48">
        <f t="shared" si="6"/>
        <v>96</v>
      </c>
      <c r="T48" t="str">
        <f>VLOOKUP(A48,'Catalogo de productos'!C:AJ,12,FALSE)</f>
        <v>510-ROUJA</v>
      </c>
      <c r="U48" t="str">
        <f>VLOOKUP(A48,'Catalogo de productos'!C:AJ,9,FALSE)</f>
        <v>IH101</v>
      </c>
      <c r="V48" t="str">
        <f>VLOOKUP(A48,'Catalogo de productos'!C:AJ,32,FALSE)</f>
        <v>A104</v>
      </c>
    </row>
    <row r="49" spans="1:22" ht="15" x14ac:dyDescent="0.25">
      <c r="A49" s="34" t="s">
        <v>2229</v>
      </c>
      <c r="B49" s="24" t="s">
        <v>3498</v>
      </c>
      <c r="C49" s="25" t="s">
        <v>98</v>
      </c>
      <c r="D49" s="25">
        <v>10</v>
      </c>
      <c r="E49" s="23">
        <v>0</v>
      </c>
      <c r="F49" s="25">
        <v>10</v>
      </c>
      <c r="G49" s="26">
        <v>0.53</v>
      </c>
      <c r="H49" s="65"/>
      <c r="I49" s="36">
        <f t="shared" si="0"/>
        <v>18.867924528301884</v>
      </c>
      <c r="J49">
        <f t="shared" si="1"/>
        <v>47.7</v>
      </c>
      <c r="K49">
        <f t="shared" si="2"/>
        <v>47.7</v>
      </c>
      <c r="L49">
        <f t="shared" si="3"/>
        <v>48</v>
      </c>
      <c r="M49" s="9">
        <f t="shared" si="4"/>
        <v>90.566037735849051</v>
      </c>
      <c r="N49" t="str">
        <f>VLOOKUP(A49,'Catalogo de productos'!C:AJ,10,FALSE)</f>
        <v>Top</v>
      </c>
      <c r="O49" t="str">
        <f>VLOOKUP(A49,'Catalogo de productos'!C:AJ,7,FALSE)</f>
        <v>Activo</v>
      </c>
      <c r="P49">
        <f>VLOOKUP(A49,'Catalogo de productos'!C:AJ,28,FALSE)</f>
        <v>24</v>
      </c>
      <c r="Q49">
        <f>VLOOKUP(A49,'Catalogo de productos'!C:AJ,33,FALSE)</f>
        <v>2</v>
      </c>
      <c r="R49" s="32">
        <f t="shared" si="7"/>
        <v>19.2</v>
      </c>
      <c r="S49">
        <f t="shared" si="6"/>
        <v>96</v>
      </c>
      <c r="T49" t="str">
        <f>VLOOKUP(A49,'Catalogo de productos'!C:AJ,12,FALSE)</f>
        <v>510-ROUJA</v>
      </c>
      <c r="U49" t="str">
        <f>VLOOKUP(A49,'Catalogo de productos'!C:AJ,9,FALSE)</f>
        <v>IH002</v>
      </c>
      <c r="V49" t="str">
        <f>VLOOKUP(A49,'Catalogo de productos'!C:AJ,32,FALSE)</f>
        <v>A005</v>
      </c>
    </row>
    <row r="50" spans="1:22" ht="15" x14ac:dyDescent="0.25">
      <c r="A50" s="34" t="s">
        <v>784</v>
      </c>
      <c r="B50" s="24" t="s">
        <v>3419</v>
      </c>
      <c r="C50" s="25" t="s">
        <v>104</v>
      </c>
      <c r="D50" s="25">
        <v>6</v>
      </c>
      <c r="E50" s="31">
        <v>0</v>
      </c>
      <c r="F50" s="25">
        <v>6</v>
      </c>
      <c r="G50" s="26">
        <v>0.28999999999999998</v>
      </c>
      <c r="H50" s="65"/>
      <c r="I50" s="36">
        <f t="shared" si="0"/>
        <v>20.689655172413794</v>
      </c>
      <c r="J50">
        <f t="shared" si="1"/>
        <v>26.099999999999998</v>
      </c>
      <c r="K50">
        <f t="shared" si="2"/>
        <v>26.099999999999998</v>
      </c>
      <c r="L50">
        <f t="shared" si="3"/>
        <v>48</v>
      </c>
      <c r="M50" s="9">
        <f t="shared" si="4"/>
        <v>165.51724137931035</v>
      </c>
      <c r="N50" t="str">
        <f>VLOOKUP(A50,'Catalogo de productos'!C:AJ,10,FALSE)</f>
        <v>Pantalón</v>
      </c>
      <c r="O50" t="str">
        <f>VLOOKUP(A50,'Catalogo de productos'!C:AJ,7,FALSE)</f>
        <v>Activo</v>
      </c>
      <c r="P50">
        <f>VLOOKUP(A50,'Catalogo de productos'!C:AJ,28,FALSE)</f>
        <v>24</v>
      </c>
      <c r="Q50">
        <f>VLOOKUP(A50,'Catalogo de productos'!C:AJ,33,FALSE)</f>
        <v>1</v>
      </c>
      <c r="R50" s="32">
        <f t="shared" si="7"/>
        <v>19.2</v>
      </c>
      <c r="S50">
        <f t="shared" si="6"/>
        <v>48</v>
      </c>
      <c r="T50" t="str">
        <f>VLOOKUP(A50,'Catalogo de productos'!C:AJ,12,FALSE)</f>
        <v>001-BLANCO</v>
      </c>
      <c r="U50" t="str">
        <f>VLOOKUP(A50,'Catalogo de productos'!C:AJ,9,FALSE)</f>
        <v>A103</v>
      </c>
      <c r="V50" t="str">
        <f>VLOOKUP(A50,'Catalogo de productos'!C:AJ,32,FALSE)</f>
        <v xml:space="preserve">De todos </v>
      </c>
    </row>
    <row r="51" spans="1:22" ht="15" x14ac:dyDescent="0.25">
      <c r="A51" s="34" t="s">
        <v>2170</v>
      </c>
      <c r="B51" s="24" t="s">
        <v>3435</v>
      </c>
      <c r="C51" s="25" t="s">
        <v>2748</v>
      </c>
      <c r="D51" s="25">
        <v>32</v>
      </c>
      <c r="E51" s="31">
        <v>0</v>
      </c>
      <c r="F51" s="25">
        <v>32</v>
      </c>
      <c r="G51" s="26">
        <v>1.51</v>
      </c>
      <c r="H51" s="65"/>
      <c r="I51" s="36">
        <f t="shared" si="0"/>
        <v>21.192052980132452</v>
      </c>
      <c r="J51">
        <f t="shared" si="1"/>
        <v>135.9</v>
      </c>
      <c r="K51">
        <f t="shared" si="2"/>
        <v>135.9</v>
      </c>
      <c r="L51">
        <f t="shared" si="3"/>
        <v>144</v>
      </c>
      <c r="M51" s="9">
        <f t="shared" si="4"/>
        <v>95.36423841059603</v>
      </c>
      <c r="N51" t="str">
        <f>VLOOKUP(A51,'Catalogo de productos'!C:AJ,10,FALSE)</f>
        <v>Top</v>
      </c>
      <c r="O51" t="str">
        <f>VLOOKUP(A51,'Catalogo de productos'!C:AJ,7,FALSE)</f>
        <v>Activo</v>
      </c>
      <c r="P51">
        <f>VLOOKUP(A51,'Catalogo de productos'!C:AJ,28,FALSE)</f>
        <v>24</v>
      </c>
      <c r="Q51">
        <f>VLOOKUP(A51,'Catalogo de productos'!C:AJ,33,FALSE)</f>
        <v>1</v>
      </c>
      <c r="R51" s="32">
        <f t="shared" si="7"/>
        <v>57.6</v>
      </c>
      <c r="S51">
        <f t="shared" si="6"/>
        <v>144</v>
      </c>
      <c r="T51" t="str">
        <f>VLOOKUP(A51,'Catalogo de productos'!C:AJ,12,FALSE)</f>
        <v>001-BLANCO</v>
      </c>
      <c r="U51" t="str">
        <f>VLOOKUP(A51,'Catalogo de productos'!C:AJ,9,FALSE)</f>
        <v>A401</v>
      </c>
      <c r="V51" t="str">
        <f>VLOOKUP(A51,'Catalogo de productos'!C:AJ,32,FALSE)</f>
        <v xml:space="preserve">De todos </v>
      </c>
    </row>
    <row r="52" spans="1:22" ht="15" x14ac:dyDescent="0.25">
      <c r="A52" s="34" t="s">
        <v>2103</v>
      </c>
      <c r="B52" s="24" t="s">
        <v>3434</v>
      </c>
      <c r="C52" s="25" t="s">
        <v>2747</v>
      </c>
      <c r="D52" s="25">
        <v>17</v>
      </c>
      <c r="E52" s="31">
        <v>0</v>
      </c>
      <c r="F52" s="25">
        <v>17</v>
      </c>
      <c r="G52" s="26">
        <v>0.8</v>
      </c>
      <c r="H52" s="65"/>
      <c r="I52" s="36">
        <f t="shared" si="0"/>
        <v>21.25</v>
      </c>
      <c r="J52">
        <f t="shared" si="1"/>
        <v>72</v>
      </c>
      <c r="K52">
        <f t="shared" si="2"/>
        <v>72</v>
      </c>
      <c r="L52">
        <f t="shared" si="3"/>
        <v>72</v>
      </c>
      <c r="M52" s="9">
        <f t="shared" si="4"/>
        <v>90</v>
      </c>
      <c r="N52" t="str">
        <f>VLOOKUP(A52,'Catalogo de productos'!C:AJ,10,FALSE)</f>
        <v>Pantalón</v>
      </c>
      <c r="O52" t="str">
        <f>VLOOKUP(A52,'Catalogo de productos'!C:AJ,7,FALSE)</f>
        <v>Activo</v>
      </c>
      <c r="P52">
        <f>VLOOKUP(A52,'Catalogo de productos'!C:AJ,28,FALSE)</f>
        <v>24</v>
      </c>
      <c r="Q52">
        <f>VLOOKUP(A52,'Catalogo de productos'!C:AJ,33,FALSE)</f>
        <v>3</v>
      </c>
      <c r="R52" s="32">
        <f t="shared" si="7"/>
        <v>28.8</v>
      </c>
      <c r="S52">
        <f t="shared" si="6"/>
        <v>216</v>
      </c>
      <c r="T52" t="str">
        <f>VLOOKUP(A52,'Catalogo de productos'!C:AJ,12,FALSE)</f>
        <v>570-NEGRO</v>
      </c>
      <c r="U52" t="str">
        <f>VLOOKUP(A52,'Catalogo de productos'!C:AJ,9,FALSE)</f>
        <v>A104</v>
      </c>
      <c r="V52" t="str">
        <f>VLOOKUP(A52,'Catalogo de productos'!C:AJ,32,FALSE)</f>
        <v>A103 y AH103</v>
      </c>
    </row>
    <row r="53" spans="1:22" ht="15" x14ac:dyDescent="0.25">
      <c r="A53" s="34" t="s">
        <v>458</v>
      </c>
      <c r="B53" s="24" t="s">
        <v>3452</v>
      </c>
      <c r="C53" s="25" t="s">
        <v>100</v>
      </c>
      <c r="D53" s="25">
        <v>7</v>
      </c>
      <c r="E53" s="31">
        <v>0</v>
      </c>
      <c r="F53" s="25">
        <v>7</v>
      </c>
      <c r="G53" s="26">
        <v>0.27</v>
      </c>
      <c r="H53" s="65"/>
      <c r="I53" s="36">
        <f t="shared" si="0"/>
        <v>25.925925925925924</v>
      </c>
      <c r="J53">
        <f t="shared" si="1"/>
        <v>24.3</v>
      </c>
      <c r="K53">
        <f t="shared" si="2"/>
        <v>24.3</v>
      </c>
      <c r="L53">
        <f t="shared" si="3"/>
        <v>48</v>
      </c>
      <c r="M53" s="9">
        <f t="shared" si="4"/>
        <v>177.77777777777777</v>
      </c>
      <c r="N53" t="str">
        <f>VLOOKUP(A53,'Catalogo de productos'!C:AJ,10,FALSE)</f>
        <v>Top</v>
      </c>
      <c r="O53" t="str">
        <f>VLOOKUP(A53,'Catalogo de productos'!C:AJ,7,FALSE)</f>
        <v>Activo</v>
      </c>
      <c r="P53">
        <f>VLOOKUP(A53,'Catalogo de productos'!C:AJ,28,FALSE)</f>
        <v>24</v>
      </c>
      <c r="Q53">
        <f>VLOOKUP(A53,'Catalogo de productos'!C:AJ,33,FALSE)</f>
        <v>1</v>
      </c>
      <c r="R53" s="32">
        <f t="shared" si="7"/>
        <v>19.2</v>
      </c>
      <c r="S53">
        <f t="shared" si="6"/>
        <v>48</v>
      </c>
      <c r="T53" t="str">
        <f>VLOOKUP(A53,'Catalogo de productos'!C:AJ,12,FALSE)</f>
        <v>421-AVENTURINE</v>
      </c>
      <c r="U53" t="str">
        <f>VLOOKUP(A53,'Catalogo de productos'!C:AJ,9,FALSE)</f>
        <v>AH001</v>
      </c>
      <c r="V53" t="str">
        <f>VLOOKUP(A53,'Catalogo de productos'!C:AJ,32,FALSE)</f>
        <v xml:space="preserve">De todos </v>
      </c>
    </row>
    <row r="54" spans="1:22" ht="15" x14ac:dyDescent="0.25">
      <c r="A54" s="34" t="s">
        <v>1281</v>
      </c>
      <c r="B54" s="24" t="s">
        <v>3435</v>
      </c>
      <c r="C54" s="25" t="s">
        <v>98</v>
      </c>
      <c r="D54" s="25">
        <v>24</v>
      </c>
      <c r="E54" s="23">
        <v>0</v>
      </c>
      <c r="F54" s="25">
        <v>24</v>
      </c>
      <c r="G54" s="26">
        <v>0.92</v>
      </c>
      <c r="H54" s="65"/>
      <c r="I54" s="36">
        <f t="shared" si="0"/>
        <v>26.086956521739129</v>
      </c>
      <c r="J54">
        <f t="shared" si="1"/>
        <v>82.8</v>
      </c>
      <c r="K54">
        <f t="shared" si="2"/>
        <v>82.8</v>
      </c>
      <c r="L54">
        <f t="shared" si="3"/>
        <v>96</v>
      </c>
      <c r="M54" s="9">
        <f t="shared" si="4"/>
        <v>104.34782608695652</v>
      </c>
      <c r="N54" t="str">
        <f>VLOOKUP(A54,'Catalogo de productos'!C:AJ,10,FALSE)</f>
        <v>Top</v>
      </c>
      <c r="O54" t="str">
        <f>VLOOKUP(A54,'Catalogo de productos'!C:AJ,7,FALSE)</f>
        <v>Activo</v>
      </c>
      <c r="P54">
        <f>VLOOKUP(A54,'Catalogo de productos'!C:AJ,28,FALSE)</f>
        <v>24</v>
      </c>
      <c r="Q54">
        <f>VLOOKUP(A54,'Catalogo de productos'!C:AJ,33,FALSE)</f>
        <v>1</v>
      </c>
      <c r="R54" s="32">
        <f t="shared" si="7"/>
        <v>38.4</v>
      </c>
      <c r="S54">
        <f t="shared" si="6"/>
        <v>96</v>
      </c>
      <c r="T54" t="str">
        <f>VLOOKUP(A54,'Catalogo de productos'!C:AJ,12,FALSE)</f>
        <v>001-BLANCO</v>
      </c>
      <c r="U54" t="str">
        <f>VLOOKUP(A54,'Catalogo de productos'!C:AJ,9,FALSE)</f>
        <v>A401</v>
      </c>
      <c r="V54" t="str">
        <f>VLOOKUP(A54,'Catalogo de productos'!C:AJ,32,FALSE)</f>
        <v xml:space="preserve">De todos </v>
      </c>
    </row>
    <row r="55" spans="1:22" ht="15" x14ac:dyDescent="0.25">
      <c r="A55" s="34" t="s">
        <v>2542</v>
      </c>
      <c r="B55" s="24" t="s">
        <v>3494</v>
      </c>
      <c r="C55" s="25" t="s">
        <v>2748</v>
      </c>
      <c r="D55" s="25">
        <v>10</v>
      </c>
      <c r="E55" s="23">
        <v>0</v>
      </c>
      <c r="F55" s="25">
        <v>10</v>
      </c>
      <c r="G55" s="26">
        <v>0.38</v>
      </c>
      <c r="H55" s="65"/>
      <c r="I55" s="36">
        <f t="shared" si="0"/>
        <v>26.315789473684209</v>
      </c>
      <c r="J55">
        <f t="shared" si="1"/>
        <v>34.200000000000003</v>
      </c>
      <c r="K55">
        <f t="shared" si="2"/>
        <v>34.200000000000003</v>
      </c>
      <c r="L55">
        <f t="shared" si="3"/>
        <v>48</v>
      </c>
      <c r="M55" s="9">
        <f t="shared" si="4"/>
        <v>126.31578947368421</v>
      </c>
      <c r="N55" t="str">
        <f>VLOOKUP(A55,'Catalogo de productos'!C:AJ,10,FALSE)</f>
        <v>Pantalón</v>
      </c>
      <c r="O55" t="str">
        <f>VLOOKUP(A55,'Catalogo de productos'!C:AJ,7,FALSE)</f>
        <v>Activo</v>
      </c>
      <c r="P55">
        <f>VLOOKUP(A55,'Catalogo de productos'!C:AJ,28,FALSE)</f>
        <v>24</v>
      </c>
      <c r="Q55">
        <f>VLOOKUP(A55,'Catalogo de productos'!C:AJ,33,FALSE)</f>
        <v>1</v>
      </c>
      <c r="R55" s="32">
        <f t="shared" si="7"/>
        <v>19.2</v>
      </c>
      <c r="S55">
        <f t="shared" si="6"/>
        <v>48</v>
      </c>
      <c r="T55" t="str">
        <f>VLOOKUP(A55,'Catalogo de productos'!C:AJ,12,FALSE)</f>
        <v>023-ROSEBUD</v>
      </c>
      <c r="U55" t="str">
        <f>VLOOKUP(A55,'Catalogo de productos'!C:AJ,9,FALSE)</f>
        <v>I101</v>
      </c>
      <c r="V55" t="str">
        <f>VLOOKUP(A55,'Catalogo de productos'!C:AJ,32,FALSE)</f>
        <v xml:space="preserve">De todos </v>
      </c>
    </row>
    <row r="56" spans="1:22" ht="15" x14ac:dyDescent="0.25">
      <c r="A56" s="34" t="s">
        <v>144</v>
      </c>
      <c r="B56" s="24" t="s">
        <v>3407</v>
      </c>
      <c r="C56" s="25" t="s">
        <v>104</v>
      </c>
      <c r="D56" s="25">
        <v>8</v>
      </c>
      <c r="E56" s="23">
        <v>0</v>
      </c>
      <c r="F56" s="25">
        <v>8</v>
      </c>
      <c r="G56" s="26">
        <v>0.3</v>
      </c>
      <c r="H56" s="65"/>
      <c r="I56" s="36">
        <f t="shared" si="0"/>
        <v>26.666666666666668</v>
      </c>
      <c r="J56">
        <f t="shared" si="1"/>
        <v>27</v>
      </c>
      <c r="K56">
        <f t="shared" si="2"/>
        <v>27</v>
      </c>
      <c r="L56">
        <f t="shared" si="3"/>
        <v>48</v>
      </c>
      <c r="M56" s="9">
        <f t="shared" si="4"/>
        <v>160</v>
      </c>
      <c r="N56" t="str">
        <f>VLOOKUP(A56,'Catalogo de productos'!C:AJ,10,FALSE)</f>
        <v>Top</v>
      </c>
      <c r="O56" t="str">
        <f>VLOOKUP(A56,'Catalogo de productos'!C:AJ,7,FALSE)</f>
        <v>Activo</v>
      </c>
      <c r="P56">
        <f>VLOOKUP(A56,'Catalogo de productos'!C:AJ,28,FALSE)</f>
        <v>24</v>
      </c>
      <c r="Q56">
        <f>VLOOKUP(A56,'Catalogo de productos'!C:AJ,33,FALSE)</f>
        <v>2</v>
      </c>
      <c r="R56" s="32">
        <f t="shared" si="7"/>
        <v>19.2</v>
      </c>
      <c r="S56">
        <f t="shared" si="6"/>
        <v>96</v>
      </c>
      <c r="T56" t="str">
        <f>VLOOKUP(A56,'Catalogo de productos'!C:AJ,12,FALSE)</f>
        <v>570-NEGRO</v>
      </c>
      <c r="U56" t="str">
        <f>VLOOKUP(A56,'Catalogo de productos'!C:AJ,9,FALSE)</f>
        <v>A005</v>
      </c>
      <c r="V56" t="str">
        <f>VLOOKUP(A56,'Catalogo de productos'!C:AJ,32,FALSE)</f>
        <v>A006  y IH002</v>
      </c>
    </row>
    <row r="57" spans="1:22" ht="15" x14ac:dyDescent="0.25">
      <c r="A57" s="34" t="s">
        <v>2011</v>
      </c>
      <c r="B57" s="24" t="s">
        <v>3451</v>
      </c>
      <c r="C57" s="25" t="s">
        <v>2747</v>
      </c>
      <c r="D57" s="25">
        <v>11</v>
      </c>
      <c r="E57" s="23">
        <v>0</v>
      </c>
      <c r="F57" s="25">
        <v>11</v>
      </c>
      <c r="G57" s="26">
        <v>0.38</v>
      </c>
      <c r="H57" s="65"/>
      <c r="I57" s="36">
        <f t="shared" si="0"/>
        <v>28.94736842105263</v>
      </c>
      <c r="J57">
        <f t="shared" si="1"/>
        <v>34.200000000000003</v>
      </c>
      <c r="K57">
        <f t="shared" si="2"/>
        <v>34.200000000000003</v>
      </c>
      <c r="L57">
        <f t="shared" si="3"/>
        <v>48</v>
      </c>
      <c r="M57" s="9">
        <f t="shared" si="4"/>
        <v>126.31578947368421</v>
      </c>
      <c r="N57" t="str">
        <f>VLOOKUP(A57,'Catalogo de productos'!C:AJ,10,FALSE)</f>
        <v>Top</v>
      </c>
      <c r="O57" t="str">
        <f>VLOOKUP(A57,'Catalogo de productos'!C:AJ,7,FALSE)</f>
        <v>Activo</v>
      </c>
      <c r="P57">
        <f>VLOOKUP(A57,'Catalogo de productos'!C:AJ,28,FALSE)</f>
        <v>24</v>
      </c>
      <c r="Q57">
        <f>VLOOKUP(A57,'Catalogo de productos'!C:AJ,33,FALSE)</f>
        <v>1</v>
      </c>
      <c r="R57" s="32">
        <f t="shared" si="7"/>
        <v>19.2</v>
      </c>
      <c r="S57">
        <f t="shared" si="6"/>
        <v>48</v>
      </c>
      <c r="T57" t="str">
        <f>VLOOKUP(A57,'Catalogo de productos'!C:AJ,12,FALSE)</f>
        <v>4045-OCEANO</v>
      </c>
      <c r="U57" t="str">
        <f>VLOOKUP(A57,'Catalogo de productos'!C:AJ,9,FALSE)</f>
        <v>AH001</v>
      </c>
      <c r="V57" t="str">
        <f>VLOOKUP(A57,'Catalogo de productos'!C:AJ,32,FALSE)</f>
        <v xml:space="preserve">De todos </v>
      </c>
    </row>
    <row r="58" spans="1:22" ht="15" x14ac:dyDescent="0.25">
      <c r="A58" s="34" t="s">
        <v>1695</v>
      </c>
      <c r="B58" s="24" t="s">
        <v>3487</v>
      </c>
      <c r="C58" s="25" t="s">
        <v>98</v>
      </c>
      <c r="D58" s="25">
        <v>20</v>
      </c>
      <c r="E58" s="23">
        <v>0</v>
      </c>
      <c r="F58" s="25">
        <v>20</v>
      </c>
      <c r="G58" s="26">
        <v>0.68</v>
      </c>
      <c r="H58" s="65"/>
      <c r="I58" s="36">
        <f t="shared" si="0"/>
        <v>29.411764705882351</v>
      </c>
      <c r="J58">
        <f t="shared" si="1"/>
        <v>61.2</v>
      </c>
      <c r="K58">
        <f t="shared" si="2"/>
        <v>61.2</v>
      </c>
      <c r="L58">
        <f t="shared" si="3"/>
        <v>72</v>
      </c>
      <c r="M58" s="9">
        <f t="shared" si="4"/>
        <v>105.88235294117646</v>
      </c>
      <c r="N58" t="str">
        <f>VLOOKUP(A58,'Catalogo de productos'!C:AJ,10,FALSE)</f>
        <v>Bata</v>
      </c>
      <c r="O58" t="str">
        <f>VLOOKUP(A58,'Catalogo de productos'!C:AJ,7,FALSE)</f>
        <v>Activo</v>
      </c>
      <c r="P58">
        <f>VLOOKUP(A58,'Catalogo de productos'!C:AJ,28,FALSE)</f>
        <v>24</v>
      </c>
      <c r="Q58">
        <f>VLOOKUP(A58,'Catalogo de productos'!C:AJ,33,FALSE)</f>
        <v>1</v>
      </c>
      <c r="R58" s="32">
        <f t="shared" si="7"/>
        <v>28.8</v>
      </c>
      <c r="S58">
        <f t="shared" si="6"/>
        <v>72</v>
      </c>
      <c r="T58" t="str">
        <f>VLOOKUP(A58,'Catalogo de productos'!C:AJ,12,FALSE)</f>
        <v>001-BLANCO</v>
      </c>
      <c r="U58" t="str">
        <f>VLOOKUP(A58,'Catalogo de productos'!C:AJ,9,FALSE)</f>
        <v>EH202</v>
      </c>
      <c r="V58" t="str">
        <f>VLOOKUP(A58,'Catalogo de productos'!C:AJ,32,FALSE)</f>
        <v xml:space="preserve">De todos </v>
      </c>
    </row>
    <row r="59" spans="1:22" ht="15" x14ac:dyDescent="0.25">
      <c r="A59" s="34" t="s">
        <v>2070</v>
      </c>
      <c r="B59" s="24" t="s">
        <v>3421</v>
      </c>
      <c r="C59" s="25" t="s">
        <v>2748</v>
      </c>
      <c r="D59" s="25">
        <v>51</v>
      </c>
      <c r="E59" s="23">
        <v>0</v>
      </c>
      <c r="F59" s="25">
        <v>51</v>
      </c>
      <c r="G59" s="26">
        <v>1.73</v>
      </c>
      <c r="H59" s="65"/>
      <c r="I59" s="36">
        <f t="shared" si="0"/>
        <v>29.479768786127167</v>
      </c>
      <c r="J59">
        <f t="shared" si="1"/>
        <v>155.69999999999999</v>
      </c>
      <c r="K59">
        <f t="shared" si="2"/>
        <v>155.69999999999999</v>
      </c>
      <c r="L59">
        <f t="shared" si="3"/>
        <v>168</v>
      </c>
      <c r="M59" s="9">
        <f t="shared" si="4"/>
        <v>97.109826589595372</v>
      </c>
      <c r="N59" t="str">
        <f>VLOOKUP(A59,'Catalogo de productos'!C:AJ,10,FALSE)</f>
        <v>Pantalón</v>
      </c>
      <c r="O59" t="str">
        <f>VLOOKUP(A59,'Catalogo de productos'!C:AJ,7,FALSE)</f>
        <v>Activo</v>
      </c>
      <c r="P59">
        <f>VLOOKUP(A59,'Catalogo de productos'!C:AJ,28,FALSE)</f>
        <v>24</v>
      </c>
      <c r="Q59">
        <f>VLOOKUP(A59,'Catalogo de productos'!C:AJ,33,FALSE)</f>
        <v>1</v>
      </c>
      <c r="R59" s="32">
        <f t="shared" si="7"/>
        <v>67.2</v>
      </c>
      <c r="S59">
        <f t="shared" si="6"/>
        <v>168</v>
      </c>
      <c r="T59" t="str">
        <f>VLOOKUP(A59,'Catalogo de productos'!C:AJ,12,FALSE)</f>
        <v>027-NAVAL</v>
      </c>
      <c r="U59" t="str">
        <f>VLOOKUP(A59,'Catalogo de productos'!C:AJ,9,FALSE)</f>
        <v>A103</v>
      </c>
      <c r="V59" t="str">
        <f>VLOOKUP(A59,'Catalogo de productos'!C:AJ,32,FALSE)</f>
        <v xml:space="preserve">De todos </v>
      </c>
    </row>
    <row r="60" spans="1:22" ht="15" x14ac:dyDescent="0.25">
      <c r="A60" s="34" t="s">
        <v>1187</v>
      </c>
      <c r="B60" s="24" t="s">
        <v>3469</v>
      </c>
      <c r="C60" s="25" t="s">
        <v>107</v>
      </c>
      <c r="D60" s="25">
        <v>3</v>
      </c>
      <c r="E60" s="23">
        <v>0</v>
      </c>
      <c r="F60" s="25">
        <v>3</v>
      </c>
      <c r="G60" s="26">
        <v>0.1</v>
      </c>
      <c r="H60" s="65"/>
      <c r="I60" s="36">
        <f t="shared" si="0"/>
        <v>30</v>
      </c>
      <c r="J60">
        <f t="shared" si="1"/>
        <v>9</v>
      </c>
      <c r="K60">
        <f t="shared" si="2"/>
        <v>9</v>
      </c>
      <c r="L60">
        <f t="shared" si="3"/>
        <v>24</v>
      </c>
      <c r="M60" s="9">
        <f t="shared" si="4"/>
        <v>240</v>
      </c>
      <c r="N60" t="str">
        <f>VLOOKUP(A60,'Catalogo de productos'!C:AJ,10,FALSE)</f>
        <v>Pantalón</v>
      </c>
      <c r="O60" t="str">
        <f>VLOOKUP(A60,'Catalogo de productos'!C:AJ,7,FALSE)</f>
        <v>Activo</v>
      </c>
      <c r="P60">
        <f>VLOOKUP(A60,'Catalogo de productos'!C:AJ,28,FALSE)</f>
        <v>24</v>
      </c>
      <c r="Q60">
        <f>VLOOKUP(A60,'Catalogo de productos'!C:AJ,33,FALSE)</f>
        <v>3</v>
      </c>
      <c r="R60" s="32">
        <f t="shared" si="7"/>
        <v>9.6</v>
      </c>
      <c r="S60">
        <f t="shared" si="6"/>
        <v>72</v>
      </c>
      <c r="T60" t="str">
        <f>VLOOKUP(A60,'Catalogo de productos'!C:AJ,12,FALSE)</f>
        <v>001-BLANCO</v>
      </c>
      <c r="U60" t="str">
        <f>VLOOKUP(A60,'Catalogo de productos'!C:AJ,9,FALSE)</f>
        <v>AH103</v>
      </c>
      <c r="V60" t="str">
        <f>VLOOKUP(A60,'Catalogo de productos'!C:AJ,32,FALSE)</f>
        <v>A104</v>
      </c>
    </row>
    <row r="61" spans="1:22" ht="15" x14ac:dyDescent="0.25">
      <c r="A61" s="34" t="s">
        <v>2545</v>
      </c>
      <c r="B61" s="24" t="s">
        <v>3494</v>
      </c>
      <c r="C61" s="25" t="s">
        <v>104</v>
      </c>
      <c r="D61" s="25">
        <v>3</v>
      </c>
      <c r="E61" s="23">
        <v>0</v>
      </c>
      <c r="F61" s="25">
        <v>3</v>
      </c>
      <c r="G61" s="26">
        <v>0.1</v>
      </c>
      <c r="H61" s="65"/>
      <c r="I61" s="36">
        <f t="shared" si="0"/>
        <v>30</v>
      </c>
      <c r="J61">
        <f t="shared" si="1"/>
        <v>9</v>
      </c>
      <c r="K61">
        <f t="shared" si="2"/>
        <v>9</v>
      </c>
      <c r="L61">
        <f t="shared" si="3"/>
        <v>24</v>
      </c>
      <c r="M61" s="9">
        <f t="shared" si="4"/>
        <v>240</v>
      </c>
      <c r="N61" t="str">
        <f>VLOOKUP(A61,'Catalogo de productos'!C:AJ,10,FALSE)</f>
        <v>Pantalón</v>
      </c>
      <c r="O61" t="str">
        <f>VLOOKUP(A61,'Catalogo de productos'!C:AJ,7,FALSE)</f>
        <v>Activo</v>
      </c>
      <c r="P61">
        <f>VLOOKUP(A61,'Catalogo de productos'!C:AJ,28,FALSE)</f>
        <v>24</v>
      </c>
      <c r="Q61">
        <f>VLOOKUP(A61,'Catalogo de productos'!C:AJ,33,FALSE)</f>
        <v>1</v>
      </c>
      <c r="R61" s="32">
        <f t="shared" si="7"/>
        <v>9.6</v>
      </c>
      <c r="S61">
        <f t="shared" si="6"/>
        <v>24</v>
      </c>
      <c r="T61" t="str">
        <f>VLOOKUP(A61,'Catalogo de productos'!C:AJ,12,FALSE)</f>
        <v>023-ROSEBUD</v>
      </c>
      <c r="U61" t="str">
        <f>VLOOKUP(A61,'Catalogo de productos'!C:AJ,9,FALSE)</f>
        <v>I101</v>
      </c>
      <c r="V61" t="str">
        <f>VLOOKUP(A61,'Catalogo de productos'!C:AJ,32,FALSE)</f>
        <v xml:space="preserve">De todos </v>
      </c>
    </row>
    <row r="62" spans="1:22" ht="15" x14ac:dyDescent="0.25">
      <c r="A62" s="34" t="s">
        <v>1657</v>
      </c>
      <c r="B62" s="24" t="s">
        <v>3484</v>
      </c>
      <c r="C62" s="25" t="s">
        <v>1636</v>
      </c>
      <c r="D62" s="25">
        <v>16</v>
      </c>
      <c r="E62" s="31">
        <v>0</v>
      </c>
      <c r="F62" s="25">
        <v>16</v>
      </c>
      <c r="G62" s="26">
        <v>0.51</v>
      </c>
      <c r="H62" s="65"/>
      <c r="I62" s="36">
        <f t="shared" si="0"/>
        <v>31.372549019607842</v>
      </c>
      <c r="J62">
        <f t="shared" si="1"/>
        <v>45.9</v>
      </c>
      <c r="K62">
        <f t="shared" si="2"/>
        <v>45.9</v>
      </c>
      <c r="L62">
        <f t="shared" si="3"/>
        <v>48</v>
      </c>
      <c r="M62" s="9">
        <f t="shared" si="4"/>
        <v>94.117647058823522</v>
      </c>
      <c r="N62" t="str">
        <f>VLOOKUP(A62,'Catalogo de productos'!C:AJ,10,FALSE)</f>
        <v>Bata</v>
      </c>
      <c r="O62" t="str">
        <f>VLOOKUP(A62,'Catalogo de productos'!C:AJ,7,FALSE)</f>
        <v>Activo</v>
      </c>
      <c r="P62">
        <f>VLOOKUP(A62,'Catalogo de productos'!C:AJ,28,FALSE)</f>
        <v>24</v>
      </c>
      <c r="Q62">
        <f>VLOOKUP(A62,'Catalogo de productos'!C:AJ,33,FALSE)</f>
        <v>3</v>
      </c>
      <c r="R62" s="32">
        <f t="shared" si="7"/>
        <v>19.2</v>
      </c>
      <c r="S62">
        <f t="shared" si="6"/>
        <v>144</v>
      </c>
      <c r="T62" t="str">
        <f>VLOOKUP(A62,'Catalogo de productos'!C:AJ,12,FALSE)</f>
        <v>001-BLANCO</v>
      </c>
      <c r="U62" t="str">
        <f>VLOOKUP(A62,'Catalogo de productos'!C:AJ,9,FALSE)</f>
        <v>E202</v>
      </c>
      <c r="V62" t="str">
        <f>VLOOKUP(A62,'Catalogo de productos'!C:AJ,32,FALSE)</f>
        <v>A006</v>
      </c>
    </row>
    <row r="63" spans="1:22" ht="15" x14ac:dyDescent="0.25">
      <c r="A63" s="34" t="s">
        <v>142</v>
      </c>
      <c r="B63" s="24" t="s">
        <v>3407</v>
      </c>
      <c r="C63" s="25" t="s">
        <v>100</v>
      </c>
      <c r="D63" s="25">
        <v>61</v>
      </c>
      <c r="E63" s="23">
        <v>0</v>
      </c>
      <c r="F63" s="25">
        <v>61</v>
      </c>
      <c r="G63" s="26">
        <v>1.83</v>
      </c>
      <c r="H63" s="65"/>
      <c r="I63" s="36">
        <f t="shared" si="0"/>
        <v>33.333333333333329</v>
      </c>
      <c r="J63">
        <f t="shared" si="1"/>
        <v>164.70000000000002</v>
      </c>
      <c r="K63">
        <f t="shared" si="2"/>
        <v>164.70000000000002</v>
      </c>
      <c r="L63">
        <f t="shared" si="3"/>
        <v>168</v>
      </c>
      <c r="M63" s="9">
        <f t="shared" si="4"/>
        <v>91.803278688524586</v>
      </c>
      <c r="N63" t="str">
        <f>VLOOKUP(A63,'Catalogo de productos'!C:AJ,10,FALSE)</f>
        <v>Top</v>
      </c>
      <c r="O63" t="str">
        <f>VLOOKUP(A63,'Catalogo de productos'!C:AJ,7,FALSE)</f>
        <v>Activo</v>
      </c>
      <c r="P63">
        <f>VLOOKUP(A63,'Catalogo de productos'!C:AJ,28,FALSE)</f>
        <v>24</v>
      </c>
      <c r="Q63">
        <f>VLOOKUP(A63,'Catalogo de productos'!C:AJ,33,FALSE)</f>
        <v>2</v>
      </c>
      <c r="R63" s="32">
        <f t="shared" si="7"/>
        <v>67.2</v>
      </c>
      <c r="S63">
        <f t="shared" si="6"/>
        <v>336</v>
      </c>
      <c r="T63" t="str">
        <f>VLOOKUP(A63,'Catalogo de productos'!C:AJ,12,FALSE)</f>
        <v>570-NEGRO</v>
      </c>
      <c r="U63" t="str">
        <f>VLOOKUP(A63,'Catalogo de productos'!C:AJ,9,FALSE)</f>
        <v>A005</v>
      </c>
      <c r="V63" t="str">
        <f>VLOOKUP(A63,'Catalogo de productos'!C:AJ,32,FALSE)</f>
        <v>A006  y IH002</v>
      </c>
    </row>
    <row r="64" spans="1:22" ht="15" x14ac:dyDescent="0.25">
      <c r="A64" s="34" t="s">
        <v>461</v>
      </c>
      <c r="B64" s="24" t="s">
        <v>3451</v>
      </c>
      <c r="C64" s="25" t="s">
        <v>100</v>
      </c>
      <c r="D64" s="25">
        <v>5</v>
      </c>
      <c r="E64" s="23">
        <v>0</v>
      </c>
      <c r="F64" s="25">
        <v>5</v>
      </c>
      <c r="G64" s="26">
        <v>0.15</v>
      </c>
      <c r="H64" s="65"/>
      <c r="I64" s="36">
        <f t="shared" si="0"/>
        <v>33.333333333333336</v>
      </c>
      <c r="J64">
        <f t="shared" si="1"/>
        <v>13.5</v>
      </c>
      <c r="K64">
        <f t="shared" si="2"/>
        <v>13.5</v>
      </c>
      <c r="L64">
        <f t="shared" si="3"/>
        <v>24</v>
      </c>
      <c r="M64" s="9">
        <f t="shared" si="4"/>
        <v>160</v>
      </c>
      <c r="N64" t="str">
        <f>VLOOKUP(A64,'Catalogo de productos'!C:AJ,10,FALSE)</f>
        <v>Top</v>
      </c>
      <c r="O64" t="str">
        <f>VLOOKUP(A64,'Catalogo de productos'!C:AJ,7,FALSE)</f>
        <v>Activo</v>
      </c>
      <c r="P64">
        <f>VLOOKUP(A64,'Catalogo de productos'!C:AJ,28,FALSE)</f>
        <v>24</v>
      </c>
      <c r="Q64">
        <f>VLOOKUP(A64,'Catalogo de productos'!C:AJ,33,FALSE)</f>
        <v>1</v>
      </c>
      <c r="R64" s="32">
        <f t="shared" si="7"/>
        <v>9.6</v>
      </c>
      <c r="S64">
        <f t="shared" si="6"/>
        <v>24</v>
      </c>
      <c r="T64" t="str">
        <f>VLOOKUP(A64,'Catalogo de productos'!C:AJ,12,FALSE)</f>
        <v>4045-OCEANO</v>
      </c>
      <c r="U64" t="str">
        <f>VLOOKUP(A64,'Catalogo de productos'!C:AJ,9,FALSE)</f>
        <v>AH001</v>
      </c>
      <c r="V64" t="str">
        <f>VLOOKUP(A64,'Catalogo de productos'!C:AJ,32,FALSE)</f>
        <v xml:space="preserve">De todos </v>
      </c>
    </row>
    <row r="65" spans="1:22" ht="15" x14ac:dyDescent="0.25">
      <c r="A65" s="34" t="s">
        <v>702</v>
      </c>
      <c r="B65" s="24" t="s">
        <v>3418</v>
      </c>
      <c r="C65" s="25" t="s">
        <v>104</v>
      </c>
      <c r="D65" s="25">
        <v>7</v>
      </c>
      <c r="E65" s="23">
        <v>0</v>
      </c>
      <c r="F65" s="25">
        <v>7</v>
      </c>
      <c r="G65" s="26">
        <v>0.2</v>
      </c>
      <c r="H65" s="65"/>
      <c r="I65" s="36">
        <f t="shared" si="0"/>
        <v>35</v>
      </c>
      <c r="J65">
        <f t="shared" si="1"/>
        <v>18</v>
      </c>
      <c r="K65">
        <f t="shared" si="2"/>
        <v>18</v>
      </c>
      <c r="L65">
        <f t="shared" si="3"/>
        <v>24</v>
      </c>
      <c r="M65" s="9">
        <f t="shared" si="4"/>
        <v>120</v>
      </c>
      <c r="N65" t="str">
        <f>VLOOKUP(A65,'Catalogo de productos'!C:AJ,10,FALSE)</f>
        <v>Pantalón</v>
      </c>
      <c r="O65" t="str">
        <f>VLOOKUP(A65,'Catalogo de productos'!C:AJ,7,FALSE)</f>
        <v>Activo</v>
      </c>
      <c r="P65">
        <f>VLOOKUP(A65,'Catalogo de productos'!C:AJ,28,FALSE)</f>
        <v>24</v>
      </c>
      <c r="Q65">
        <f>VLOOKUP(A65,'Catalogo de productos'!C:AJ,33,FALSE)</f>
        <v>1</v>
      </c>
      <c r="R65" s="32">
        <f t="shared" si="7"/>
        <v>9.6</v>
      </c>
      <c r="S65">
        <f t="shared" si="6"/>
        <v>24</v>
      </c>
      <c r="T65" t="str">
        <f>VLOOKUP(A65,'Catalogo de productos'!C:AJ,12,FALSE)</f>
        <v>570-NEGRO</v>
      </c>
      <c r="U65" t="str">
        <f>VLOOKUP(A65,'Catalogo de productos'!C:AJ,9,FALSE)</f>
        <v>A102</v>
      </c>
      <c r="V65" t="str">
        <f>VLOOKUP(A65,'Catalogo de productos'!C:AJ,32,FALSE)</f>
        <v xml:space="preserve">De todos </v>
      </c>
    </row>
    <row r="66" spans="1:22" ht="15" x14ac:dyDescent="0.25">
      <c r="A66" s="34" t="s">
        <v>164</v>
      </c>
      <c r="B66" s="24" t="s">
        <v>3410</v>
      </c>
      <c r="C66" s="25" t="s">
        <v>107</v>
      </c>
      <c r="D66" s="25">
        <v>6</v>
      </c>
      <c r="E66" s="23">
        <v>0</v>
      </c>
      <c r="F66" s="25">
        <v>6</v>
      </c>
      <c r="G66" s="26">
        <v>0.17</v>
      </c>
      <c r="H66" s="65"/>
      <c r="I66" s="36">
        <f t="shared" ref="I66:I129" si="8">F66/G66</f>
        <v>35.294117647058819</v>
      </c>
      <c r="J66">
        <f t="shared" ref="J66:J129" si="9">G66*90</f>
        <v>15.3</v>
      </c>
      <c r="K66">
        <f t="shared" ref="K66:K129" si="10">IF(I66&lt;100,G66*90,0)</f>
        <v>15.3</v>
      </c>
      <c r="L66">
        <f t="shared" ref="L66:L129" si="11">IF(K66=0,0,(_xlfn.CEILING.MATH(J66,24)))</f>
        <v>24</v>
      </c>
      <c r="M66" s="9">
        <f t="shared" ref="M66:M129" si="12">L66/G66</f>
        <v>141.17647058823528</v>
      </c>
      <c r="N66" t="str">
        <f>VLOOKUP(A66,'Catalogo de productos'!C:AJ,10,FALSE)</f>
        <v>Top</v>
      </c>
      <c r="O66" t="str">
        <f>VLOOKUP(A66,'Catalogo de productos'!C:AJ,7,FALSE)</f>
        <v>Activo</v>
      </c>
      <c r="P66">
        <f>VLOOKUP(A66,'Catalogo de productos'!C:AJ,28,FALSE)</f>
        <v>24</v>
      </c>
      <c r="Q66">
        <f>VLOOKUP(A66,'Catalogo de productos'!C:AJ,33,FALSE)</f>
        <v>3</v>
      </c>
      <c r="R66" s="32">
        <f t="shared" ref="R66:R97" si="13">IF(K66=0,0,((P66*L66)/60))</f>
        <v>9.6</v>
      </c>
      <c r="S66">
        <f t="shared" ref="S66:S129" si="14">IF(R66=0,0,Q66*L66)</f>
        <v>72</v>
      </c>
      <c r="T66" t="str">
        <f>VLOOKUP(A66,'Catalogo de productos'!C:AJ,12,FALSE)</f>
        <v>001-BLANCO</v>
      </c>
      <c r="U66" t="str">
        <f>VLOOKUP(A66,'Catalogo de productos'!C:AJ,9,FALSE)</f>
        <v>A007</v>
      </c>
      <c r="V66" t="str">
        <f>VLOOKUP(A66,'Catalogo de productos'!C:AJ,32,FALSE)</f>
        <v>A006</v>
      </c>
    </row>
    <row r="67" spans="1:22" ht="15" x14ac:dyDescent="0.25">
      <c r="A67" s="34" t="s">
        <v>1284</v>
      </c>
      <c r="B67" s="24" t="s">
        <v>3435</v>
      </c>
      <c r="C67" s="25" t="s">
        <v>107</v>
      </c>
      <c r="D67" s="25">
        <v>11</v>
      </c>
      <c r="E67" s="23">
        <v>0</v>
      </c>
      <c r="F67" s="25">
        <v>11</v>
      </c>
      <c r="G67" s="26">
        <v>0.31</v>
      </c>
      <c r="H67" s="65"/>
      <c r="I67" s="36">
        <f t="shared" si="8"/>
        <v>35.483870967741936</v>
      </c>
      <c r="J67">
        <f t="shared" si="9"/>
        <v>27.9</v>
      </c>
      <c r="K67">
        <f t="shared" si="10"/>
        <v>27.9</v>
      </c>
      <c r="L67">
        <f t="shared" si="11"/>
        <v>48</v>
      </c>
      <c r="M67" s="9">
        <f t="shared" si="12"/>
        <v>154.83870967741936</v>
      </c>
      <c r="N67" t="str">
        <f>VLOOKUP(A67,'Catalogo de productos'!C:AJ,10,FALSE)</f>
        <v>Top</v>
      </c>
      <c r="O67" t="str">
        <f>VLOOKUP(A67,'Catalogo de productos'!C:AJ,7,FALSE)</f>
        <v>Activo</v>
      </c>
      <c r="P67">
        <f>VLOOKUP(A67,'Catalogo de productos'!C:AJ,28,FALSE)</f>
        <v>24</v>
      </c>
      <c r="Q67">
        <f>VLOOKUP(A67,'Catalogo de productos'!C:AJ,33,FALSE)</f>
        <v>1</v>
      </c>
      <c r="R67" s="32">
        <f t="shared" si="13"/>
        <v>19.2</v>
      </c>
      <c r="S67">
        <f t="shared" si="14"/>
        <v>48</v>
      </c>
      <c r="T67" t="str">
        <f>VLOOKUP(A67,'Catalogo de productos'!C:AJ,12,FALSE)</f>
        <v>001-BLANCO</v>
      </c>
      <c r="U67" t="str">
        <f>VLOOKUP(A67,'Catalogo de productos'!C:AJ,9,FALSE)</f>
        <v>A401</v>
      </c>
      <c r="V67" t="str">
        <f>VLOOKUP(A67,'Catalogo de productos'!C:AJ,32,FALSE)</f>
        <v xml:space="preserve">De todos </v>
      </c>
    </row>
    <row r="68" spans="1:22" ht="15" x14ac:dyDescent="0.25">
      <c r="A68" s="34" t="s">
        <v>1287</v>
      </c>
      <c r="B68" s="24" t="s">
        <v>3436</v>
      </c>
      <c r="C68" s="25" t="s">
        <v>104</v>
      </c>
      <c r="D68" s="25">
        <v>5</v>
      </c>
      <c r="E68" s="31">
        <v>0</v>
      </c>
      <c r="F68" s="25">
        <v>5</v>
      </c>
      <c r="G68" s="26">
        <v>0.14000000000000001</v>
      </c>
      <c r="H68" s="65"/>
      <c r="I68" s="36">
        <f t="shared" si="8"/>
        <v>35.714285714285708</v>
      </c>
      <c r="J68">
        <f t="shared" si="9"/>
        <v>12.600000000000001</v>
      </c>
      <c r="K68">
        <f t="shared" si="10"/>
        <v>12.600000000000001</v>
      </c>
      <c r="L68">
        <f t="shared" si="11"/>
        <v>24</v>
      </c>
      <c r="M68" s="9">
        <f t="shared" si="12"/>
        <v>171.42857142857142</v>
      </c>
      <c r="N68" t="str">
        <f>VLOOKUP(A68,'Catalogo de productos'!C:AJ,10,FALSE)</f>
        <v>Top</v>
      </c>
      <c r="O68" t="str">
        <f>VLOOKUP(A68,'Catalogo de productos'!C:AJ,7,FALSE)</f>
        <v>Activo</v>
      </c>
      <c r="P68">
        <f>VLOOKUP(A68,'Catalogo de productos'!C:AJ,28,FALSE)</f>
        <v>24</v>
      </c>
      <c r="Q68">
        <f>VLOOKUP(A68,'Catalogo de productos'!C:AJ,33,FALSE)</f>
        <v>1</v>
      </c>
      <c r="R68" s="32">
        <f t="shared" si="13"/>
        <v>9.6</v>
      </c>
      <c r="S68">
        <f t="shared" si="14"/>
        <v>24</v>
      </c>
      <c r="T68" t="str">
        <f>VLOOKUP(A68,'Catalogo de productos'!C:AJ,12,FALSE)</f>
        <v>027-NAVAL</v>
      </c>
      <c r="U68" t="str">
        <f>VLOOKUP(A68,'Catalogo de productos'!C:AJ,9,FALSE)</f>
        <v>A401</v>
      </c>
      <c r="V68" t="str">
        <f>VLOOKUP(A68,'Catalogo de productos'!C:AJ,32,FALSE)</f>
        <v xml:space="preserve">De todos </v>
      </c>
    </row>
    <row r="69" spans="1:22" ht="15" x14ac:dyDescent="0.25">
      <c r="A69" s="34" t="s">
        <v>2012</v>
      </c>
      <c r="B69" s="24" t="s">
        <v>3451</v>
      </c>
      <c r="C69" s="25" t="s">
        <v>2748</v>
      </c>
      <c r="D69" s="25">
        <v>15</v>
      </c>
      <c r="E69" s="23">
        <v>0</v>
      </c>
      <c r="F69" s="25">
        <v>15</v>
      </c>
      <c r="G69" s="26">
        <v>0.38</v>
      </c>
      <c r="H69" s="65"/>
      <c r="I69" s="36">
        <f t="shared" si="8"/>
        <v>39.473684210526315</v>
      </c>
      <c r="J69">
        <f t="shared" si="9"/>
        <v>34.200000000000003</v>
      </c>
      <c r="K69">
        <f t="shared" si="10"/>
        <v>34.200000000000003</v>
      </c>
      <c r="L69">
        <f t="shared" si="11"/>
        <v>48</v>
      </c>
      <c r="M69" s="9">
        <f t="shared" si="12"/>
        <v>126.31578947368421</v>
      </c>
      <c r="N69" t="str">
        <f>VLOOKUP(A69,'Catalogo de productos'!C:AJ,10,FALSE)</f>
        <v>Top</v>
      </c>
      <c r="O69" t="str">
        <f>VLOOKUP(A69,'Catalogo de productos'!C:AJ,7,FALSE)</f>
        <v>Activo</v>
      </c>
      <c r="P69">
        <f>VLOOKUP(A69,'Catalogo de productos'!C:AJ,28,FALSE)</f>
        <v>24</v>
      </c>
      <c r="Q69">
        <f>VLOOKUP(A69,'Catalogo de productos'!C:AJ,33,FALSE)</f>
        <v>1</v>
      </c>
      <c r="R69" s="32">
        <f t="shared" si="13"/>
        <v>19.2</v>
      </c>
      <c r="S69">
        <f t="shared" si="14"/>
        <v>48</v>
      </c>
      <c r="T69" t="str">
        <f>VLOOKUP(A69,'Catalogo de productos'!C:AJ,12,FALSE)</f>
        <v>4045-OCEANO</v>
      </c>
      <c r="U69" t="str">
        <f>VLOOKUP(A69,'Catalogo de productos'!C:AJ,9,FALSE)</f>
        <v>AH001</v>
      </c>
      <c r="V69" t="str">
        <f>VLOOKUP(A69,'Catalogo de productos'!C:AJ,32,FALSE)</f>
        <v xml:space="preserve">De todos </v>
      </c>
    </row>
    <row r="70" spans="1:22" ht="15" x14ac:dyDescent="0.25">
      <c r="A70" s="34" t="s">
        <v>2025</v>
      </c>
      <c r="B70" s="24" t="s">
        <v>3461</v>
      </c>
      <c r="C70" s="25" t="s">
        <v>2747</v>
      </c>
      <c r="D70" s="25">
        <v>25</v>
      </c>
      <c r="E70" s="23">
        <v>0</v>
      </c>
      <c r="F70" s="25">
        <v>25</v>
      </c>
      <c r="G70" s="26">
        <v>0.63</v>
      </c>
      <c r="H70" s="65"/>
      <c r="I70" s="36">
        <f t="shared" si="8"/>
        <v>39.682539682539684</v>
      </c>
      <c r="J70">
        <f t="shared" si="9"/>
        <v>56.7</v>
      </c>
      <c r="K70">
        <f t="shared" si="10"/>
        <v>56.7</v>
      </c>
      <c r="L70">
        <f t="shared" si="11"/>
        <v>72</v>
      </c>
      <c r="M70" s="9">
        <f t="shared" si="12"/>
        <v>114.28571428571429</v>
      </c>
      <c r="N70" t="str">
        <f>VLOOKUP(A70,'Catalogo de productos'!C:AJ,10,FALSE)</f>
        <v>Top</v>
      </c>
      <c r="O70" t="str">
        <f>VLOOKUP(A70,'Catalogo de productos'!C:AJ,7,FALSE)</f>
        <v>Activo</v>
      </c>
      <c r="P70">
        <f>VLOOKUP(A70,'Catalogo de productos'!C:AJ,28,FALSE)</f>
        <v>24</v>
      </c>
      <c r="Q70">
        <f>VLOOKUP(A70,'Catalogo de productos'!C:AJ,33,FALSE)</f>
        <v>2</v>
      </c>
      <c r="R70" s="32">
        <f t="shared" si="13"/>
        <v>28.8</v>
      </c>
      <c r="S70">
        <f t="shared" si="14"/>
        <v>144</v>
      </c>
      <c r="T70" t="str">
        <f>VLOOKUP(A70,'Catalogo de productos'!C:AJ,12,FALSE)</f>
        <v>421-AVENTURINE</v>
      </c>
      <c r="U70" t="str">
        <f>VLOOKUP(A70,'Catalogo de productos'!C:AJ,9,FALSE)</f>
        <v>AH003</v>
      </c>
      <c r="V70" t="str">
        <f>VLOOKUP(A70,'Catalogo de productos'!C:AJ,32,FALSE)</f>
        <v>A002</v>
      </c>
    </row>
    <row r="71" spans="1:22" ht="15" x14ac:dyDescent="0.25">
      <c r="A71" s="34" t="s">
        <v>2178</v>
      </c>
      <c r="B71" s="24" t="s">
        <v>3437</v>
      </c>
      <c r="C71" s="25" t="s">
        <v>2748</v>
      </c>
      <c r="D71" s="25">
        <v>1</v>
      </c>
      <c r="E71" s="22">
        <v>36</v>
      </c>
      <c r="F71" s="25">
        <v>37</v>
      </c>
      <c r="G71" s="26">
        <v>0.92</v>
      </c>
      <c r="H71" s="65"/>
      <c r="I71" s="36">
        <f t="shared" si="8"/>
        <v>40.217391304347821</v>
      </c>
      <c r="J71">
        <f t="shared" si="9"/>
        <v>82.8</v>
      </c>
      <c r="K71">
        <f t="shared" si="10"/>
        <v>82.8</v>
      </c>
      <c r="L71">
        <f t="shared" si="11"/>
        <v>96</v>
      </c>
      <c r="M71" s="9">
        <f t="shared" si="12"/>
        <v>104.34782608695652</v>
      </c>
      <c r="N71" t="str">
        <f>VLOOKUP(A71,'Catalogo de productos'!C:AJ,10,FALSE)</f>
        <v>Top</v>
      </c>
      <c r="O71" t="str">
        <f>VLOOKUP(A71,'Catalogo de productos'!C:AJ,7,FALSE)</f>
        <v>Activo</v>
      </c>
      <c r="P71">
        <f>VLOOKUP(A71,'Catalogo de productos'!C:AJ,28,FALSE)</f>
        <v>24</v>
      </c>
      <c r="Q71">
        <f>VLOOKUP(A71,'Catalogo de productos'!C:AJ,33,FALSE)</f>
        <v>1</v>
      </c>
      <c r="R71" s="32">
        <f t="shared" si="13"/>
        <v>38.4</v>
      </c>
      <c r="S71">
        <f t="shared" si="14"/>
        <v>96</v>
      </c>
      <c r="T71" t="str">
        <f>VLOOKUP(A71,'Catalogo de productos'!C:AJ,12,FALSE)</f>
        <v>570-NEGRO</v>
      </c>
      <c r="U71" t="str">
        <f>VLOOKUP(A71,'Catalogo de productos'!C:AJ,9,FALSE)</f>
        <v>A401</v>
      </c>
      <c r="V71" t="str">
        <f>VLOOKUP(A71,'Catalogo de productos'!C:AJ,32,FALSE)</f>
        <v xml:space="preserve">De todos </v>
      </c>
    </row>
    <row r="72" spans="1:22" ht="15" x14ac:dyDescent="0.25">
      <c r="A72" s="34" t="s">
        <v>155</v>
      </c>
      <c r="B72" s="24" t="s">
        <v>3396</v>
      </c>
      <c r="C72" s="25" t="s">
        <v>107</v>
      </c>
      <c r="D72" s="25">
        <v>11</v>
      </c>
      <c r="E72" s="23">
        <v>0</v>
      </c>
      <c r="F72" s="25">
        <v>11</v>
      </c>
      <c r="G72" s="26">
        <v>0.27</v>
      </c>
      <c r="H72" s="65"/>
      <c r="I72" s="36">
        <f t="shared" si="8"/>
        <v>40.74074074074074</v>
      </c>
      <c r="J72">
        <f t="shared" si="9"/>
        <v>24.3</v>
      </c>
      <c r="K72">
        <f t="shared" si="10"/>
        <v>24.3</v>
      </c>
      <c r="L72">
        <f t="shared" si="11"/>
        <v>48</v>
      </c>
      <c r="M72" s="9">
        <f t="shared" si="12"/>
        <v>177.77777777777777</v>
      </c>
      <c r="N72" t="str">
        <f>VLOOKUP(A72,'Catalogo de productos'!C:AJ,10,FALSE)</f>
        <v>Top</v>
      </c>
      <c r="O72" t="str">
        <f>VLOOKUP(A72,'Catalogo de productos'!C:AJ,7,FALSE)</f>
        <v>Activo</v>
      </c>
      <c r="P72">
        <f>VLOOKUP(A72,'Catalogo de productos'!C:AJ,28,FALSE)</f>
        <v>24</v>
      </c>
      <c r="Q72">
        <f>VLOOKUP(A72,'Catalogo de productos'!C:AJ,33,FALSE)</f>
        <v>2</v>
      </c>
      <c r="R72" s="32">
        <f t="shared" si="13"/>
        <v>19.2</v>
      </c>
      <c r="S72">
        <f t="shared" si="14"/>
        <v>96</v>
      </c>
      <c r="T72" t="str">
        <f>VLOOKUP(A72,'Catalogo de productos'!C:AJ,12,FALSE)</f>
        <v>001-BLANCO</v>
      </c>
      <c r="U72" t="str">
        <f>VLOOKUP(A72,'Catalogo de productos'!C:AJ,9,FALSE)</f>
        <v>A002</v>
      </c>
      <c r="V72" t="str">
        <f>VLOOKUP(A72,'Catalogo de productos'!C:AJ,32,FALSE)</f>
        <v>AH003</v>
      </c>
    </row>
    <row r="73" spans="1:22" ht="15" x14ac:dyDescent="0.25">
      <c r="A73" s="34" t="s">
        <v>451</v>
      </c>
      <c r="B73" s="24" t="s">
        <v>3449</v>
      </c>
      <c r="C73" s="25" t="s">
        <v>104</v>
      </c>
      <c r="D73" s="25">
        <v>7</v>
      </c>
      <c r="E73" s="23">
        <v>0</v>
      </c>
      <c r="F73" s="25">
        <v>7</v>
      </c>
      <c r="G73" s="26">
        <v>0.17</v>
      </c>
      <c r="H73" s="65"/>
      <c r="I73" s="36">
        <f t="shared" si="8"/>
        <v>41.17647058823529</v>
      </c>
      <c r="J73">
        <f t="shared" si="9"/>
        <v>15.3</v>
      </c>
      <c r="K73">
        <f t="shared" si="10"/>
        <v>15.3</v>
      </c>
      <c r="L73">
        <f t="shared" si="11"/>
        <v>24</v>
      </c>
      <c r="M73" s="9">
        <f t="shared" si="12"/>
        <v>141.17647058823528</v>
      </c>
      <c r="N73" t="str">
        <f>VLOOKUP(A73,'Catalogo de productos'!C:AJ,10,FALSE)</f>
        <v>Top</v>
      </c>
      <c r="O73" t="str">
        <f>VLOOKUP(A73,'Catalogo de productos'!C:AJ,7,FALSE)</f>
        <v>Activo</v>
      </c>
      <c r="P73">
        <f>VLOOKUP(A73,'Catalogo de productos'!C:AJ,28,FALSE)</f>
        <v>24</v>
      </c>
      <c r="Q73">
        <f>VLOOKUP(A73,'Catalogo de productos'!C:AJ,33,FALSE)</f>
        <v>1</v>
      </c>
      <c r="R73" s="32">
        <f t="shared" si="13"/>
        <v>9.6</v>
      </c>
      <c r="S73">
        <f t="shared" si="14"/>
        <v>24</v>
      </c>
      <c r="T73" t="str">
        <f>VLOOKUP(A73,'Catalogo de productos'!C:AJ,12,FALSE)</f>
        <v>027-NAVAL</v>
      </c>
      <c r="U73" t="str">
        <f>VLOOKUP(A73,'Catalogo de productos'!C:AJ,9,FALSE)</f>
        <v>AH001</v>
      </c>
      <c r="V73" t="str">
        <f>VLOOKUP(A73,'Catalogo de productos'!C:AJ,32,FALSE)</f>
        <v xml:space="preserve">De todos </v>
      </c>
    </row>
    <row r="74" spans="1:22" ht="15" x14ac:dyDescent="0.25">
      <c r="A74" s="34" t="s">
        <v>559</v>
      </c>
      <c r="B74" s="24" t="s">
        <v>3462</v>
      </c>
      <c r="C74" s="25" t="s">
        <v>98</v>
      </c>
      <c r="D74" s="25">
        <v>59</v>
      </c>
      <c r="E74" s="23">
        <v>0</v>
      </c>
      <c r="F74" s="25">
        <v>59</v>
      </c>
      <c r="G74" s="26">
        <v>1.39</v>
      </c>
      <c r="H74" s="65"/>
      <c r="I74" s="36">
        <f t="shared" si="8"/>
        <v>42.446043165467628</v>
      </c>
      <c r="J74">
        <f t="shared" si="9"/>
        <v>125.1</v>
      </c>
      <c r="K74">
        <f t="shared" si="10"/>
        <v>125.1</v>
      </c>
      <c r="L74">
        <f t="shared" si="11"/>
        <v>144</v>
      </c>
      <c r="M74" s="9">
        <f t="shared" si="12"/>
        <v>103.59712230215828</v>
      </c>
      <c r="N74" t="str">
        <f>VLOOKUP(A74,'Catalogo de productos'!C:AJ,10,FALSE)</f>
        <v>Top</v>
      </c>
      <c r="O74" t="str">
        <f>VLOOKUP(A74,'Catalogo de productos'!C:AJ,7,FALSE)</f>
        <v>Activo</v>
      </c>
      <c r="P74">
        <f>VLOOKUP(A74,'Catalogo de productos'!C:AJ,28,FALSE)</f>
        <v>24</v>
      </c>
      <c r="Q74">
        <f>VLOOKUP(A74,'Catalogo de productos'!C:AJ,33,FALSE)</f>
        <v>2</v>
      </c>
      <c r="R74" s="32">
        <f t="shared" si="13"/>
        <v>57.6</v>
      </c>
      <c r="S74">
        <f t="shared" si="14"/>
        <v>288</v>
      </c>
      <c r="T74" t="str">
        <f>VLOOKUP(A74,'Catalogo de productos'!C:AJ,12,FALSE)</f>
        <v>570-NEGRO</v>
      </c>
      <c r="U74" t="str">
        <f>VLOOKUP(A74,'Catalogo de productos'!C:AJ,9,FALSE)</f>
        <v>AH003</v>
      </c>
      <c r="V74" t="str">
        <f>VLOOKUP(A74,'Catalogo de productos'!C:AJ,32,FALSE)</f>
        <v>A002</v>
      </c>
    </row>
    <row r="75" spans="1:22" ht="15" x14ac:dyDescent="0.25">
      <c r="A75" s="34" t="s">
        <v>2257</v>
      </c>
      <c r="B75" s="24" t="s">
        <v>3496</v>
      </c>
      <c r="C75" s="25" t="s">
        <v>2748</v>
      </c>
      <c r="D75" s="25">
        <v>3</v>
      </c>
      <c r="E75" s="23">
        <v>0</v>
      </c>
      <c r="F75" s="25">
        <v>3</v>
      </c>
      <c r="G75" s="26">
        <v>7.0000000000000007E-2</v>
      </c>
      <c r="H75" s="65"/>
      <c r="I75" s="36">
        <f t="shared" si="8"/>
        <v>42.857142857142854</v>
      </c>
      <c r="J75">
        <f t="shared" si="9"/>
        <v>6.3000000000000007</v>
      </c>
      <c r="K75">
        <f t="shared" si="10"/>
        <v>6.3000000000000007</v>
      </c>
      <c r="L75">
        <f t="shared" si="11"/>
        <v>24</v>
      </c>
      <c r="M75" s="9">
        <f t="shared" si="12"/>
        <v>342.85714285714283</v>
      </c>
      <c r="N75" t="e">
        <f>VLOOKUP(A75,'Catalogo de productos'!C:AJ,10,FALSE)</f>
        <v>#N/A</v>
      </c>
      <c r="O75" t="e">
        <f>VLOOKUP(A75,'Catalogo de productos'!C:AJ,7,FALSE)</f>
        <v>#N/A</v>
      </c>
      <c r="P75" t="e">
        <f>VLOOKUP(A75,'Catalogo de productos'!C:AJ,28,FALSE)</f>
        <v>#N/A</v>
      </c>
      <c r="Q75" t="e">
        <f>VLOOKUP(A75,'Catalogo de productos'!C:AJ,33,FALSE)</f>
        <v>#N/A</v>
      </c>
      <c r="R75" s="32" t="e">
        <f t="shared" si="13"/>
        <v>#N/A</v>
      </c>
      <c r="S75" t="e">
        <f t="shared" si="14"/>
        <v>#N/A</v>
      </c>
      <c r="T75" t="e">
        <f>VLOOKUP(A75,'Catalogo de productos'!C:AJ,12,FALSE)</f>
        <v>#N/A</v>
      </c>
      <c r="U75" t="e">
        <f>VLOOKUP(A75,'Catalogo de productos'!C:AJ,9,FALSE)</f>
        <v>#N/A</v>
      </c>
      <c r="V75" t="e">
        <f>VLOOKUP(A75,'Catalogo de productos'!C:AJ,32,FALSE)</f>
        <v>#N/A</v>
      </c>
    </row>
    <row r="76" spans="1:22" ht="15" x14ac:dyDescent="0.25">
      <c r="A76" s="34" t="s">
        <v>1239</v>
      </c>
      <c r="B76" s="24" t="s">
        <v>3480</v>
      </c>
      <c r="C76" s="25" t="s">
        <v>104</v>
      </c>
      <c r="D76" s="25">
        <v>4</v>
      </c>
      <c r="E76" s="23">
        <v>0</v>
      </c>
      <c r="F76" s="25">
        <v>4</v>
      </c>
      <c r="G76" s="26">
        <v>0.09</v>
      </c>
      <c r="H76" s="65"/>
      <c r="I76" s="36">
        <f t="shared" si="8"/>
        <v>44.444444444444443</v>
      </c>
      <c r="J76">
        <f t="shared" si="9"/>
        <v>8.1</v>
      </c>
      <c r="K76">
        <f t="shared" si="10"/>
        <v>8.1</v>
      </c>
      <c r="L76">
        <f t="shared" si="11"/>
        <v>24</v>
      </c>
      <c r="M76" s="9">
        <f t="shared" si="12"/>
        <v>266.66666666666669</v>
      </c>
      <c r="N76" t="str">
        <f>VLOOKUP(A76,'Catalogo de productos'!C:AJ,10,FALSE)</f>
        <v>Pantalón</v>
      </c>
      <c r="O76" t="str">
        <f>VLOOKUP(A76,'Catalogo de productos'!C:AJ,7,FALSE)</f>
        <v>Activo</v>
      </c>
      <c r="P76">
        <f>VLOOKUP(A76,'Catalogo de productos'!C:AJ,28,FALSE)</f>
        <v>24</v>
      </c>
      <c r="Q76">
        <f>VLOOKUP(A76,'Catalogo de productos'!C:AJ,33,FALSE)</f>
        <v>1</v>
      </c>
      <c r="R76" s="32">
        <f t="shared" si="13"/>
        <v>9.6</v>
      </c>
      <c r="S76">
        <f t="shared" si="14"/>
        <v>24</v>
      </c>
      <c r="T76" t="str">
        <f>VLOOKUP(A76,'Catalogo de productos'!C:AJ,12,FALSE)</f>
        <v>027-NAVAL</v>
      </c>
      <c r="U76" t="str">
        <f>VLOOKUP(A76,'Catalogo de productos'!C:AJ,9,FALSE)</f>
        <v>AM108</v>
      </c>
      <c r="V76" t="str">
        <f>VLOOKUP(A76,'Catalogo de productos'!C:AJ,32,FALSE)</f>
        <v xml:space="preserve">De todos </v>
      </c>
    </row>
    <row r="77" spans="1:22" ht="15" x14ac:dyDescent="0.25">
      <c r="A77" s="34" t="s">
        <v>1013</v>
      </c>
      <c r="B77" s="24" t="s">
        <v>3429</v>
      </c>
      <c r="C77" s="25" t="s">
        <v>98</v>
      </c>
      <c r="D77" s="25">
        <v>37</v>
      </c>
      <c r="E77" s="23">
        <v>0</v>
      </c>
      <c r="F77" s="25">
        <v>37</v>
      </c>
      <c r="G77" s="26">
        <v>0.83</v>
      </c>
      <c r="H77" s="65"/>
      <c r="I77" s="36">
        <f t="shared" si="8"/>
        <v>44.578313253012048</v>
      </c>
      <c r="J77">
        <f t="shared" si="9"/>
        <v>74.7</v>
      </c>
      <c r="K77">
        <f t="shared" si="10"/>
        <v>74.7</v>
      </c>
      <c r="L77">
        <f t="shared" si="11"/>
        <v>96</v>
      </c>
      <c r="M77" s="9">
        <f t="shared" si="12"/>
        <v>115.66265060240964</v>
      </c>
      <c r="N77" t="str">
        <f>VLOOKUP(A77,'Catalogo de productos'!C:AJ,10,FALSE)</f>
        <v>Pantalón</v>
      </c>
      <c r="O77" t="str">
        <f>VLOOKUP(A77,'Catalogo de productos'!C:AJ,7,FALSE)</f>
        <v>Activo</v>
      </c>
      <c r="P77">
        <f>VLOOKUP(A77,'Catalogo de productos'!C:AJ,28,FALSE)</f>
        <v>24</v>
      </c>
      <c r="Q77">
        <f>VLOOKUP(A77,'Catalogo de productos'!C:AJ,33,FALSE)</f>
        <v>3</v>
      </c>
      <c r="R77" s="32">
        <f t="shared" si="13"/>
        <v>38.4</v>
      </c>
      <c r="S77">
        <f t="shared" si="14"/>
        <v>288</v>
      </c>
      <c r="T77" t="str">
        <f>VLOOKUP(A77,'Catalogo de productos'!C:AJ,12,FALSE)</f>
        <v>570-NEGRO</v>
      </c>
      <c r="U77" t="str">
        <f>VLOOKUP(A77,'Catalogo de productos'!C:AJ,9,FALSE)</f>
        <v>A104</v>
      </c>
      <c r="V77" t="str">
        <f>VLOOKUP(A77,'Catalogo de productos'!C:AJ,32,FALSE)</f>
        <v>A103 y AH103</v>
      </c>
    </row>
    <row r="78" spans="1:22" ht="15" x14ac:dyDescent="0.25">
      <c r="A78" s="34" t="s">
        <v>327</v>
      </c>
      <c r="B78" s="24" t="s">
        <v>3406</v>
      </c>
      <c r="C78" s="25" t="s">
        <v>98</v>
      </c>
      <c r="D78" s="25">
        <v>60</v>
      </c>
      <c r="E78" s="23">
        <v>0</v>
      </c>
      <c r="F78" s="25">
        <v>60</v>
      </c>
      <c r="G78" s="26">
        <v>1.31</v>
      </c>
      <c r="H78" s="65"/>
      <c r="I78" s="36">
        <f t="shared" si="8"/>
        <v>45.801526717557252</v>
      </c>
      <c r="J78">
        <f t="shared" si="9"/>
        <v>117.9</v>
      </c>
      <c r="K78">
        <f t="shared" si="10"/>
        <v>117.9</v>
      </c>
      <c r="L78">
        <f t="shared" si="11"/>
        <v>120</v>
      </c>
      <c r="M78" s="9">
        <f t="shared" si="12"/>
        <v>91.603053435114504</v>
      </c>
      <c r="N78" t="str">
        <f>VLOOKUP(A78,'Catalogo de productos'!C:AJ,10,FALSE)</f>
        <v>Top</v>
      </c>
      <c r="O78" t="str">
        <f>VLOOKUP(A78,'Catalogo de productos'!C:AJ,7,FALSE)</f>
        <v>Activo</v>
      </c>
      <c r="P78">
        <f>VLOOKUP(A78,'Catalogo de productos'!C:AJ,28,FALSE)</f>
        <v>24</v>
      </c>
      <c r="Q78">
        <f>VLOOKUP(A78,'Catalogo de productos'!C:AJ,33,FALSE)</f>
        <v>2</v>
      </c>
      <c r="R78" s="32">
        <f t="shared" si="13"/>
        <v>48</v>
      </c>
      <c r="S78">
        <f t="shared" si="14"/>
        <v>240</v>
      </c>
      <c r="T78" t="str">
        <f>VLOOKUP(A78,'Catalogo de productos'!C:AJ,12,FALSE)</f>
        <v>421-AVENTURINE</v>
      </c>
      <c r="U78" t="str">
        <f>VLOOKUP(A78,'Catalogo de productos'!C:AJ,9,FALSE)</f>
        <v>A005</v>
      </c>
      <c r="V78" t="str">
        <f>VLOOKUP(A78,'Catalogo de productos'!C:AJ,32,FALSE)</f>
        <v>A006  y IH002</v>
      </c>
    </row>
    <row r="79" spans="1:22" ht="15" x14ac:dyDescent="0.25">
      <c r="A79" s="34" t="s">
        <v>1986</v>
      </c>
      <c r="B79" s="24" t="s">
        <v>3408</v>
      </c>
      <c r="C79" s="25" t="s">
        <v>2748</v>
      </c>
      <c r="D79" s="25">
        <v>81</v>
      </c>
      <c r="E79" s="23">
        <v>0</v>
      </c>
      <c r="F79" s="25">
        <v>81</v>
      </c>
      <c r="G79" s="26">
        <v>1.72</v>
      </c>
      <c r="H79" s="65"/>
      <c r="I79" s="36">
        <f t="shared" si="8"/>
        <v>47.093023255813954</v>
      </c>
      <c r="J79">
        <f t="shared" si="9"/>
        <v>154.80000000000001</v>
      </c>
      <c r="K79">
        <f t="shared" si="10"/>
        <v>154.80000000000001</v>
      </c>
      <c r="L79">
        <f t="shared" si="11"/>
        <v>168</v>
      </c>
      <c r="M79" s="9">
        <f t="shared" si="12"/>
        <v>97.674418604651166</v>
      </c>
      <c r="N79" t="str">
        <f>VLOOKUP(A79,'Catalogo de productos'!C:AJ,10,FALSE)</f>
        <v>Top</v>
      </c>
      <c r="O79" t="str">
        <f>VLOOKUP(A79,'Catalogo de productos'!C:AJ,7,FALSE)</f>
        <v>Activo</v>
      </c>
      <c r="P79">
        <f>VLOOKUP(A79,'Catalogo de productos'!C:AJ,28,FALSE)</f>
        <v>24</v>
      </c>
      <c r="Q79">
        <f>VLOOKUP(A79,'Catalogo de productos'!C:AJ,33,FALSE)</f>
        <v>3</v>
      </c>
      <c r="R79" s="32">
        <f t="shared" si="13"/>
        <v>67.2</v>
      </c>
      <c r="S79">
        <f t="shared" si="14"/>
        <v>504</v>
      </c>
      <c r="T79" t="str">
        <f>VLOOKUP(A79,'Catalogo de productos'!C:AJ,12,FALSE)</f>
        <v>027-NAVAL</v>
      </c>
      <c r="U79" t="str">
        <f>VLOOKUP(A79,'Catalogo de productos'!C:AJ,9,FALSE)</f>
        <v>A006</v>
      </c>
      <c r="V79" t="str">
        <f>VLOOKUP(A79,'Catalogo de productos'!C:AJ,32,FALSE)</f>
        <v>A007</v>
      </c>
    </row>
    <row r="80" spans="1:22" ht="15" x14ac:dyDescent="0.25">
      <c r="A80" s="34" t="s">
        <v>2144</v>
      </c>
      <c r="B80" s="24" t="s">
        <v>3466</v>
      </c>
      <c r="C80" s="25" t="s">
        <v>2748</v>
      </c>
      <c r="D80" s="25">
        <v>17</v>
      </c>
      <c r="E80" s="23">
        <v>0</v>
      </c>
      <c r="F80" s="25">
        <v>17</v>
      </c>
      <c r="G80" s="26">
        <v>0.36</v>
      </c>
      <c r="H80" s="65"/>
      <c r="I80" s="36">
        <f t="shared" si="8"/>
        <v>47.222222222222221</v>
      </c>
      <c r="J80">
        <f t="shared" si="9"/>
        <v>32.4</v>
      </c>
      <c r="K80">
        <f t="shared" si="10"/>
        <v>32.4</v>
      </c>
      <c r="L80">
        <f t="shared" si="11"/>
        <v>48</v>
      </c>
      <c r="M80" s="9">
        <f t="shared" si="12"/>
        <v>133.33333333333334</v>
      </c>
      <c r="N80" t="str">
        <f>VLOOKUP(A80,'Catalogo de productos'!C:AJ,10,FALSE)</f>
        <v>Pantalón</v>
      </c>
      <c r="O80" t="str">
        <f>VLOOKUP(A80,'Catalogo de productos'!C:AJ,7,FALSE)</f>
        <v>Activo</v>
      </c>
      <c r="P80">
        <f>VLOOKUP(A80,'Catalogo de productos'!C:AJ,28,FALSE)</f>
        <v>24</v>
      </c>
      <c r="Q80">
        <f>VLOOKUP(A80,'Catalogo de productos'!C:AJ,33,FALSE)</f>
        <v>1</v>
      </c>
      <c r="R80" s="32">
        <f t="shared" si="13"/>
        <v>19.2</v>
      </c>
      <c r="S80">
        <f t="shared" si="14"/>
        <v>48</v>
      </c>
      <c r="T80" t="str">
        <f>VLOOKUP(A80,'Catalogo de productos'!C:AJ,12,FALSE)</f>
        <v>4045-OCEANO</v>
      </c>
      <c r="U80" t="str">
        <f>VLOOKUP(A80,'Catalogo de productos'!C:AJ,9,FALSE)</f>
        <v>AH102</v>
      </c>
      <c r="V80" t="str">
        <f>VLOOKUP(A80,'Catalogo de productos'!C:AJ,32,FALSE)</f>
        <v xml:space="preserve">De todos </v>
      </c>
    </row>
    <row r="81" spans="1:22" ht="15" x14ac:dyDescent="0.25">
      <c r="A81" s="34" t="s">
        <v>2163</v>
      </c>
      <c r="B81" s="24" t="s">
        <v>3480</v>
      </c>
      <c r="C81" s="25" t="s">
        <v>2747</v>
      </c>
      <c r="D81" s="25">
        <v>10</v>
      </c>
      <c r="E81" s="23">
        <v>0</v>
      </c>
      <c r="F81" s="25">
        <v>10</v>
      </c>
      <c r="G81" s="26">
        <v>0.21</v>
      </c>
      <c r="H81" s="65"/>
      <c r="I81" s="36">
        <f t="shared" si="8"/>
        <v>47.61904761904762</v>
      </c>
      <c r="J81">
        <f t="shared" si="9"/>
        <v>18.899999999999999</v>
      </c>
      <c r="K81">
        <f t="shared" si="10"/>
        <v>18.899999999999999</v>
      </c>
      <c r="L81">
        <f t="shared" si="11"/>
        <v>24</v>
      </c>
      <c r="M81" s="9">
        <f t="shared" si="12"/>
        <v>114.28571428571429</v>
      </c>
      <c r="N81" t="str">
        <f>VLOOKUP(A81,'Catalogo de productos'!C:AJ,10,FALSE)</f>
        <v>Pantalón</v>
      </c>
      <c r="O81" t="str">
        <f>VLOOKUP(A81,'Catalogo de productos'!C:AJ,7,FALSE)</f>
        <v>Activo</v>
      </c>
      <c r="P81">
        <f>VLOOKUP(A81,'Catalogo de productos'!C:AJ,28,FALSE)</f>
        <v>24</v>
      </c>
      <c r="Q81">
        <f>VLOOKUP(A81,'Catalogo de productos'!C:AJ,33,FALSE)</f>
        <v>1</v>
      </c>
      <c r="R81" s="32">
        <f t="shared" si="13"/>
        <v>9.6</v>
      </c>
      <c r="S81">
        <f t="shared" si="14"/>
        <v>24</v>
      </c>
      <c r="T81" t="str">
        <f>VLOOKUP(A81,'Catalogo de productos'!C:AJ,12,FALSE)</f>
        <v>027-NAVAL</v>
      </c>
      <c r="U81" t="str">
        <f>VLOOKUP(A81,'Catalogo de productos'!C:AJ,9,FALSE)</f>
        <v>AM108</v>
      </c>
      <c r="V81" t="str">
        <f>VLOOKUP(A81,'Catalogo de productos'!C:AJ,32,FALSE)</f>
        <v xml:space="preserve">De todos </v>
      </c>
    </row>
    <row r="82" spans="1:22" ht="15" x14ac:dyDescent="0.25">
      <c r="A82" s="34" t="s">
        <v>143</v>
      </c>
      <c r="B82" s="24" t="s">
        <v>3407</v>
      </c>
      <c r="C82" s="25" t="s">
        <v>98</v>
      </c>
      <c r="D82" s="25">
        <v>33</v>
      </c>
      <c r="E82" s="22">
        <v>72</v>
      </c>
      <c r="F82" s="25">
        <v>105</v>
      </c>
      <c r="G82" s="26">
        <v>2.17</v>
      </c>
      <c r="H82" s="65"/>
      <c r="I82" s="36">
        <f t="shared" si="8"/>
        <v>48.387096774193552</v>
      </c>
      <c r="J82">
        <f t="shared" si="9"/>
        <v>195.29999999999998</v>
      </c>
      <c r="K82">
        <f t="shared" si="10"/>
        <v>195.29999999999998</v>
      </c>
      <c r="L82">
        <f t="shared" si="11"/>
        <v>216</v>
      </c>
      <c r="M82" s="9">
        <f t="shared" si="12"/>
        <v>99.539170506912441</v>
      </c>
      <c r="N82" t="str">
        <f>VLOOKUP(A82,'Catalogo de productos'!C:AJ,10,FALSE)</f>
        <v>Top</v>
      </c>
      <c r="O82" t="str">
        <f>VLOOKUP(A82,'Catalogo de productos'!C:AJ,7,FALSE)</f>
        <v>Activo</v>
      </c>
      <c r="P82">
        <f>VLOOKUP(A82,'Catalogo de productos'!C:AJ,28,FALSE)</f>
        <v>24</v>
      </c>
      <c r="Q82">
        <f>VLOOKUP(A82,'Catalogo de productos'!C:AJ,33,FALSE)</f>
        <v>2</v>
      </c>
      <c r="R82" s="32">
        <f t="shared" si="13"/>
        <v>86.4</v>
      </c>
      <c r="S82">
        <f t="shared" si="14"/>
        <v>432</v>
      </c>
      <c r="T82" t="str">
        <f>VLOOKUP(A82,'Catalogo de productos'!C:AJ,12,FALSE)</f>
        <v>570-NEGRO</v>
      </c>
      <c r="U82" t="str">
        <f>VLOOKUP(A82,'Catalogo de productos'!C:AJ,9,FALSE)</f>
        <v>A005</v>
      </c>
      <c r="V82" t="str">
        <f>VLOOKUP(A82,'Catalogo de productos'!C:AJ,32,FALSE)</f>
        <v>A006  y IH002</v>
      </c>
    </row>
    <row r="83" spans="1:22" ht="15" x14ac:dyDescent="0.25">
      <c r="A83" s="34" t="s">
        <v>2283</v>
      </c>
      <c r="B83" s="24" t="s">
        <v>3500</v>
      </c>
      <c r="C83" s="25" t="s">
        <v>2748</v>
      </c>
      <c r="D83" s="25">
        <v>33</v>
      </c>
      <c r="E83" s="23">
        <v>0</v>
      </c>
      <c r="F83" s="25">
        <v>33</v>
      </c>
      <c r="G83" s="26">
        <v>0.67</v>
      </c>
      <c r="H83" s="65"/>
      <c r="I83" s="36">
        <f t="shared" si="8"/>
        <v>49.253731343283576</v>
      </c>
      <c r="J83">
        <f t="shared" si="9"/>
        <v>60.300000000000004</v>
      </c>
      <c r="K83">
        <f t="shared" si="10"/>
        <v>60.300000000000004</v>
      </c>
      <c r="L83">
        <f t="shared" si="11"/>
        <v>72</v>
      </c>
      <c r="M83" s="9">
        <f t="shared" si="12"/>
        <v>107.46268656716417</v>
      </c>
      <c r="N83" t="str">
        <f>VLOOKUP(A83,'Catalogo de productos'!C:AJ,10,FALSE)</f>
        <v>Pantalón</v>
      </c>
      <c r="O83" t="str">
        <f>VLOOKUP(A83,'Catalogo de productos'!C:AJ,7,FALSE)</f>
        <v>Activo</v>
      </c>
      <c r="P83">
        <f>VLOOKUP(A83,'Catalogo de productos'!C:AJ,28,FALSE)</f>
        <v>24</v>
      </c>
      <c r="Q83">
        <f>VLOOKUP(A83,'Catalogo de productos'!C:AJ,33,FALSE)</f>
        <v>2</v>
      </c>
      <c r="R83" s="32">
        <f t="shared" si="13"/>
        <v>28.8</v>
      </c>
      <c r="S83">
        <f t="shared" si="14"/>
        <v>144</v>
      </c>
      <c r="T83" t="str">
        <f>VLOOKUP(A83,'Catalogo de productos'!C:AJ,12,FALSE)</f>
        <v>510-ROUJA</v>
      </c>
      <c r="U83" t="str">
        <f>VLOOKUP(A83,'Catalogo de productos'!C:AJ,9,FALSE)</f>
        <v>IH101</v>
      </c>
      <c r="V83" t="str">
        <f>VLOOKUP(A83,'Catalogo de productos'!C:AJ,32,FALSE)</f>
        <v>A104</v>
      </c>
    </row>
    <row r="84" spans="1:22" ht="15" x14ac:dyDescent="0.25">
      <c r="A84" s="34" t="s">
        <v>1953</v>
      </c>
      <c r="B84" s="24" t="s">
        <v>3396</v>
      </c>
      <c r="C84" s="25" t="s">
        <v>2747</v>
      </c>
      <c r="D84" s="22">
        <v>7</v>
      </c>
      <c r="E84" s="22">
        <v>48</v>
      </c>
      <c r="F84" s="25">
        <v>55</v>
      </c>
      <c r="G84" s="26">
        <v>1.1000000000000001</v>
      </c>
      <c r="H84" s="65"/>
      <c r="I84" s="36">
        <f t="shared" si="8"/>
        <v>49.999999999999993</v>
      </c>
      <c r="J84">
        <f t="shared" si="9"/>
        <v>99.000000000000014</v>
      </c>
      <c r="K84">
        <f t="shared" si="10"/>
        <v>99.000000000000014</v>
      </c>
      <c r="L84">
        <f t="shared" si="11"/>
        <v>120</v>
      </c>
      <c r="M84" s="9">
        <f t="shared" si="12"/>
        <v>109.09090909090908</v>
      </c>
      <c r="N84" t="str">
        <f>VLOOKUP(A84,'Catalogo de productos'!C:AJ,10,FALSE)</f>
        <v>Top</v>
      </c>
      <c r="O84" t="str">
        <f>VLOOKUP(A84,'Catalogo de productos'!C:AJ,7,FALSE)</f>
        <v>Activo</v>
      </c>
      <c r="P84">
        <f>VLOOKUP(A84,'Catalogo de productos'!C:AJ,28,FALSE)</f>
        <v>24</v>
      </c>
      <c r="Q84">
        <f>VLOOKUP(A84,'Catalogo de productos'!C:AJ,33,FALSE)</f>
        <v>2</v>
      </c>
      <c r="R84" s="32">
        <f t="shared" si="13"/>
        <v>48</v>
      </c>
      <c r="S84">
        <f t="shared" si="14"/>
        <v>240</v>
      </c>
      <c r="T84" t="str">
        <f>VLOOKUP(A84,'Catalogo de productos'!C:AJ,12,FALSE)</f>
        <v>001-BLANCO</v>
      </c>
      <c r="U84" t="str">
        <f>VLOOKUP(A84,'Catalogo de productos'!C:AJ,9,FALSE)</f>
        <v>A002</v>
      </c>
      <c r="V84" t="str">
        <f>VLOOKUP(A84,'Catalogo de productos'!C:AJ,32,FALSE)</f>
        <v>AH003</v>
      </c>
    </row>
    <row r="85" spans="1:22" ht="15" x14ac:dyDescent="0.25">
      <c r="A85" s="34" t="s">
        <v>2369</v>
      </c>
      <c r="B85" s="24" t="s">
        <v>3492</v>
      </c>
      <c r="C85" s="25" t="s">
        <v>100</v>
      </c>
      <c r="D85" s="25">
        <v>5</v>
      </c>
      <c r="E85" s="23">
        <v>0</v>
      </c>
      <c r="F85" s="25">
        <v>5</v>
      </c>
      <c r="G85" s="26">
        <v>0.1</v>
      </c>
      <c r="H85" s="65"/>
      <c r="I85" s="36">
        <f t="shared" si="8"/>
        <v>50</v>
      </c>
      <c r="J85">
        <f t="shared" si="9"/>
        <v>9</v>
      </c>
      <c r="K85">
        <f t="shared" si="10"/>
        <v>9</v>
      </c>
      <c r="L85">
        <f t="shared" si="11"/>
        <v>24</v>
      </c>
      <c r="M85" s="9">
        <f t="shared" si="12"/>
        <v>240</v>
      </c>
      <c r="N85" t="str">
        <f>VLOOKUP(A85,'Catalogo de productos'!C:AJ,10,FALSE)</f>
        <v>Top</v>
      </c>
      <c r="O85" t="str">
        <f>VLOOKUP(A85,'Catalogo de productos'!C:AJ,7,FALSE)</f>
        <v>Activo</v>
      </c>
      <c r="P85">
        <f>VLOOKUP(A85,'Catalogo de productos'!C:AJ,28,FALSE)</f>
        <v>24</v>
      </c>
      <c r="Q85">
        <f>VLOOKUP(A85,'Catalogo de productos'!C:AJ,33,FALSE)</f>
        <v>1</v>
      </c>
      <c r="R85" s="32">
        <f t="shared" si="13"/>
        <v>9.6</v>
      </c>
      <c r="S85">
        <f t="shared" si="14"/>
        <v>24</v>
      </c>
      <c r="T85" t="str">
        <f>VLOOKUP(A85,'Catalogo de productos'!C:AJ,12,FALSE)</f>
        <v>023-ROSEBUD</v>
      </c>
      <c r="U85" t="str">
        <f>VLOOKUP(A85,'Catalogo de productos'!C:AJ,9,FALSE)</f>
        <v>I002</v>
      </c>
      <c r="V85" t="str">
        <f>VLOOKUP(A85,'Catalogo de productos'!C:AJ,32,FALSE)</f>
        <v xml:space="preserve">De todos </v>
      </c>
    </row>
    <row r="86" spans="1:22" ht="15" x14ac:dyDescent="0.25">
      <c r="A86" s="34" t="s">
        <v>2168</v>
      </c>
      <c r="B86" s="24" t="s">
        <v>3482</v>
      </c>
      <c r="C86" s="25" t="s">
        <v>2748</v>
      </c>
      <c r="D86" s="25">
        <v>15</v>
      </c>
      <c r="E86" s="23">
        <v>0</v>
      </c>
      <c r="F86" s="25">
        <v>15</v>
      </c>
      <c r="G86" s="26">
        <v>0.3</v>
      </c>
      <c r="H86" s="65"/>
      <c r="I86" s="36">
        <f t="shared" si="8"/>
        <v>50</v>
      </c>
      <c r="J86">
        <f t="shared" si="9"/>
        <v>27</v>
      </c>
      <c r="K86">
        <f t="shared" si="10"/>
        <v>27</v>
      </c>
      <c r="L86">
        <f t="shared" si="11"/>
        <v>48</v>
      </c>
      <c r="M86" s="9">
        <f t="shared" si="12"/>
        <v>160</v>
      </c>
      <c r="N86" t="str">
        <f>VLOOKUP(A86,'Catalogo de productos'!C:AJ,10,FALSE)</f>
        <v>Pantalón</v>
      </c>
      <c r="O86" t="str">
        <f>VLOOKUP(A86,'Catalogo de productos'!C:AJ,7,FALSE)</f>
        <v>Activo</v>
      </c>
      <c r="P86">
        <f>VLOOKUP(A86,'Catalogo de productos'!C:AJ,28,FALSE)</f>
        <v>24</v>
      </c>
      <c r="Q86">
        <f>VLOOKUP(A86,'Catalogo de productos'!C:AJ,33,FALSE)</f>
        <v>1</v>
      </c>
      <c r="R86" s="32">
        <f t="shared" si="13"/>
        <v>19.2</v>
      </c>
      <c r="S86">
        <f t="shared" si="14"/>
        <v>48</v>
      </c>
      <c r="T86" t="str">
        <f>VLOOKUP(A86,'Catalogo de productos'!C:AJ,12,FALSE)</f>
        <v>570-NEGRO</v>
      </c>
      <c r="U86" t="str">
        <f>VLOOKUP(A86,'Catalogo de productos'!C:AJ,9,FALSE)</f>
        <v>AM108</v>
      </c>
      <c r="V86" t="str">
        <f>VLOOKUP(A86,'Catalogo de productos'!C:AJ,32,FALSE)</f>
        <v xml:space="preserve">De todos </v>
      </c>
    </row>
    <row r="87" spans="1:22" ht="15" x14ac:dyDescent="0.25">
      <c r="A87" s="34" t="s">
        <v>2080</v>
      </c>
      <c r="B87" s="24" t="s">
        <v>3423</v>
      </c>
      <c r="C87" s="25" t="s">
        <v>2748</v>
      </c>
      <c r="D87" s="25">
        <v>33</v>
      </c>
      <c r="E87" s="23">
        <v>0</v>
      </c>
      <c r="F87" s="25">
        <v>33</v>
      </c>
      <c r="G87" s="26">
        <v>0.66</v>
      </c>
      <c r="H87" s="65"/>
      <c r="I87" s="36">
        <f t="shared" si="8"/>
        <v>50</v>
      </c>
      <c r="J87">
        <f t="shared" si="9"/>
        <v>59.400000000000006</v>
      </c>
      <c r="K87">
        <f t="shared" si="10"/>
        <v>59.400000000000006</v>
      </c>
      <c r="L87">
        <f t="shared" si="11"/>
        <v>72</v>
      </c>
      <c r="M87" s="9">
        <f t="shared" si="12"/>
        <v>109.09090909090908</v>
      </c>
      <c r="N87" t="str">
        <f>VLOOKUP(A87,'Catalogo de productos'!C:AJ,10,FALSE)</f>
        <v>Pantalón</v>
      </c>
      <c r="O87" t="str">
        <f>VLOOKUP(A87,'Catalogo de productos'!C:AJ,7,FALSE)</f>
        <v>Activo</v>
      </c>
      <c r="P87">
        <f>VLOOKUP(A87,'Catalogo de productos'!C:AJ,28,FALSE)</f>
        <v>24</v>
      </c>
      <c r="Q87">
        <f>VLOOKUP(A87,'Catalogo de productos'!C:AJ,33,FALSE)</f>
        <v>1</v>
      </c>
      <c r="R87" s="32">
        <f t="shared" si="13"/>
        <v>28.8</v>
      </c>
      <c r="S87">
        <f t="shared" si="14"/>
        <v>72</v>
      </c>
      <c r="T87" t="str">
        <f>VLOOKUP(A87,'Catalogo de productos'!C:AJ,12,FALSE)</f>
        <v>421-AVENTURINE</v>
      </c>
      <c r="U87" t="str">
        <f>VLOOKUP(A87,'Catalogo de productos'!C:AJ,9,FALSE)</f>
        <v>A103</v>
      </c>
      <c r="V87" t="str">
        <f>VLOOKUP(A87,'Catalogo de productos'!C:AJ,32,FALSE)</f>
        <v xml:space="preserve">De todos </v>
      </c>
    </row>
    <row r="88" spans="1:22" ht="15" x14ac:dyDescent="0.25">
      <c r="A88" s="34" t="s">
        <v>2146</v>
      </c>
      <c r="B88" s="24" t="s">
        <v>3467</v>
      </c>
      <c r="C88" s="25" t="s">
        <v>2748</v>
      </c>
      <c r="D88" s="25">
        <v>30</v>
      </c>
      <c r="E88" s="23">
        <v>0</v>
      </c>
      <c r="F88" s="25">
        <v>30</v>
      </c>
      <c r="G88" s="26">
        <v>0.56999999999999995</v>
      </c>
      <c r="H88" s="65"/>
      <c r="I88" s="36">
        <f t="shared" si="8"/>
        <v>52.631578947368425</v>
      </c>
      <c r="J88">
        <f t="shared" si="9"/>
        <v>51.3</v>
      </c>
      <c r="K88">
        <f t="shared" si="10"/>
        <v>51.3</v>
      </c>
      <c r="L88">
        <f t="shared" si="11"/>
        <v>72</v>
      </c>
      <c r="M88" s="9">
        <f t="shared" si="12"/>
        <v>126.31578947368422</v>
      </c>
      <c r="N88" t="str">
        <f>VLOOKUP(A88,'Catalogo de productos'!C:AJ,10,FALSE)</f>
        <v>Pantalón</v>
      </c>
      <c r="O88" t="str">
        <f>VLOOKUP(A88,'Catalogo de productos'!C:AJ,7,FALSE)</f>
        <v>Activo</v>
      </c>
      <c r="P88">
        <f>VLOOKUP(A88,'Catalogo de productos'!C:AJ,28,FALSE)</f>
        <v>24</v>
      </c>
      <c r="Q88">
        <f>VLOOKUP(A88,'Catalogo de productos'!C:AJ,33,FALSE)</f>
        <v>1</v>
      </c>
      <c r="R88" s="32">
        <f t="shared" si="13"/>
        <v>28.8</v>
      </c>
      <c r="S88">
        <f t="shared" si="14"/>
        <v>72</v>
      </c>
      <c r="T88" t="str">
        <f>VLOOKUP(A88,'Catalogo de productos'!C:AJ,12,FALSE)</f>
        <v>421-AVENTURINE</v>
      </c>
      <c r="U88" t="str">
        <f>VLOOKUP(A88,'Catalogo de productos'!C:AJ,9,FALSE)</f>
        <v>AH102</v>
      </c>
      <c r="V88" t="str">
        <f>VLOOKUP(A88,'Catalogo de productos'!C:AJ,32,FALSE)</f>
        <v xml:space="preserve">De todos </v>
      </c>
    </row>
    <row r="89" spans="1:22" ht="15" x14ac:dyDescent="0.25">
      <c r="A89" s="34" t="s">
        <v>2031</v>
      </c>
      <c r="B89" s="24" t="s">
        <v>3462</v>
      </c>
      <c r="C89" s="25" t="s">
        <v>2747</v>
      </c>
      <c r="D89" s="25">
        <v>52</v>
      </c>
      <c r="E89" s="23">
        <v>0</v>
      </c>
      <c r="F89" s="25">
        <v>52</v>
      </c>
      <c r="G89" s="26">
        <v>0.98</v>
      </c>
      <c r="H89" s="65"/>
      <c r="I89" s="36">
        <f t="shared" si="8"/>
        <v>53.061224489795919</v>
      </c>
      <c r="J89">
        <f t="shared" si="9"/>
        <v>88.2</v>
      </c>
      <c r="K89">
        <f t="shared" si="10"/>
        <v>88.2</v>
      </c>
      <c r="L89">
        <f t="shared" si="11"/>
        <v>96</v>
      </c>
      <c r="M89" s="9">
        <f t="shared" si="12"/>
        <v>97.959183673469383</v>
      </c>
      <c r="N89" t="str">
        <f>VLOOKUP(A89,'Catalogo de productos'!C:AJ,10,FALSE)</f>
        <v>Top</v>
      </c>
      <c r="O89" t="str">
        <f>VLOOKUP(A89,'Catalogo de productos'!C:AJ,7,FALSE)</f>
        <v>Activo</v>
      </c>
      <c r="P89">
        <f>VLOOKUP(A89,'Catalogo de productos'!C:AJ,28,FALSE)</f>
        <v>24</v>
      </c>
      <c r="Q89">
        <f>VLOOKUP(A89,'Catalogo de productos'!C:AJ,33,FALSE)</f>
        <v>2</v>
      </c>
      <c r="R89" s="32">
        <f t="shared" si="13"/>
        <v>38.4</v>
      </c>
      <c r="S89">
        <f t="shared" si="14"/>
        <v>192</v>
      </c>
      <c r="T89" t="str">
        <f>VLOOKUP(A89,'Catalogo de productos'!C:AJ,12,FALSE)</f>
        <v>570-NEGRO</v>
      </c>
      <c r="U89" t="str">
        <f>VLOOKUP(A89,'Catalogo de productos'!C:AJ,9,FALSE)</f>
        <v>AH003</v>
      </c>
      <c r="V89" t="str">
        <f>VLOOKUP(A89,'Catalogo de productos'!C:AJ,32,FALSE)</f>
        <v>A002</v>
      </c>
    </row>
    <row r="90" spans="1:22" ht="15" x14ac:dyDescent="0.25">
      <c r="A90" s="34" t="s">
        <v>2009</v>
      </c>
      <c r="B90" s="24" t="s">
        <v>3452</v>
      </c>
      <c r="C90" s="25" t="s">
        <v>2747</v>
      </c>
      <c r="D90" s="25">
        <v>33</v>
      </c>
      <c r="E90" s="23">
        <v>0</v>
      </c>
      <c r="F90" s="25">
        <v>33</v>
      </c>
      <c r="G90" s="26">
        <v>0.61</v>
      </c>
      <c r="H90" s="65"/>
      <c r="I90" s="36">
        <f t="shared" si="8"/>
        <v>54.098360655737707</v>
      </c>
      <c r="J90">
        <f t="shared" si="9"/>
        <v>54.9</v>
      </c>
      <c r="K90">
        <f t="shared" si="10"/>
        <v>54.9</v>
      </c>
      <c r="L90">
        <f t="shared" si="11"/>
        <v>72</v>
      </c>
      <c r="M90" s="9">
        <f t="shared" si="12"/>
        <v>118.0327868852459</v>
      </c>
      <c r="N90" t="str">
        <f>VLOOKUP(A90,'Catalogo de productos'!C:AJ,10,FALSE)</f>
        <v>Top</v>
      </c>
      <c r="O90" t="str">
        <f>VLOOKUP(A90,'Catalogo de productos'!C:AJ,7,FALSE)</f>
        <v>Activo</v>
      </c>
      <c r="P90">
        <f>VLOOKUP(A90,'Catalogo de productos'!C:AJ,28,FALSE)</f>
        <v>24</v>
      </c>
      <c r="Q90">
        <f>VLOOKUP(A90,'Catalogo de productos'!C:AJ,33,FALSE)</f>
        <v>1</v>
      </c>
      <c r="R90" s="32">
        <f t="shared" si="13"/>
        <v>28.8</v>
      </c>
      <c r="S90">
        <f t="shared" si="14"/>
        <v>72</v>
      </c>
      <c r="T90" t="str">
        <f>VLOOKUP(A90,'Catalogo de productos'!C:AJ,12,FALSE)</f>
        <v>421-AVENTURINE</v>
      </c>
      <c r="U90" t="str">
        <f>VLOOKUP(A90,'Catalogo de productos'!C:AJ,9,FALSE)</f>
        <v>AH001</v>
      </c>
      <c r="V90" t="str">
        <f>VLOOKUP(A90,'Catalogo de productos'!C:AJ,32,FALSE)</f>
        <v xml:space="preserve">De todos </v>
      </c>
    </row>
    <row r="91" spans="1:22" ht="15" x14ac:dyDescent="0.25">
      <c r="A91" s="34" t="s">
        <v>1667</v>
      </c>
      <c r="B91" s="24" t="s">
        <v>3485</v>
      </c>
      <c r="C91" s="25" t="s">
        <v>100</v>
      </c>
      <c r="D91" s="25">
        <v>19</v>
      </c>
      <c r="E91" s="23">
        <v>0</v>
      </c>
      <c r="F91" s="25">
        <v>19</v>
      </c>
      <c r="G91" s="26">
        <v>0.35</v>
      </c>
      <c r="H91" s="65"/>
      <c r="I91" s="36">
        <f t="shared" si="8"/>
        <v>54.285714285714292</v>
      </c>
      <c r="J91">
        <f t="shared" si="9"/>
        <v>31.499999999999996</v>
      </c>
      <c r="K91">
        <f t="shared" si="10"/>
        <v>31.499999999999996</v>
      </c>
      <c r="L91">
        <f t="shared" si="11"/>
        <v>48</v>
      </c>
      <c r="M91" s="9">
        <f t="shared" si="12"/>
        <v>137.14285714285714</v>
      </c>
      <c r="N91" t="str">
        <f>VLOOKUP(A91,'Catalogo de productos'!C:AJ,10,FALSE)</f>
        <v>Bata</v>
      </c>
      <c r="O91" t="str">
        <f>VLOOKUP(A91,'Catalogo de productos'!C:AJ,7,FALSE)</f>
        <v>Activo</v>
      </c>
      <c r="P91">
        <f>VLOOKUP(A91,'Catalogo de productos'!C:AJ,28,FALSE)</f>
        <v>24</v>
      </c>
      <c r="Q91">
        <f>VLOOKUP(A91,'Catalogo de productos'!C:AJ,33,FALSE)</f>
        <v>1</v>
      </c>
      <c r="R91" s="32">
        <f t="shared" si="13"/>
        <v>19.2</v>
      </c>
      <c r="S91">
        <f t="shared" si="14"/>
        <v>48</v>
      </c>
      <c r="T91" t="str">
        <f>VLOOKUP(A91,'Catalogo de productos'!C:AJ,12,FALSE)</f>
        <v>001-BLANCO</v>
      </c>
      <c r="U91" t="str">
        <f>VLOOKUP(A91,'Catalogo de productos'!C:AJ,9,FALSE)</f>
        <v>E203</v>
      </c>
      <c r="V91" t="str">
        <f>VLOOKUP(A91,'Catalogo de productos'!C:AJ,32,FALSE)</f>
        <v xml:space="preserve">De todos </v>
      </c>
    </row>
    <row r="92" spans="1:22" ht="15" x14ac:dyDescent="0.25">
      <c r="A92" s="34" t="s">
        <v>1286</v>
      </c>
      <c r="B92" s="24" t="s">
        <v>3436</v>
      </c>
      <c r="C92" s="25" t="s">
        <v>100</v>
      </c>
      <c r="D92" s="25">
        <v>32</v>
      </c>
      <c r="E92" s="23">
        <v>0</v>
      </c>
      <c r="F92" s="25">
        <v>32</v>
      </c>
      <c r="G92" s="26">
        <v>0.57999999999999996</v>
      </c>
      <c r="H92" s="65"/>
      <c r="I92" s="36">
        <f t="shared" si="8"/>
        <v>55.172413793103452</v>
      </c>
      <c r="J92">
        <f t="shared" si="9"/>
        <v>52.199999999999996</v>
      </c>
      <c r="K92">
        <f t="shared" si="10"/>
        <v>52.199999999999996</v>
      </c>
      <c r="L92">
        <f t="shared" si="11"/>
        <v>72</v>
      </c>
      <c r="M92" s="9">
        <f t="shared" si="12"/>
        <v>124.13793103448276</v>
      </c>
      <c r="N92" t="str">
        <f>VLOOKUP(A92,'Catalogo de productos'!C:AJ,10,FALSE)</f>
        <v>Top</v>
      </c>
      <c r="O92" t="str">
        <f>VLOOKUP(A92,'Catalogo de productos'!C:AJ,7,FALSE)</f>
        <v>Activo</v>
      </c>
      <c r="P92">
        <f>VLOOKUP(A92,'Catalogo de productos'!C:AJ,28,FALSE)</f>
        <v>24</v>
      </c>
      <c r="Q92">
        <f>VLOOKUP(A92,'Catalogo de productos'!C:AJ,33,FALSE)</f>
        <v>1</v>
      </c>
      <c r="R92" s="32">
        <f t="shared" si="13"/>
        <v>28.8</v>
      </c>
      <c r="S92">
        <f t="shared" si="14"/>
        <v>72</v>
      </c>
      <c r="T92" t="str">
        <f>VLOOKUP(A92,'Catalogo de productos'!C:AJ,12,FALSE)</f>
        <v>027-NAVAL</v>
      </c>
      <c r="U92" t="str">
        <f>VLOOKUP(A92,'Catalogo de productos'!C:AJ,9,FALSE)</f>
        <v>A401</v>
      </c>
      <c r="V92" t="str">
        <f>VLOOKUP(A92,'Catalogo de productos'!C:AJ,32,FALSE)</f>
        <v xml:space="preserve">De todos </v>
      </c>
    </row>
    <row r="93" spans="1:22" ht="15" x14ac:dyDescent="0.25">
      <c r="A93" s="34" t="s">
        <v>1125</v>
      </c>
      <c r="B93" s="24" t="s">
        <v>3467</v>
      </c>
      <c r="C93" s="25" t="s">
        <v>98</v>
      </c>
      <c r="D93" s="25">
        <v>34</v>
      </c>
      <c r="E93" s="23">
        <v>0</v>
      </c>
      <c r="F93" s="25">
        <v>34</v>
      </c>
      <c r="G93" s="26">
        <v>0.57999999999999996</v>
      </c>
      <c r="H93" s="65"/>
      <c r="I93" s="36">
        <f t="shared" si="8"/>
        <v>58.62068965517242</v>
      </c>
      <c r="J93">
        <f t="shared" si="9"/>
        <v>52.199999999999996</v>
      </c>
      <c r="K93">
        <f t="shared" si="10"/>
        <v>52.199999999999996</v>
      </c>
      <c r="L93">
        <f t="shared" si="11"/>
        <v>72</v>
      </c>
      <c r="M93" s="9">
        <f t="shared" si="12"/>
        <v>124.13793103448276</v>
      </c>
      <c r="N93" t="str">
        <f>VLOOKUP(A93,'Catalogo de productos'!C:AJ,10,FALSE)</f>
        <v>Pantalón</v>
      </c>
      <c r="O93" t="str">
        <f>VLOOKUP(A93,'Catalogo de productos'!C:AJ,7,FALSE)</f>
        <v>Activo</v>
      </c>
      <c r="P93">
        <f>VLOOKUP(A93,'Catalogo de productos'!C:AJ,28,FALSE)</f>
        <v>24</v>
      </c>
      <c r="Q93">
        <f>VLOOKUP(A93,'Catalogo de productos'!C:AJ,33,FALSE)</f>
        <v>1</v>
      </c>
      <c r="R93" s="32">
        <f t="shared" si="13"/>
        <v>28.8</v>
      </c>
      <c r="S93">
        <f t="shared" si="14"/>
        <v>72</v>
      </c>
      <c r="T93" t="str">
        <f>VLOOKUP(A93,'Catalogo de productos'!C:AJ,12,FALSE)</f>
        <v>421-AVENTURINE</v>
      </c>
      <c r="U93" t="str">
        <f>VLOOKUP(A93,'Catalogo de productos'!C:AJ,9,FALSE)</f>
        <v>AH102</v>
      </c>
      <c r="V93" t="str">
        <f>VLOOKUP(A93,'Catalogo de productos'!C:AJ,32,FALSE)</f>
        <v xml:space="preserve">De todos </v>
      </c>
    </row>
    <row r="94" spans="1:22" ht="15" x14ac:dyDescent="0.25">
      <c r="A94" s="34" t="s">
        <v>2060</v>
      </c>
      <c r="B94" s="24" t="s">
        <v>3418</v>
      </c>
      <c r="C94" s="25" t="s">
        <v>2748</v>
      </c>
      <c r="D94" s="25">
        <v>70</v>
      </c>
      <c r="E94" s="23">
        <v>0</v>
      </c>
      <c r="F94" s="25">
        <v>70</v>
      </c>
      <c r="G94" s="26">
        <v>1.17</v>
      </c>
      <c r="H94" s="65"/>
      <c r="I94" s="36">
        <f t="shared" si="8"/>
        <v>59.82905982905983</v>
      </c>
      <c r="J94">
        <f t="shared" si="9"/>
        <v>105.3</v>
      </c>
      <c r="K94">
        <f t="shared" si="10"/>
        <v>105.3</v>
      </c>
      <c r="L94">
        <f t="shared" si="11"/>
        <v>120</v>
      </c>
      <c r="M94" s="9">
        <f t="shared" si="12"/>
        <v>102.56410256410257</v>
      </c>
      <c r="N94" t="str">
        <f>VLOOKUP(A94,'Catalogo de productos'!C:AJ,10,FALSE)</f>
        <v>Pantalón</v>
      </c>
      <c r="O94" t="str">
        <f>VLOOKUP(A94,'Catalogo de productos'!C:AJ,7,FALSE)</f>
        <v>Activo</v>
      </c>
      <c r="P94">
        <f>VLOOKUP(A94,'Catalogo de productos'!C:AJ,28,FALSE)</f>
        <v>24</v>
      </c>
      <c r="Q94">
        <f>VLOOKUP(A94,'Catalogo de productos'!C:AJ,33,FALSE)</f>
        <v>1</v>
      </c>
      <c r="R94" s="32">
        <f t="shared" si="13"/>
        <v>48</v>
      </c>
      <c r="S94">
        <f t="shared" si="14"/>
        <v>120</v>
      </c>
      <c r="T94" t="str">
        <f>VLOOKUP(A94,'Catalogo de productos'!C:AJ,12,FALSE)</f>
        <v>570-NEGRO</v>
      </c>
      <c r="U94" t="str">
        <f>VLOOKUP(A94,'Catalogo de productos'!C:AJ,9,FALSE)</f>
        <v>A102</v>
      </c>
      <c r="V94" t="str">
        <f>VLOOKUP(A94,'Catalogo de productos'!C:AJ,32,FALSE)</f>
        <v xml:space="preserve">De todos </v>
      </c>
    </row>
    <row r="95" spans="1:22" ht="15" x14ac:dyDescent="0.25">
      <c r="A95" s="34" t="s">
        <v>257</v>
      </c>
      <c r="B95" s="24" t="s">
        <v>3403</v>
      </c>
      <c r="C95" s="25" t="s">
        <v>100</v>
      </c>
      <c r="D95" s="25">
        <v>26</v>
      </c>
      <c r="E95" s="23">
        <v>0</v>
      </c>
      <c r="F95" s="25">
        <v>26</v>
      </c>
      <c r="G95" s="26">
        <v>0.43</v>
      </c>
      <c r="H95" s="65"/>
      <c r="I95" s="36">
        <f t="shared" si="8"/>
        <v>60.465116279069768</v>
      </c>
      <c r="J95">
        <f t="shared" si="9"/>
        <v>38.700000000000003</v>
      </c>
      <c r="K95">
        <f t="shared" si="10"/>
        <v>38.700000000000003</v>
      </c>
      <c r="L95">
        <f t="shared" si="11"/>
        <v>48</v>
      </c>
      <c r="M95" s="9">
        <f t="shared" si="12"/>
        <v>111.62790697674419</v>
      </c>
      <c r="N95" t="str">
        <f>VLOOKUP(A95,'Catalogo de productos'!C:AJ,10,FALSE)</f>
        <v>Top</v>
      </c>
      <c r="O95" t="str">
        <f>VLOOKUP(A95,'Catalogo de productos'!C:AJ,7,FALSE)</f>
        <v>Activo</v>
      </c>
      <c r="P95">
        <f>VLOOKUP(A95,'Catalogo de productos'!C:AJ,28,FALSE)</f>
        <v>24</v>
      </c>
      <c r="Q95">
        <f>VLOOKUP(A95,'Catalogo de productos'!C:AJ,33,FALSE)</f>
        <v>2</v>
      </c>
      <c r="R95" s="32">
        <f t="shared" si="13"/>
        <v>19.2</v>
      </c>
      <c r="S95">
        <f t="shared" si="14"/>
        <v>96</v>
      </c>
      <c r="T95" t="str">
        <f>VLOOKUP(A95,'Catalogo de productos'!C:AJ,12,FALSE)</f>
        <v>203-CENIZA</v>
      </c>
      <c r="U95" t="str">
        <f>VLOOKUP(A95,'Catalogo de productos'!C:AJ,9,FALSE)</f>
        <v>A003</v>
      </c>
      <c r="V95" t="str">
        <f>VLOOKUP(A95,'Catalogo de productos'!C:AJ,32,FALSE)</f>
        <v xml:space="preserve">De todos </v>
      </c>
    </row>
    <row r="96" spans="1:22" ht="15" x14ac:dyDescent="0.25">
      <c r="A96" s="34" t="s">
        <v>202</v>
      </c>
      <c r="B96" s="24" t="s">
        <v>3398</v>
      </c>
      <c r="C96" s="25" t="s">
        <v>100</v>
      </c>
      <c r="D96" s="25">
        <v>28</v>
      </c>
      <c r="E96" s="31">
        <v>0</v>
      </c>
      <c r="F96" s="25">
        <v>28</v>
      </c>
      <c r="G96" s="26">
        <v>0.46</v>
      </c>
      <c r="H96" s="65"/>
      <c r="I96" s="36">
        <f t="shared" si="8"/>
        <v>60.869565217391305</v>
      </c>
      <c r="J96">
        <f t="shared" si="9"/>
        <v>41.4</v>
      </c>
      <c r="K96">
        <f t="shared" si="10"/>
        <v>41.4</v>
      </c>
      <c r="L96">
        <f t="shared" si="11"/>
        <v>48</v>
      </c>
      <c r="M96" s="9">
        <f t="shared" si="12"/>
        <v>104.34782608695652</v>
      </c>
      <c r="N96" t="str">
        <f>VLOOKUP(A96,'Catalogo de productos'!C:AJ,10,FALSE)</f>
        <v>Top</v>
      </c>
      <c r="O96" t="str">
        <f>VLOOKUP(A96,'Catalogo de productos'!C:AJ,7,FALSE)</f>
        <v>Activo</v>
      </c>
      <c r="P96">
        <f>VLOOKUP(A96,'Catalogo de productos'!C:AJ,28,FALSE)</f>
        <v>24</v>
      </c>
      <c r="Q96">
        <f>VLOOKUP(A96,'Catalogo de productos'!C:AJ,33,FALSE)</f>
        <v>2</v>
      </c>
      <c r="R96" s="32">
        <f t="shared" si="13"/>
        <v>19.2</v>
      </c>
      <c r="S96">
        <f t="shared" si="14"/>
        <v>96</v>
      </c>
      <c r="T96" t="str">
        <f>VLOOKUP(A96,'Catalogo de productos'!C:AJ,12,FALSE)</f>
        <v>421-AVENTURINE</v>
      </c>
      <c r="U96" t="str">
        <f>VLOOKUP(A96,'Catalogo de productos'!C:AJ,9,FALSE)</f>
        <v>A002</v>
      </c>
      <c r="V96" t="str">
        <f>VLOOKUP(A96,'Catalogo de productos'!C:AJ,32,FALSE)</f>
        <v>AH003</v>
      </c>
    </row>
    <row r="97" spans="1:22" ht="15" x14ac:dyDescent="0.25">
      <c r="A97" s="34" t="s">
        <v>328</v>
      </c>
      <c r="B97" s="24" t="s">
        <v>3406</v>
      </c>
      <c r="C97" s="25" t="s">
        <v>100</v>
      </c>
      <c r="D97" s="25">
        <v>46</v>
      </c>
      <c r="E97" s="31">
        <v>0</v>
      </c>
      <c r="F97" s="25">
        <v>46</v>
      </c>
      <c r="G97" s="26">
        <v>0.75</v>
      </c>
      <c r="H97" s="65"/>
      <c r="I97" s="36">
        <f t="shared" si="8"/>
        <v>61.333333333333336</v>
      </c>
      <c r="J97">
        <f t="shared" si="9"/>
        <v>67.5</v>
      </c>
      <c r="K97">
        <f t="shared" si="10"/>
        <v>67.5</v>
      </c>
      <c r="L97">
        <f t="shared" si="11"/>
        <v>72</v>
      </c>
      <c r="M97" s="9">
        <f t="shared" si="12"/>
        <v>96</v>
      </c>
      <c r="N97" t="str">
        <f>VLOOKUP(A97,'Catalogo de productos'!C:AJ,10,FALSE)</f>
        <v>Top</v>
      </c>
      <c r="O97" t="str">
        <f>VLOOKUP(A97,'Catalogo de productos'!C:AJ,7,FALSE)</f>
        <v>Activo</v>
      </c>
      <c r="P97">
        <f>VLOOKUP(A97,'Catalogo de productos'!C:AJ,28,FALSE)</f>
        <v>24</v>
      </c>
      <c r="Q97">
        <f>VLOOKUP(A97,'Catalogo de productos'!C:AJ,33,FALSE)</f>
        <v>2</v>
      </c>
      <c r="R97" s="32">
        <f t="shared" si="13"/>
        <v>28.8</v>
      </c>
      <c r="S97">
        <f t="shared" si="14"/>
        <v>144</v>
      </c>
      <c r="T97" t="str">
        <f>VLOOKUP(A97,'Catalogo de productos'!C:AJ,12,FALSE)</f>
        <v>421-AVENTURINE</v>
      </c>
      <c r="U97" t="str">
        <f>VLOOKUP(A97,'Catalogo de productos'!C:AJ,9,FALSE)</f>
        <v>A005</v>
      </c>
      <c r="V97" t="str">
        <f>VLOOKUP(A97,'Catalogo de productos'!C:AJ,32,FALSE)</f>
        <v>A006  y IH002</v>
      </c>
    </row>
    <row r="98" spans="1:22" ht="15" x14ac:dyDescent="0.25">
      <c r="A98" s="34" t="s">
        <v>695</v>
      </c>
      <c r="B98" s="24" t="s">
        <v>3417</v>
      </c>
      <c r="C98" s="25" t="s">
        <v>104</v>
      </c>
      <c r="D98" s="25">
        <v>8</v>
      </c>
      <c r="E98" s="23">
        <v>0</v>
      </c>
      <c r="F98" s="25">
        <v>8</v>
      </c>
      <c r="G98" s="26">
        <v>0.13</v>
      </c>
      <c r="H98" s="65"/>
      <c r="I98" s="36">
        <f t="shared" si="8"/>
        <v>61.538461538461533</v>
      </c>
      <c r="J98">
        <f t="shared" si="9"/>
        <v>11.700000000000001</v>
      </c>
      <c r="K98">
        <f t="shared" si="10"/>
        <v>11.700000000000001</v>
      </c>
      <c r="L98">
        <f t="shared" si="11"/>
        <v>24</v>
      </c>
      <c r="M98" s="9">
        <f t="shared" si="12"/>
        <v>184.61538461538461</v>
      </c>
      <c r="N98" t="str">
        <f>VLOOKUP(A98,'Catalogo de productos'!C:AJ,10,FALSE)</f>
        <v>Pantalón</v>
      </c>
      <c r="O98" t="str">
        <f>VLOOKUP(A98,'Catalogo de productos'!C:AJ,7,FALSE)</f>
        <v>Activo</v>
      </c>
      <c r="P98">
        <f>VLOOKUP(A98,'Catalogo de productos'!C:AJ,28,FALSE)</f>
        <v>24</v>
      </c>
      <c r="Q98">
        <f>VLOOKUP(A98,'Catalogo de productos'!C:AJ,33,FALSE)</f>
        <v>1</v>
      </c>
      <c r="R98" s="32">
        <f t="shared" ref="R98:R129" si="15">IF(K98=0,0,((P98*L98)/60))</f>
        <v>9.6</v>
      </c>
      <c r="S98">
        <f t="shared" si="14"/>
        <v>24</v>
      </c>
      <c r="T98" t="str">
        <f>VLOOKUP(A98,'Catalogo de productos'!C:AJ,12,FALSE)</f>
        <v>421-AVENTURINE</v>
      </c>
      <c r="U98" t="str">
        <f>VLOOKUP(A98,'Catalogo de productos'!C:AJ,9,FALSE)</f>
        <v>A102</v>
      </c>
      <c r="V98" t="str">
        <f>VLOOKUP(A98,'Catalogo de productos'!C:AJ,32,FALSE)</f>
        <v xml:space="preserve">De todos </v>
      </c>
    </row>
    <row r="99" spans="1:22" ht="15" x14ac:dyDescent="0.25">
      <c r="A99" s="34" t="s">
        <v>2065</v>
      </c>
      <c r="B99" s="24" t="s">
        <v>3419</v>
      </c>
      <c r="C99" s="25" t="s">
        <v>2747</v>
      </c>
      <c r="D99" s="25">
        <v>23</v>
      </c>
      <c r="E99" s="22">
        <v>48</v>
      </c>
      <c r="F99" s="25">
        <v>71</v>
      </c>
      <c r="G99" s="26">
        <v>1.1399999999999999</v>
      </c>
      <c r="H99" s="65"/>
      <c r="I99" s="36">
        <f t="shared" si="8"/>
        <v>62.280701754385973</v>
      </c>
      <c r="J99">
        <f t="shared" si="9"/>
        <v>102.6</v>
      </c>
      <c r="K99">
        <f t="shared" si="10"/>
        <v>102.6</v>
      </c>
      <c r="L99">
        <f t="shared" si="11"/>
        <v>120</v>
      </c>
      <c r="M99" s="9">
        <f t="shared" si="12"/>
        <v>105.26315789473685</v>
      </c>
      <c r="N99" t="str">
        <f>VLOOKUP(A99,'Catalogo de productos'!C:AJ,10,FALSE)</f>
        <v>Pantalón</v>
      </c>
      <c r="O99" t="str">
        <f>VLOOKUP(A99,'Catalogo de productos'!C:AJ,7,FALSE)</f>
        <v>Activo</v>
      </c>
      <c r="P99">
        <f>VLOOKUP(A99,'Catalogo de productos'!C:AJ,28,FALSE)</f>
        <v>24</v>
      </c>
      <c r="Q99">
        <f>VLOOKUP(A99,'Catalogo de productos'!C:AJ,33,FALSE)</f>
        <v>1</v>
      </c>
      <c r="R99" s="32">
        <f t="shared" si="15"/>
        <v>48</v>
      </c>
      <c r="S99">
        <f t="shared" si="14"/>
        <v>120</v>
      </c>
      <c r="T99" t="str">
        <f>VLOOKUP(A99,'Catalogo de productos'!C:AJ,12,FALSE)</f>
        <v>001-BLANCO</v>
      </c>
      <c r="U99" t="str">
        <f>VLOOKUP(A99,'Catalogo de productos'!C:AJ,9,FALSE)</f>
        <v>A103</v>
      </c>
      <c r="V99" t="str">
        <f>VLOOKUP(A99,'Catalogo de productos'!C:AJ,32,FALSE)</f>
        <v xml:space="preserve">De todos </v>
      </c>
    </row>
    <row r="100" spans="1:22" ht="15" x14ac:dyDescent="0.25">
      <c r="A100" s="34" t="s">
        <v>2185</v>
      </c>
      <c r="B100" s="24" t="s">
        <v>3489</v>
      </c>
      <c r="C100" s="25" t="s">
        <v>2747</v>
      </c>
      <c r="D100" s="25">
        <v>5</v>
      </c>
      <c r="E100" s="23">
        <v>0</v>
      </c>
      <c r="F100" s="25">
        <v>5</v>
      </c>
      <c r="G100" s="26">
        <v>0.08</v>
      </c>
      <c r="H100" s="65"/>
      <c r="I100" s="36">
        <f t="shared" si="8"/>
        <v>62.5</v>
      </c>
      <c r="J100">
        <f t="shared" si="9"/>
        <v>7.2</v>
      </c>
      <c r="K100">
        <f t="shared" si="10"/>
        <v>7.2</v>
      </c>
      <c r="L100">
        <f t="shared" si="11"/>
        <v>24</v>
      </c>
      <c r="M100" s="9">
        <f t="shared" si="12"/>
        <v>300</v>
      </c>
      <c r="N100" t="e">
        <f>VLOOKUP(A100,'Catalogo de productos'!C:AJ,10,FALSE)</f>
        <v>#N/A</v>
      </c>
      <c r="O100" t="e">
        <f>VLOOKUP(A100,'Catalogo de productos'!C:AJ,7,FALSE)</f>
        <v>#N/A</v>
      </c>
      <c r="P100" t="e">
        <f>VLOOKUP(A100,'Catalogo de productos'!C:AJ,28,FALSE)</f>
        <v>#N/A</v>
      </c>
      <c r="Q100" t="e">
        <f>VLOOKUP(A100,'Catalogo de productos'!C:AJ,33,FALSE)</f>
        <v>#N/A</v>
      </c>
      <c r="R100" s="32" t="e">
        <f t="shared" si="15"/>
        <v>#N/A</v>
      </c>
      <c r="S100" t="e">
        <f t="shared" si="14"/>
        <v>#N/A</v>
      </c>
      <c r="T100" t="e">
        <f>VLOOKUP(A100,'Catalogo de productos'!C:AJ,12,FALSE)</f>
        <v>#N/A</v>
      </c>
      <c r="U100" t="e">
        <f>VLOOKUP(A100,'Catalogo de productos'!C:AJ,9,FALSE)</f>
        <v>#N/A</v>
      </c>
      <c r="V100" t="e">
        <f>VLOOKUP(A100,'Catalogo de productos'!C:AJ,32,FALSE)</f>
        <v>#N/A</v>
      </c>
    </row>
    <row r="101" spans="1:22" ht="15" x14ac:dyDescent="0.25">
      <c r="A101" s="34" t="s">
        <v>1283</v>
      </c>
      <c r="B101" s="24" t="s">
        <v>3435</v>
      </c>
      <c r="C101" s="25" t="s">
        <v>104</v>
      </c>
      <c r="D101" s="25">
        <v>37</v>
      </c>
      <c r="E101" s="23">
        <v>0</v>
      </c>
      <c r="F101" s="25">
        <v>37</v>
      </c>
      <c r="G101" s="26">
        <v>0.59</v>
      </c>
      <c r="H101" s="65"/>
      <c r="I101" s="36">
        <f t="shared" si="8"/>
        <v>62.711864406779661</v>
      </c>
      <c r="J101">
        <f t="shared" si="9"/>
        <v>53.099999999999994</v>
      </c>
      <c r="K101">
        <f t="shared" si="10"/>
        <v>53.099999999999994</v>
      </c>
      <c r="L101">
        <f t="shared" si="11"/>
        <v>72</v>
      </c>
      <c r="M101" s="9">
        <f t="shared" si="12"/>
        <v>122.03389830508475</v>
      </c>
      <c r="N101" t="str">
        <f>VLOOKUP(A101,'Catalogo de productos'!C:AJ,10,FALSE)</f>
        <v>Top</v>
      </c>
      <c r="O101" t="str">
        <f>VLOOKUP(A101,'Catalogo de productos'!C:AJ,7,FALSE)</f>
        <v>Activo</v>
      </c>
      <c r="P101">
        <f>VLOOKUP(A101,'Catalogo de productos'!C:AJ,28,FALSE)</f>
        <v>24</v>
      </c>
      <c r="Q101">
        <f>VLOOKUP(A101,'Catalogo de productos'!C:AJ,33,FALSE)</f>
        <v>1</v>
      </c>
      <c r="R101" s="32">
        <f t="shared" si="15"/>
        <v>28.8</v>
      </c>
      <c r="S101">
        <f t="shared" si="14"/>
        <v>72</v>
      </c>
      <c r="T101" t="str">
        <f>VLOOKUP(A101,'Catalogo de productos'!C:AJ,12,FALSE)</f>
        <v>001-BLANCO</v>
      </c>
      <c r="U101" t="str">
        <f>VLOOKUP(A101,'Catalogo de productos'!C:AJ,9,FALSE)</f>
        <v>A401</v>
      </c>
      <c r="V101" t="str">
        <f>VLOOKUP(A101,'Catalogo de productos'!C:AJ,32,FALSE)</f>
        <v xml:space="preserve">De todos </v>
      </c>
    </row>
    <row r="102" spans="1:22" ht="15" x14ac:dyDescent="0.25">
      <c r="A102" s="34" t="s">
        <v>671</v>
      </c>
      <c r="B102" s="24" t="s">
        <v>3413</v>
      </c>
      <c r="C102" s="25" t="s">
        <v>104</v>
      </c>
      <c r="D102" s="25">
        <v>17</v>
      </c>
      <c r="E102" s="23">
        <v>0</v>
      </c>
      <c r="F102" s="25">
        <v>17</v>
      </c>
      <c r="G102" s="26">
        <v>0.27</v>
      </c>
      <c r="H102" s="65"/>
      <c r="I102" s="36">
        <f t="shared" si="8"/>
        <v>62.962962962962962</v>
      </c>
      <c r="J102">
        <f t="shared" si="9"/>
        <v>24.3</v>
      </c>
      <c r="K102">
        <f t="shared" si="10"/>
        <v>24.3</v>
      </c>
      <c r="L102">
        <f t="shared" si="11"/>
        <v>48</v>
      </c>
      <c r="M102" s="9">
        <f t="shared" si="12"/>
        <v>177.77777777777777</v>
      </c>
      <c r="N102" t="str">
        <f>VLOOKUP(A102,'Catalogo de productos'!C:AJ,10,FALSE)</f>
        <v>Pantalón</v>
      </c>
      <c r="O102" t="str">
        <f>VLOOKUP(A102,'Catalogo de productos'!C:AJ,7,FALSE)</f>
        <v>Activo</v>
      </c>
      <c r="P102">
        <f>VLOOKUP(A102,'Catalogo de productos'!C:AJ,28,FALSE)</f>
        <v>24</v>
      </c>
      <c r="Q102">
        <f>VLOOKUP(A102,'Catalogo de productos'!C:AJ,33,FALSE)</f>
        <v>1</v>
      </c>
      <c r="R102" s="32">
        <f t="shared" si="15"/>
        <v>19.2</v>
      </c>
      <c r="S102">
        <f t="shared" si="14"/>
        <v>48</v>
      </c>
      <c r="T102" t="str">
        <f>VLOOKUP(A102,'Catalogo de productos'!C:AJ,12,FALSE)</f>
        <v>001-BLANCO</v>
      </c>
      <c r="U102" t="str">
        <f>VLOOKUP(A102,'Catalogo de productos'!C:AJ,9,FALSE)</f>
        <v>A102</v>
      </c>
      <c r="V102" t="str">
        <f>VLOOKUP(A102,'Catalogo de productos'!C:AJ,32,FALSE)</f>
        <v xml:space="preserve">De todos </v>
      </c>
    </row>
    <row r="103" spans="1:22" ht="15" x14ac:dyDescent="0.25">
      <c r="A103" s="34" t="s">
        <v>2164</v>
      </c>
      <c r="B103" s="24" t="s">
        <v>3480</v>
      </c>
      <c r="C103" s="25" t="s">
        <v>2748</v>
      </c>
      <c r="D103" s="25">
        <v>17</v>
      </c>
      <c r="E103" s="23">
        <v>0</v>
      </c>
      <c r="F103" s="25">
        <v>17</v>
      </c>
      <c r="G103" s="26">
        <v>0.27</v>
      </c>
      <c r="H103" s="65"/>
      <c r="I103" s="36">
        <f t="shared" si="8"/>
        <v>62.962962962962962</v>
      </c>
      <c r="J103">
        <f t="shared" si="9"/>
        <v>24.3</v>
      </c>
      <c r="K103">
        <f t="shared" si="10"/>
        <v>24.3</v>
      </c>
      <c r="L103">
        <f t="shared" si="11"/>
        <v>48</v>
      </c>
      <c r="M103" s="9">
        <f t="shared" si="12"/>
        <v>177.77777777777777</v>
      </c>
      <c r="N103" t="str">
        <f>VLOOKUP(A103,'Catalogo de productos'!C:AJ,10,FALSE)</f>
        <v>Pantalón</v>
      </c>
      <c r="O103" t="str">
        <f>VLOOKUP(A103,'Catalogo de productos'!C:AJ,7,FALSE)</f>
        <v>Activo</v>
      </c>
      <c r="P103">
        <f>VLOOKUP(A103,'Catalogo de productos'!C:AJ,28,FALSE)</f>
        <v>24</v>
      </c>
      <c r="Q103">
        <f>VLOOKUP(A103,'Catalogo de productos'!C:AJ,33,FALSE)</f>
        <v>1</v>
      </c>
      <c r="R103" s="32">
        <f t="shared" si="15"/>
        <v>19.2</v>
      </c>
      <c r="S103">
        <f t="shared" si="14"/>
        <v>48</v>
      </c>
      <c r="T103" t="str">
        <f>VLOOKUP(A103,'Catalogo de productos'!C:AJ,12,FALSE)</f>
        <v>027-NAVAL</v>
      </c>
      <c r="U103" t="str">
        <f>VLOOKUP(A103,'Catalogo de productos'!C:AJ,9,FALSE)</f>
        <v>AM108</v>
      </c>
      <c r="V103" t="str">
        <f>VLOOKUP(A103,'Catalogo de productos'!C:AJ,32,FALSE)</f>
        <v xml:space="preserve">De todos </v>
      </c>
    </row>
    <row r="104" spans="1:22" ht="15" x14ac:dyDescent="0.25">
      <c r="A104" s="34" t="s">
        <v>1653</v>
      </c>
      <c r="B104" s="24" t="s">
        <v>3484</v>
      </c>
      <c r="C104" s="25" t="s">
        <v>98</v>
      </c>
      <c r="D104" s="25">
        <v>36</v>
      </c>
      <c r="E104" s="23">
        <v>0</v>
      </c>
      <c r="F104" s="25">
        <v>36</v>
      </c>
      <c r="G104" s="26">
        <v>0.56000000000000005</v>
      </c>
      <c r="H104" s="65"/>
      <c r="I104" s="36">
        <f t="shared" si="8"/>
        <v>64.285714285714278</v>
      </c>
      <c r="J104">
        <f t="shared" si="9"/>
        <v>50.400000000000006</v>
      </c>
      <c r="K104">
        <f t="shared" si="10"/>
        <v>50.400000000000006</v>
      </c>
      <c r="L104">
        <f t="shared" si="11"/>
        <v>72</v>
      </c>
      <c r="M104" s="9">
        <f t="shared" si="12"/>
        <v>128.57142857142856</v>
      </c>
      <c r="N104" t="str">
        <f>VLOOKUP(A104,'Catalogo de productos'!C:AJ,10,FALSE)</f>
        <v>Bata</v>
      </c>
      <c r="O104" t="str">
        <f>VLOOKUP(A104,'Catalogo de productos'!C:AJ,7,FALSE)</f>
        <v>Activo</v>
      </c>
      <c r="P104">
        <f>VLOOKUP(A104,'Catalogo de productos'!C:AJ,28,FALSE)</f>
        <v>24</v>
      </c>
      <c r="Q104">
        <f>VLOOKUP(A104,'Catalogo de productos'!C:AJ,33,FALSE)</f>
        <v>3</v>
      </c>
      <c r="R104" s="32">
        <f t="shared" si="15"/>
        <v>28.8</v>
      </c>
      <c r="S104">
        <f t="shared" si="14"/>
        <v>216</v>
      </c>
      <c r="T104" t="str">
        <f>VLOOKUP(A104,'Catalogo de productos'!C:AJ,12,FALSE)</f>
        <v>001-BLANCO</v>
      </c>
      <c r="U104" t="str">
        <f>VLOOKUP(A104,'Catalogo de productos'!C:AJ,9,FALSE)</f>
        <v>E202</v>
      </c>
      <c r="V104" t="str">
        <f>VLOOKUP(A104,'Catalogo de productos'!C:AJ,32,FALSE)</f>
        <v>A006</v>
      </c>
    </row>
    <row r="105" spans="1:22" ht="15" x14ac:dyDescent="0.25">
      <c r="A105" s="34" t="s">
        <v>399</v>
      </c>
      <c r="B105" s="24" t="s">
        <v>3411</v>
      </c>
      <c r="C105" s="25" t="s">
        <v>100</v>
      </c>
      <c r="D105" s="25">
        <v>47</v>
      </c>
      <c r="E105" s="23">
        <v>0</v>
      </c>
      <c r="F105" s="25">
        <v>47</v>
      </c>
      <c r="G105" s="26">
        <v>0.72</v>
      </c>
      <c r="H105" s="65"/>
      <c r="I105" s="36">
        <f t="shared" si="8"/>
        <v>65.277777777777786</v>
      </c>
      <c r="J105">
        <f t="shared" si="9"/>
        <v>64.8</v>
      </c>
      <c r="K105">
        <f t="shared" si="10"/>
        <v>64.8</v>
      </c>
      <c r="L105">
        <f t="shared" si="11"/>
        <v>72</v>
      </c>
      <c r="M105" s="9">
        <f t="shared" si="12"/>
        <v>100</v>
      </c>
      <c r="N105" t="str">
        <f>VLOOKUP(A105,'Catalogo de productos'!C:AJ,10,FALSE)</f>
        <v>Top</v>
      </c>
      <c r="O105" t="str">
        <f>VLOOKUP(A105,'Catalogo de productos'!C:AJ,7,FALSE)</f>
        <v>Activo</v>
      </c>
      <c r="P105">
        <f>VLOOKUP(A105,'Catalogo de productos'!C:AJ,28,FALSE)</f>
        <v>24</v>
      </c>
      <c r="Q105">
        <f>VLOOKUP(A105,'Catalogo de productos'!C:AJ,33,FALSE)</f>
        <v>3</v>
      </c>
      <c r="R105" s="32">
        <f t="shared" si="15"/>
        <v>28.8</v>
      </c>
      <c r="S105">
        <f t="shared" si="14"/>
        <v>216</v>
      </c>
      <c r="T105" t="str">
        <f>VLOOKUP(A105,'Catalogo de productos'!C:AJ,12,FALSE)</f>
        <v>421-AVENTURINE</v>
      </c>
      <c r="U105" t="str">
        <f>VLOOKUP(A105,'Catalogo de productos'!C:AJ,9,FALSE)</f>
        <v>A007</v>
      </c>
      <c r="V105" t="str">
        <f>VLOOKUP(A105,'Catalogo de productos'!C:AJ,32,FALSE)</f>
        <v>A006</v>
      </c>
    </row>
    <row r="106" spans="1:22" ht="15" x14ac:dyDescent="0.25">
      <c r="A106" s="34" t="s">
        <v>896</v>
      </c>
      <c r="B106" s="24" t="s">
        <v>3431</v>
      </c>
      <c r="C106" s="25" t="s">
        <v>100</v>
      </c>
      <c r="D106" s="25">
        <v>23</v>
      </c>
      <c r="E106" s="23">
        <v>0</v>
      </c>
      <c r="F106" s="25">
        <v>23</v>
      </c>
      <c r="G106" s="26">
        <v>0.35</v>
      </c>
      <c r="H106" s="65"/>
      <c r="I106" s="36">
        <f t="shared" si="8"/>
        <v>65.714285714285722</v>
      </c>
      <c r="J106">
        <f t="shared" si="9"/>
        <v>31.499999999999996</v>
      </c>
      <c r="K106">
        <f t="shared" si="10"/>
        <v>31.499999999999996</v>
      </c>
      <c r="L106">
        <f t="shared" si="11"/>
        <v>48</v>
      </c>
      <c r="M106" s="9">
        <f t="shared" si="12"/>
        <v>137.14285714285714</v>
      </c>
      <c r="N106" t="str">
        <f>VLOOKUP(A106,'Catalogo de productos'!C:AJ,10,FALSE)</f>
        <v>Pantalón</v>
      </c>
      <c r="O106" t="str">
        <f>VLOOKUP(A106,'Catalogo de productos'!C:AJ,7,FALSE)</f>
        <v>Activo</v>
      </c>
      <c r="P106">
        <f>VLOOKUP(A106,'Catalogo de productos'!C:AJ,28,FALSE)</f>
        <v>24</v>
      </c>
      <c r="Q106">
        <f>VLOOKUP(A106,'Catalogo de productos'!C:AJ,33,FALSE)</f>
        <v>3</v>
      </c>
      <c r="R106" s="32">
        <f t="shared" si="15"/>
        <v>19.2</v>
      </c>
      <c r="S106">
        <f t="shared" si="14"/>
        <v>144</v>
      </c>
      <c r="T106" t="str">
        <f>VLOOKUP(A106,'Catalogo de productos'!C:AJ,12,FALSE)</f>
        <v>027-NAVAL</v>
      </c>
      <c r="U106" t="str">
        <f>VLOOKUP(A106,'Catalogo de productos'!C:AJ,9,FALSE)</f>
        <v>A104</v>
      </c>
      <c r="V106" t="str">
        <f>VLOOKUP(A106,'Catalogo de productos'!C:AJ,32,FALSE)</f>
        <v>A103 y AH103</v>
      </c>
    </row>
    <row r="107" spans="1:22" ht="15" x14ac:dyDescent="0.25">
      <c r="A107" s="34" t="s">
        <v>2172</v>
      </c>
      <c r="B107" s="24" t="s">
        <v>3436</v>
      </c>
      <c r="C107" s="25" t="s">
        <v>2748</v>
      </c>
      <c r="D107" s="31">
        <v>0</v>
      </c>
      <c r="E107" s="25">
        <v>72</v>
      </c>
      <c r="F107" s="25">
        <v>72</v>
      </c>
      <c r="G107" s="26">
        <v>1.08</v>
      </c>
      <c r="H107" s="65"/>
      <c r="I107" s="36">
        <f t="shared" si="8"/>
        <v>66.666666666666657</v>
      </c>
      <c r="J107">
        <f t="shared" si="9"/>
        <v>97.2</v>
      </c>
      <c r="K107">
        <f t="shared" si="10"/>
        <v>97.2</v>
      </c>
      <c r="L107">
        <f t="shared" si="11"/>
        <v>120</v>
      </c>
      <c r="M107" s="9">
        <f t="shared" si="12"/>
        <v>111.1111111111111</v>
      </c>
      <c r="N107" t="str">
        <f>VLOOKUP(A107,'Catalogo de productos'!C:AJ,10,FALSE)</f>
        <v>Top</v>
      </c>
      <c r="O107" t="str">
        <f>VLOOKUP(A107,'Catalogo de productos'!C:AJ,7,FALSE)</f>
        <v>Activo</v>
      </c>
      <c r="P107">
        <f>VLOOKUP(A107,'Catalogo de productos'!C:AJ,28,FALSE)</f>
        <v>24</v>
      </c>
      <c r="Q107">
        <f>VLOOKUP(A107,'Catalogo de productos'!C:AJ,33,FALSE)</f>
        <v>1</v>
      </c>
      <c r="R107" s="32">
        <f t="shared" si="15"/>
        <v>48</v>
      </c>
      <c r="S107">
        <f t="shared" si="14"/>
        <v>120</v>
      </c>
      <c r="T107" t="str">
        <f>VLOOKUP(A107,'Catalogo de productos'!C:AJ,12,FALSE)</f>
        <v>027-NAVAL</v>
      </c>
      <c r="U107" t="str">
        <f>VLOOKUP(A107,'Catalogo de productos'!C:AJ,9,FALSE)</f>
        <v>A401</v>
      </c>
      <c r="V107" t="str">
        <f>VLOOKUP(A107,'Catalogo de productos'!C:AJ,32,FALSE)</f>
        <v xml:space="preserve">De todos </v>
      </c>
    </row>
    <row r="108" spans="1:22" ht="15" x14ac:dyDescent="0.25">
      <c r="A108" s="34" t="s">
        <v>1696</v>
      </c>
      <c r="B108" s="24" t="s">
        <v>3487</v>
      </c>
      <c r="C108" s="25" t="s">
        <v>100</v>
      </c>
      <c r="D108" s="25">
        <v>18</v>
      </c>
      <c r="E108" s="23">
        <v>0</v>
      </c>
      <c r="F108" s="25">
        <v>18</v>
      </c>
      <c r="G108" s="26">
        <v>0.26</v>
      </c>
      <c r="H108" s="65"/>
      <c r="I108" s="36">
        <f t="shared" si="8"/>
        <v>69.230769230769226</v>
      </c>
      <c r="J108">
        <f t="shared" si="9"/>
        <v>23.400000000000002</v>
      </c>
      <c r="K108">
        <f t="shared" si="10"/>
        <v>23.400000000000002</v>
      </c>
      <c r="L108">
        <f t="shared" si="11"/>
        <v>24</v>
      </c>
      <c r="M108" s="9">
        <f t="shared" si="12"/>
        <v>92.307692307692307</v>
      </c>
      <c r="N108" t="str">
        <f>VLOOKUP(A108,'Catalogo de productos'!C:AJ,10,FALSE)</f>
        <v>Bata</v>
      </c>
      <c r="O108" t="str">
        <f>VLOOKUP(A108,'Catalogo de productos'!C:AJ,7,FALSE)</f>
        <v>Activo</v>
      </c>
      <c r="P108">
        <f>VLOOKUP(A108,'Catalogo de productos'!C:AJ,28,FALSE)</f>
        <v>24</v>
      </c>
      <c r="Q108">
        <f>VLOOKUP(A108,'Catalogo de productos'!C:AJ,33,FALSE)</f>
        <v>1</v>
      </c>
      <c r="R108" s="32">
        <f t="shared" si="15"/>
        <v>9.6</v>
      </c>
      <c r="S108">
        <f t="shared" si="14"/>
        <v>24</v>
      </c>
      <c r="T108" t="str">
        <f>VLOOKUP(A108,'Catalogo de productos'!C:AJ,12,FALSE)</f>
        <v>001-BLANCO</v>
      </c>
      <c r="U108" t="str">
        <f>VLOOKUP(A108,'Catalogo de productos'!C:AJ,9,FALSE)</f>
        <v>EH202</v>
      </c>
      <c r="V108" t="str">
        <f>VLOOKUP(A108,'Catalogo de productos'!C:AJ,32,FALSE)</f>
        <v xml:space="preserve">De todos </v>
      </c>
    </row>
    <row r="109" spans="1:22" ht="15" x14ac:dyDescent="0.25">
      <c r="A109" s="34" t="s">
        <v>703</v>
      </c>
      <c r="B109" s="24" t="s">
        <v>3418</v>
      </c>
      <c r="C109" s="25" t="s">
        <v>107</v>
      </c>
      <c r="D109" s="25">
        <v>12</v>
      </c>
      <c r="E109" s="23">
        <v>0</v>
      </c>
      <c r="F109" s="25">
        <v>12</v>
      </c>
      <c r="G109" s="26">
        <v>0.17</v>
      </c>
      <c r="H109" s="65"/>
      <c r="I109" s="36">
        <f t="shared" si="8"/>
        <v>70.588235294117638</v>
      </c>
      <c r="J109">
        <f t="shared" si="9"/>
        <v>15.3</v>
      </c>
      <c r="K109">
        <f t="shared" si="10"/>
        <v>15.3</v>
      </c>
      <c r="L109">
        <f t="shared" si="11"/>
        <v>24</v>
      </c>
      <c r="M109" s="9">
        <f t="shared" si="12"/>
        <v>141.17647058823528</v>
      </c>
      <c r="N109" t="str">
        <f>VLOOKUP(A109,'Catalogo de productos'!C:AJ,10,FALSE)</f>
        <v>Pantalón</v>
      </c>
      <c r="O109" t="str">
        <f>VLOOKUP(A109,'Catalogo de productos'!C:AJ,7,FALSE)</f>
        <v>Activo</v>
      </c>
      <c r="P109">
        <f>VLOOKUP(A109,'Catalogo de productos'!C:AJ,28,FALSE)</f>
        <v>24</v>
      </c>
      <c r="Q109">
        <f>VLOOKUP(A109,'Catalogo de productos'!C:AJ,33,FALSE)</f>
        <v>1</v>
      </c>
      <c r="R109" s="32">
        <f t="shared" si="15"/>
        <v>9.6</v>
      </c>
      <c r="S109">
        <f t="shared" si="14"/>
        <v>24</v>
      </c>
      <c r="T109" t="str">
        <f>VLOOKUP(A109,'Catalogo de productos'!C:AJ,12,FALSE)</f>
        <v>570-NEGRO</v>
      </c>
      <c r="U109" t="str">
        <f>VLOOKUP(A109,'Catalogo de productos'!C:AJ,9,FALSE)</f>
        <v>A102</v>
      </c>
      <c r="V109" t="str">
        <f>VLOOKUP(A109,'Catalogo de productos'!C:AJ,32,FALSE)</f>
        <v xml:space="preserve">De todos </v>
      </c>
    </row>
    <row r="110" spans="1:22" ht="15" x14ac:dyDescent="0.25">
      <c r="A110" s="34" t="s">
        <v>1978</v>
      </c>
      <c r="B110" s="24" t="s">
        <v>3406</v>
      </c>
      <c r="C110" s="25" t="s">
        <v>2748</v>
      </c>
      <c r="D110" s="25">
        <v>69</v>
      </c>
      <c r="E110" s="23">
        <v>0</v>
      </c>
      <c r="F110" s="25">
        <v>69</v>
      </c>
      <c r="G110" s="26">
        <v>0.97</v>
      </c>
      <c r="H110" s="65"/>
      <c r="I110" s="36">
        <f t="shared" si="8"/>
        <v>71.134020618556704</v>
      </c>
      <c r="J110">
        <f t="shared" si="9"/>
        <v>87.3</v>
      </c>
      <c r="K110">
        <f t="shared" si="10"/>
        <v>87.3</v>
      </c>
      <c r="L110">
        <f t="shared" si="11"/>
        <v>96</v>
      </c>
      <c r="M110" s="9">
        <f t="shared" si="12"/>
        <v>98.969072164948457</v>
      </c>
      <c r="N110" t="str">
        <f>VLOOKUP(A110,'Catalogo de productos'!C:AJ,10,FALSE)</f>
        <v>Top</v>
      </c>
      <c r="O110" t="str">
        <f>VLOOKUP(A110,'Catalogo de productos'!C:AJ,7,FALSE)</f>
        <v>Activo</v>
      </c>
      <c r="P110">
        <f>VLOOKUP(A110,'Catalogo de productos'!C:AJ,28,FALSE)</f>
        <v>24</v>
      </c>
      <c r="Q110">
        <f>VLOOKUP(A110,'Catalogo de productos'!C:AJ,33,FALSE)</f>
        <v>2</v>
      </c>
      <c r="R110" s="32">
        <f t="shared" si="15"/>
        <v>38.4</v>
      </c>
      <c r="S110">
        <f t="shared" si="14"/>
        <v>192</v>
      </c>
      <c r="T110" t="str">
        <f>VLOOKUP(A110,'Catalogo de productos'!C:AJ,12,FALSE)</f>
        <v>421-AVENTURINE</v>
      </c>
      <c r="U110" t="str">
        <f>VLOOKUP(A110,'Catalogo de productos'!C:AJ,9,FALSE)</f>
        <v>A005</v>
      </c>
      <c r="V110" t="str">
        <f>VLOOKUP(A110,'Catalogo de productos'!C:AJ,32,FALSE)</f>
        <v>A006  y IH002</v>
      </c>
    </row>
    <row r="111" spans="1:22" ht="15" x14ac:dyDescent="0.25">
      <c r="A111" s="34" t="s">
        <v>809</v>
      </c>
      <c r="B111" s="24" t="s">
        <v>3423</v>
      </c>
      <c r="C111" s="25" t="s">
        <v>100</v>
      </c>
      <c r="D111" s="25">
        <v>33</v>
      </c>
      <c r="E111" s="23">
        <v>0</v>
      </c>
      <c r="F111" s="25">
        <v>33</v>
      </c>
      <c r="G111" s="26">
        <v>0.46</v>
      </c>
      <c r="H111" s="65"/>
      <c r="I111" s="36">
        <f t="shared" si="8"/>
        <v>71.739130434782609</v>
      </c>
      <c r="J111">
        <f t="shared" si="9"/>
        <v>41.4</v>
      </c>
      <c r="K111">
        <f t="shared" si="10"/>
        <v>41.4</v>
      </c>
      <c r="L111">
        <f t="shared" si="11"/>
        <v>48</v>
      </c>
      <c r="M111" s="9">
        <f t="shared" si="12"/>
        <v>104.34782608695652</v>
      </c>
      <c r="N111" t="str">
        <f>VLOOKUP(A111,'Catalogo de productos'!C:AJ,10,FALSE)</f>
        <v>Pantalón</v>
      </c>
      <c r="O111" t="str">
        <f>VLOOKUP(A111,'Catalogo de productos'!C:AJ,7,FALSE)</f>
        <v>Activo</v>
      </c>
      <c r="P111">
        <f>VLOOKUP(A111,'Catalogo de productos'!C:AJ,28,FALSE)</f>
        <v>24</v>
      </c>
      <c r="Q111">
        <f>VLOOKUP(A111,'Catalogo de productos'!C:AJ,33,FALSE)</f>
        <v>1</v>
      </c>
      <c r="R111" s="32">
        <f t="shared" si="15"/>
        <v>19.2</v>
      </c>
      <c r="S111">
        <f t="shared" si="14"/>
        <v>48</v>
      </c>
      <c r="T111" t="str">
        <f>VLOOKUP(A111,'Catalogo de productos'!C:AJ,12,FALSE)</f>
        <v>421-AVENTURINE</v>
      </c>
      <c r="U111" t="str">
        <f>VLOOKUP(A111,'Catalogo de productos'!C:AJ,9,FALSE)</f>
        <v>A103</v>
      </c>
      <c r="V111" t="str">
        <f>VLOOKUP(A111,'Catalogo de productos'!C:AJ,32,FALSE)</f>
        <v xml:space="preserve">De todos </v>
      </c>
    </row>
    <row r="112" spans="1:22" ht="15" x14ac:dyDescent="0.25">
      <c r="A112" s="34" t="s">
        <v>2335</v>
      </c>
      <c r="B112" s="24" t="s">
        <v>3398</v>
      </c>
      <c r="C112" s="25" t="s">
        <v>2747</v>
      </c>
      <c r="D112" s="25">
        <v>32</v>
      </c>
      <c r="E112" s="23">
        <v>0</v>
      </c>
      <c r="F112" s="25">
        <v>32</v>
      </c>
      <c r="G112" s="26">
        <v>0.44</v>
      </c>
      <c r="H112" s="65"/>
      <c r="I112" s="36">
        <f t="shared" si="8"/>
        <v>72.727272727272734</v>
      </c>
      <c r="J112">
        <f t="shared" si="9"/>
        <v>39.6</v>
      </c>
      <c r="K112">
        <f t="shared" si="10"/>
        <v>39.6</v>
      </c>
      <c r="L112">
        <f t="shared" si="11"/>
        <v>48</v>
      </c>
      <c r="M112" s="9">
        <f t="shared" si="12"/>
        <v>109.09090909090909</v>
      </c>
      <c r="N112" t="str">
        <f>VLOOKUP(A112,'Catalogo de productos'!C:AJ,10,FALSE)</f>
        <v>Top</v>
      </c>
      <c r="O112" t="str">
        <f>VLOOKUP(A112,'Catalogo de productos'!C:AJ,7,FALSE)</f>
        <v>Activo</v>
      </c>
      <c r="P112">
        <f>VLOOKUP(A112,'Catalogo de productos'!C:AJ,28,FALSE)</f>
        <v>24</v>
      </c>
      <c r="Q112">
        <f>VLOOKUP(A112,'Catalogo de productos'!C:AJ,33,FALSE)</f>
        <v>2</v>
      </c>
      <c r="R112" s="32">
        <f t="shared" si="15"/>
        <v>19.2</v>
      </c>
      <c r="S112">
        <f t="shared" si="14"/>
        <v>96</v>
      </c>
      <c r="T112" t="str">
        <f>VLOOKUP(A112,'Catalogo de productos'!C:AJ,12,FALSE)</f>
        <v>421-AVENTURINE</v>
      </c>
      <c r="U112" t="str">
        <f>VLOOKUP(A112,'Catalogo de productos'!C:AJ,9,FALSE)</f>
        <v>A002</v>
      </c>
      <c r="V112" t="str">
        <f>VLOOKUP(A112,'Catalogo de productos'!C:AJ,32,FALSE)</f>
        <v>AH003</v>
      </c>
    </row>
    <row r="113" spans="1:22" ht="15" x14ac:dyDescent="0.25">
      <c r="A113" s="34" t="s">
        <v>2122</v>
      </c>
      <c r="B113" s="24" t="s">
        <v>3428</v>
      </c>
      <c r="C113" s="25" t="s">
        <v>2748</v>
      </c>
      <c r="D113" s="25">
        <v>33</v>
      </c>
      <c r="E113" s="23">
        <v>0</v>
      </c>
      <c r="F113" s="25">
        <v>33</v>
      </c>
      <c r="G113" s="26">
        <v>0.45</v>
      </c>
      <c r="H113" s="65"/>
      <c r="I113" s="36">
        <f t="shared" si="8"/>
        <v>73.333333333333329</v>
      </c>
      <c r="J113">
        <f t="shared" si="9"/>
        <v>40.5</v>
      </c>
      <c r="K113">
        <f t="shared" si="10"/>
        <v>40.5</v>
      </c>
      <c r="L113">
        <f t="shared" si="11"/>
        <v>48</v>
      </c>
      <c r="M113" s="9">
        <f t="shared" si="12"/>
        <v>106.66666666666666</v>
      </c>
      <c r="N113" t="str">
        <f>VLOOKUP(A113,'Catalogo de productos'!C:AJ,10,FALSE)</f>
        <v>Pantalón</v>
      </c>
      <c r="O113" t="str">
        <f>VLOOKUP(A113,'Catalogo de productos'!C:AJ,7,FALSE)</f>
        <v>Activo</v>
      </c>
      <c r="P113">
        <f>VLOOKUP(A113,'Catalogo de productos'!C:AJ,28,FALSE)</f>
        <v>24</v>
      </c>
      <c r="Q113">
        <f>VLOOKUP(A113,'Catalogo de productos'!C:AJ,33,FALSE)</f>
        <v>3</v>
      </c>
      <c r="R113" s="32">
        <f t="shared" si="15"/>
        <v>19.2</v>
      </c>
      <c r="S113">
        <f t="shared" si="14"/>
        <v>144</v>
      </c>
      <c r="T113" t="str">
        <f>VLOOKUP(A113,'Catalogo de productos'!C:AJ,12,FALSE)</f>
        <v>421-AVENTURINE</v>
      </c>
      <c r="U113" t="str">
        <f>VLOOKUP(A113,'Catalogo de productos'!C:AJ,9,FALSE)</f>
        <v>A104</v>
      </c>
      <c r="V113" t="str">
        <f>VLOOKUP(A113,'Catalogo de productos'!C:AJ,32,FALSE)</f>
        <v>A103 y AH103</v>
      </c>
    </row>
    <row r="114" spans="1:22" ht="15" x14ac:dyDescent="0.25">
      <c r="A114" s="34" t="s">
        <v>1697</v>
      </c>
      <c r="B114" s="24" t="s">
        <v>3487</v>
      </c>
      <c r="C114" s="25" t="s">
        <v>104</v>
      </c>
      <c r="D114" s="25">
        <v>11</v>
      </c>
      <c r="E114" s="23">
        <v>0</v>
      </c>
      <c r="F114" s="25">
        <v>11</v>
      </c>
      <c r="G114" s="26">
        <v>0.15</v>
      </c>
      <c r="H114" s="65"/>
      <c r="I114" s="36">
        <f t="shared" si="8"/>
        <v>73.333333333333343</v>
      </c>
      <c r="J114">
        <f t="shared" si="9"/>
        <v>13.5</v>
      </c>
      <c r="K114">
        <f t="shared" si="10"/>
        <v>13.5</v>
      </c>
      <c r="L114">
        <f t="shared" si="11"/>
        <v>24</v>
      </c>
      <c r="M114" s="9">
        <f t="shared" si="12"/>
        <v>160</v>
      </c>
      <c r="N114" t="str">
        <f>VLOOKUP(A114,'Catalogo de productos'!C:AJ,10,FALSE)</f>
        <v>Bata</v>
      </c>
      <c r="O114" t="str">
        <f>VLOOKUP(A114,'Catalogo de productos'!C:AJ,7,FALSE)</f>
        <v>Activo</v>
      </c>
      <c r="P114">
        <f>VLOOKUP(A114,'Catalogo de productos'!C:AJ,28,FALSE)</f>
        <v>24</v>
      </c>
      <c r="Q114">
        <f>VLOOKUP(A114,'Catalogo de productos'!C:AJ,33,FALSE)</f>
        <v>1</v>
      </c>
      <c r="R114" s="32">
        <f t="shared" si="15"/>
        <v>9.6</v>
      </c>
      <c r="S114">
        <f t="shared" si="14"/>
        <v>24</v>
      </c>
      <c r="T114" t="str">
        <f>VLOOKUP(A114,'Catalogo de productos'!C:AJ,12,FALSE)</f>
        <v>001-BLANCO</v>
      </c>
      <c r="U114" t="str">
        <f>VLOOKUP(A114,'Catalogo de productos'!C:AJ,9,FALSE)</f>
        <v>EH202</v>
      </c>
      <c r="V114" t="str">
        <f>VLOOKUP(A114,'Catalogo de productos'!C:AJ,32,FALSE)</f>
        <v xml:space="preserve">De todos </v>
      </c>
    </row>
    <row r="115" spans="1:22" ht="15" x14ac:dyDescent="0.25">
      <c r="A115" s="34" t="s">
        <v>989</v>
      </c>
      <c r="B115" s="24" t="s">
        <v>3425</v>
      </c>
      <c r="C115" s="25" t="s">
        <v>98</v>
      </c>
      <c r="D115" s="25">
        <v>32</v>
      </c>
      <c r="E115" s="23">
        <v>0</v>
      </c>
      <c r="F115" s="25">
        <v>32</v>
      </c>
      <c r="G115" s="26">
        <v>0.43</v>
      </c>
      <c r="H115" s="65"/>
      <c r="I115" s="36">
        <f t="shared" si="8"/>
        <v>74.418604651162795</v>
      </c>
      <c r="J115">
        <f t="shared" si="9"/>
        <v>38.700000000000003</v>
      </c>
      <c r="K115">
        <f t="shared" si="10"/>
        <v>38.700000000000003</v>
      </c>
      <c r="L115">
        <f t="shared" si="11"/>
        <v>48</v>
      </c>
      <c r="M115" s="9">
        <f t="shared" si="12"/>
        <v>111.62790697674419</v>
      </c>
      <c r="N115" t="str">
        <f>VLOOKUP(A115,'Catalogo de productos'!C:AJ,10,FALSE)</f>
        <v>Pantalón</v>
      </c>
      <c r="O115" t="str">
        <f>VLOOKUP(A115,'Catalogo de productos'!C:AJ,7,FALSE)</f>
        <v>Activo</v>
      </c>
      <c r="P115">
        <f>VLOOKUP(A115,'Catalogo de productos'!C:AJ,28,FALSE)</f>
        <v>24</v>
      </c>
      <c r="Q115">
        <f>VLOOKUP(A115,'Catalogo de productos'!C:AJ,33,FALSE)</f>
        <v>3</v>
      </c>
      <c r="R115" s="32">
        <f t="shared" si="15"/>
        <v>19.2</v>
      </c>
      <c r="S115">
        <f t="shared" si="14"/>
        <v>144</v>
      </c>
      <c r="T115" t="str">
        <f>VLOOKUP(A115,'Catalogo de productos'!C:AJ,12,FALSE)</f>
        <v>001-BLANCO</v>
      </c>
      <c r="U115" t="str">
        <f>VLOOKUP(A115,'Catalogo de productos'!C:AJ,9,FALSE)</f>
        <v>A104</v>
      </c>
      <c r="V115" t="str">
        <f>VLOOKUP(A115,'Catalogo de productos'!C:AJ,32,FALSE)</f>
        <v>A103 y AH103</v>
      </c>
    </row>
    <row r="116" spans="1:22" ht="15" x14ac:dyDescent="0.25">
      <c r="A116" s="34" t="s">
        <v>548</v>
      </c>
      <c r="B116" s="24" t="s">
        <v>3461</v>
      </c>
      <c r="C116" s="25" t="s">
        <v>100</v>
      </c>
      <c r="D116" s="25">
        <v>21</v>
      </c>
      <c r="E116" s="23">
        <v>0</v>
      </c>
      <c r="F116" s="25">
        <v>21</v>
      </c>
      <c r="G116" s="26">
        <v>0.28000000000000003</v>
      </c>
      <c r="H116" s="65"/>
      <c r="I116" s="36">
        <f t="shared" si="8"/>
        <v>74.999999999999986</v>
      </c>
      <c r="J116">
        <f t="shared" si="9"/>
        <v>25.200000000000003</v>
      </c>
      <c r="K116">
        <f t="shared" si="10"/>
        <v>25.200000000000003</v>
      </c>
      <c r="L116">
        <f t="shared" si="11"/>
        <v>48</v>
      </c>
      <c r="M116" s="9">
        <f t="shared" si="12"/>
        <v>171.42857142857142</v>
      </c>
      <c r="N116" t="str">
        <f>VLOOKUP(A116,'Catalogo de productos'!C:AJ,10,FALSE)</f>
        <v>Top</v>
      </c>
      <c r="O116" t="str">
        <f>VLOOKUP(A116,'Catalogo de productos'!C:AJ,7,FALSE)</f>
        <v>Activo</v>
      </c>
      <c r="P116">
        <f>VLOOKUP(A116,'Catalogo de productos'!C:AJ,28,FALSE)</f>
        <v>24</v>
      </c>
      <c r="Q116">
        <f>VLOOKUP(A116,'Catalogo de productos'!C:AJ,33,FALSE)</f>
        <v>2</v>
      </c>
      <c r="R116" s="32">
        <f t="shared" si="15"/>
        <v>19.2</v>
      </c>
      <c r="S116">
        <f t="shared" si="14"/>
        <v>96</v>
      </c>
      <c r="T116" t="str">
        <f>VLOOKUP(A116,'Catalogo de productos'!C:AJ,12,FALSE)</f>
        <v>421-AVENTURINE</v>
      </c>
      <c r="U116" t="str">
        <f>VLOOKUP(A116,'Catalogo de productos'!C:AJ,9,FALSE)</f>
        <v>AH003</v>
      </c>
      <c r="V116" t="str">
        <f>VLOOKUP(A116,'Catalogo de productos'!C:AJ,32,FALSE)</f>
        <v>A002</v>
      </c>
    </row>
    <row r="117" spans="1:22" ht="15" x14ac:dyDescent="0.25">
      <c r="A117" s="34" t="s">
        <v>1204</v>
      </c>
      <c r="B117" s="24" t="s">
        <v>3472</v>
      </c>
      <c r="C117" s="25" t="s">
        <v>104</v>
      </c>
      <c r="D117" s="25">
        <v>3</v>
      </c>
      <c r="E117" s="23">
        <v>0</v>
      </c>
      <c r="F117" s="25">
        <v>3</v>
      </c>
      <c r="G117" s="26">
        <v>0.04</v>
      </c>
      <c r="H117" s="65"/>
      <c r="I117" s="36">
        <f t="shared" si="8"/>
        <v>75</v>
      </c>
      <c r="J117">
        <f t="shared" si="9"/>
        <v>3.6</v>
      </c>
      <c r="K117">
        <f t="shared" si="10"/>
        <v>3.6</v>
      </c>
      <c r="L117">
        <f t="shared" si="11"/>
        <v>24</v>
      </c>
      <c r="M117" s="9">
        <f t="shared" si="12"/>
        <v>600</v>
      </c>
      <c r="N117" t="str">
        <f>VLOOKUP(A117,'Catalogo de productos'!C:AJ,10,FALSE)</f>
        <v>Pantalón</v>
      </c>
      <c r="O117" t="str">
        <f>VLOOKUP(A117,'Catalogo de productos'!C:AJ,7,FALSE)</f>
        <v>Activo</v>
      </c>
      <c r="P117">
        <f>VLOOKUP(A117,'Catalogo de productos'!C:AJ,28,FALSE)</f>
        <v>24</v>
      </c>
      <c r="Q117">
        <f>VLOOKUP(A117,'Catalogo de productos'!C:AJ,33,FALSE)</f>
        <v>3</v>
      </c>
      <c r="R117" s="32">
        <f t="shared" si="15"/>
        <v>9.6</v>
      </c>
      <c r="S117">
        <f t="shared" si="14"/>
        <v>72</v>
      </c>
      <c r="T117" t="str">
        <f>VLOOKUP(A117,'Catalogo de productos'!C:AJ,12,FALSE)</f>
        <v>4045-OCEANO</v>
      </c>
      <c r="U117" t="str">
        <f>VLOOKUP(A117,'Catalogo de productos'!C:AJ,9,FALSE)</f>
        <v>AH103</v>
      </c>
      <c r="V117" t="str">
        <f>VLOOKUP(A117,'Catalogo de productos'!C:AJ,32,FALSE)</f>
        <v>A104</v>
      </c>
    </row>
    <row r="118" spans="1:22" ht="15" x14ac:dyDescent="0.25">
      <c r="A118" s="34" t="s">
        <v>672</v>
      </c>
      <c r="B118" s="24" t="s">
        <v>3413</v>
      </c>
      <c r="C118" s="25" t="s">
        <v>107</v>
      </c>
      <c r="D118" s="25">
        <v>19</v>
      </c>
      <c r="E118" s="23">
        <v>0</v>
      </c>
      <c r="F118" s="25">
        <v>19</v>
      </c>
      <c r="G118" s="26">
        <v>0.25</v>
      </c>
      <c r="H118" s="65"/>
      <c r="I118" s="36">
        <f t="shared" si="8"/>
        <v>76</v>
      </c>
      <c r="J118">
        <f t="shared" si="9"/>
        <v>22.5</v>
      </c>
      <c r="K118">
        <f t="shared" si="10"/>
        <v>22.5</v>
      </c>
      <c r="L118">
        <f t="shared" si="11"/>
        <v>24</v>
      </c>
      <c r="M118" s="9">
        <f t="shared" si="12"/>
        <v>96</v>
      </c>
      <c r="N118" t="str">
        <f>VLOOKUP(A118,'Catalogo de productos'!C:AJ,10,FALSE)</f>
        <v>Pantalón</v>
      </c>
      <c r="O118" t="str">
        <f>VLOOKUP(A118,'Catalogo de productos'!C:AJ,7,FALSE)</f>
        <v>Activo</v>
      </c>
      <c r="P118">
        <f>VLOOKUP(A118,'Catalogo de productos'!C:AJ,28,FALSE)</f>
        <v>24</v>
      </c>
      <c r="Q118">
        <f>VLOOKUP(A118,'Catalogo de productos'!C:AJ,33,FALSE)</f>
        <v>1</v>
      </c>
      <c r="R118" s="32">
        <f t="shared" si="15"/>
        <v>9.6</v>
      </c>
      <c r="S118">
        <f t="shared" si="14"/>
        <v>24</v>
      </c>
      <c r="T118" t="str">
        <f>VLOOKUP(A118,'Catalogo de productos'!C:AJ,12,FALSE)</f>
        <v>001-BLANCO</v>
      </c>
      <c r="U118" t="str">
        <f>VLOOKUP(A118,'Catalogo de productos'!C:AJ,9,FALSE)</f>
        <v>A102</v>
      </c>
      <c r="V118" t="str">
        <f>VLOOKUP(A118,'Catalogo de productos'!C:AJ,32,FALSE)</f>
        <v xml:space="preserve">De todos </v>
      </c>
    </row>
    <row r="119" spans="1:22" ht="15" x14ac:dyDescent="0.25">
      <c r="A119" s="34" t="s">
        <v>2104</v>
      </c>
      <c r="B119" s="24" t="s">
        <v>3434</v>
      </c>
      <c r="C119" s="25" t="s">
        <v>2748</v>
      </c>
      <c r="D119" s="25">
        <v>74</v>
      </c>
      <c r="E119" s="23">
        <v>0</v>
      </c>
      <c r="F119" s="25">
        <v>74</v>
      </c>
      <c r="G119" s="26">
        <v>0.97</v>
      </c>
      <c r="H119" s="65"/>
      <c r="I119" s="36">
        <f t="shared" si="8"/>
        <v>76.288659793814432</v>
      </c>
      <c r="J119">
        <f t="shared" si="9"/>
        <v>87.3</v>
      </c>
      <c r="K119">
        <f t="shared" si="10"/>
        <v>87.3</v>
      </c>
      <c r="L119">
        <f t="shared" si="11"/>
        <v>96</v>
      </c>
      <c r="M119" s="9">
        <f t="shared" si="12"/>
        <v>98.969072164948457</v>
      </c>
      <c r="N119" t="str">
        <f>VLOOKUP(A119,'Catalogo de productos'!C:AJ,10,FALSE)</f>
        <v>Pantalón</v>
      </c>
      <c r="O119" t="str">
        <f>VLOOKUP(A119,'Catalogo de productos'!C:AJ,7,FALSE)</f>
        <v>Activo</v>
      </c>
      <c r="P119">
        <f>VLOOKUP(A119,'Catalogo de productos'!C:AJ,28,FALSE)</f>
        <v>24</v>
      </c>
      <c r="Q119">
        <f>VLOOKUP(A119,'Catalogo de productos'!C:AJ,33,FALSE)</f>
        <v>3</v>
      </c>
      <c r="R119" s="32">
        <f t="shared" si="15"/>
        <v>38.4</v>
      </c>
      <c r="S119">
        <f t="shared" si="14"/>
        <v>288</v>
      </c>
      <c r="T119" t="str">
        <f>VLOOKUP(A119,'Catalogo de productos'!C:AJ,12,FALSE)</f>
        <v>570-NEGRO</v>
      </c>
      <c r="U119" t="str">
        <f>VLOOKUP(A119,'Catalogo de productos'!C:AJ,9,FALSE)</f>
        <v>A104</v>
      </c>
      <c r="V119" t="str">
        <f>VLOOKUP(A119,'Catalogo de productos'!C:AJ,32,FALSE)</f>
        <v>A103 y AH103</v>
      </c>
    </row>
    <row r="120" spans="1:22" ht="15" x14ac:dyDescent="0.25">
      <c r="A120" s="34" t="s">
        <v>2270</v>
      </c>
      <c r="B120" s="24" t="s">
        <v>3499</v>
      </c>
      <c r="C120" s="25" t="s">
        <v>100</v>
      </c>
      <c r="D120" s="25">
        <v>7</v>
      </c>
      <c r="E120" s="23">
        <v>0</v>
      </c>
      <c r="F120" s="25">
        <v>7</v>
      </c>
      <c r="G120" s="26">
        <v>0.09</v>
      </c>
      <c r="H120" s="65"/>
      <c r="I120" s="36">
        <f t="shared" si="8"/>
        <v>77.777777777777786</v>
      </c>
      <c r="J120">
        <f t="shared" si="9"/>
        <v>8.1</v>
      </c>
      <c r="K120">
        <f t="shared" si="10"/>
        <v>8.1</v>
      </c>
      <c r="L120">
        <f t="shared" si="11"/>
        <v>24</v>
      </c>
      <c r="M120" s="9">
        <f t="shared" si="12"/>
        <v>266.66666666666669</v>
      </c>
      <c r="N120" t="str">
        <f>VLOOKUP(A120,'Catalogo de productos'!C:AJ,10,FALSE)</f>
        <v>Pantalón</v>
      </c>
      <c r="O120" t="str">
        <f>VLOOKUP(A120,'Catalogo de productos'!C:AJ,7,FALSE)</f>
        <v>Activo</v>
      </c>
      <c r="P120">
        <f>VLOOKUP(A120,'Catalogo de productos'!C:AJ,28,FALSE)</f>
        <v>24</v>
      </c>
      <c r="Q120">
        <f>VLOOKUP(A120,'Catalogo de productos'!C:AJ,33,FALSE)</f>
        <v>2</v>
      </c>
      <c r="R120" s="32">
        <f t="shared" si="15"/>
        <v>9.6</v>
      </c>
      <c r="S120">
        <f t="shared" si="14"/>
        <v>48</v>
      </c>
      <c r="T120" t="str">
        <f>VLOOKUP(A120,'Catalogo de productos'!C:AJ,12,FALSE)</f>
        <v>027-NAVAL</v>
      </c>
      <c r="U120" t="str">
        <f>VLOOKUP(A120,'Catalogo de productos'!C:AJ,9,FALSE)</f>
        <v>IH101</v>
      </c>
      <c r="V120" t="str">
        <f>VLOOKUP(A120,'Catalogo de productos'!C:AJ,32,FALSE)</f>
        <v>A104</v>
      </c>
    </row>
    <row r="121" spans="1:22" ht="15" x14ac:dyDescent="0.25">
      <c r="A121" s="34" t="s">
        <v>1985</v>
      </c>
      <c r="B121" s="24" t="s">
        <v>3408</v>
      </c>
      <c r="C121" s="25" t="s">
        <v>2747</v>
      </c>
      <c r="D121" s="25">
        <v>67</v>
      </c>
      <c r="E121" s="23">
        <v>0</v>
      </c>
      <c r="F121" s="25">
        <v>67</v>
      </c>
      <c r="G121" s="26">
        <v>0.85</v>
      </c>
      <c r="H121" s="65"/>
      <c r="I121" s="36">
        <f t="shared" si="8"/>
        <v>78.82352941176471</v>
      </c>
      <c r="J121">
        <f t="shared" si="9"/>
        <v>76.5</v>
      </c>
      <c r="K121">
        <f t="shared" si="10"/>
        <v>76.5</v>
      </c>
      <c r="L121">
        <f t="shared" si="11"/>
        <v>96</v>
      </c>
      <c r="M121" s="9">
        <f t="shared" si="12"/>
        <v>112.94117647058823</v>
      </c>
      <c r="N121" t="str">
        <f>VLOOKUP(A121,'Catalogo de productos'!C:AJ,10,FALSE)</f>
        <v>Top</v>
      </c>
      <c r="O121" t="str">
        <f>VLOOKUP(A121,'Catalogo de productos'!C:AJ,7,FALSE)</f>
        <v>Activo</v>
      </c>
      <c r="P121">
        <f>VLOOKUP(A121,'Catalogo de productos'!C:AJ,28,FALSE)</f>
        <v>24</v>
      </c>
      <c r="Q121">
        <f>VLOOKUP(A121,'Catalogo de productos'!C:AJ,33,FALSE)</f>
        <v>3</v>
      </c>
      <c r="R121" s="32">
        <f t="shared" si="15"/>
        <v>38.4</v>
      </c>
      <c r="S121">
        <f t="shared" si="14"/>
        <v>288</v>
      </c>
      <c r="T121" t="str">
        <f>VLOOKUP(A121,'Catalogo de productos'!C:AJ,12,FALSE)</f>
        <v>027-NAVAL</v>
      </c>
      <c r="U121" t="str">
        <f>VLOOKUP(A121,'Catalogo de productos'!C:AJ,9,FALSE)</f>
        <v>A006</v>
      </c>
      <c r="V121" t="str">
        <f>VLOOKUP(A121,'Catalogo de productos'!C:AJ,32,FALSE)</f>
        <v>A007</v>
      </c>
    </row>
    <row r="122" spans="1:22" ht="15" x14ac:dyDescent="0.25">
      <c r="A122" s="34" t="s">
        <v>2301</v>
      </c>
      <c r="B122" s="24" t="s">
        <v>3487</v>
      </c>
      <c r="C122" s="25" t="s">
        <v>2748</v>
      </c>
      <c r="D122" s="25">
        <v>62</v>
      </c>
      <c r="E122" s="31">
        <v>0</v>
      </c>
      <c r="F122" s="25">
        <v>62</v>
      </c>
      <c r="G122" s="26">
        <v>0.78</v>
      </c>
      <c r="H122" s="65"/>
      <c r="I122" s="36">
        <f t="shared" si="8"/>
        <v>79.487179487179489</v>
      </c>
      <c r="J122">
        <f t="shared" si="9"/>
        <v>70.2</v>
      </c>
      <c r="K122">
        <f t="shared" si="10"/>
        <v>70.2</v>
      </c>
      <c r="L122">
        <f t="shared" si="11"/>
        <v>72</v>
      </c>
      <c r="M122" s="9">
        <f t="shared" si="12"/>
        <v>92.307692307692307</v>
      </c>
      <c r="N122" t="str">
        <f>VLOOKUP(A122,'Catalogo de productos'!C:AJ,10,FALSE)</f>
        <v>Bata</v>
      </c>
      <c r="O122" t="str">
        <f>VLOOKUP(A122,'Catalogo de productos'!C:AJ,7,FALSE)</f>
        <v>Activo</v>
      </c>
      <c r="P122">
        <f>VLOOKUP(A122,'Catalogo de productos'!C:AJ,28,FALSE)</f>
        <v>24</v>
      </c>
      <c r="Q122">
        <f>VLOOKUP(A122,'Catalogo de productos'!C:AJ,33,FALSE)</f>
        <v>1</v>
      </c>
      <c r="R122" s="32">
        <f t="shared" si="15"/>
        <v>28.8</v>
      </c>
      <c r="S122">
        <f t="shared" si="14"/>
        <v>72</v>
      </c>
      <c r="T122" t="str">
        <f>VLOOKUP(A122,'Catalogo de productos'!C:AJ,12,FALSE)</f>
        <v>001-BLANCO</v>
      </c>
      <c r="U122" t="str">
        <f>VLOOKUP(A122,'Catalogo de productos'!C:AJ,9,FALSE)</f>
        <v>EH202</v>
      </c>
      <c r="V122" t="str">
        <f>VLOOKUP(A122,'Catalogo de productos'!C:AJ,32,FALSE)</f>
        <v xml:space="preserve">De todos </v>
      </c>
    </row>
    <row r="123" spans="1:22" ht="15" x14ac:dyDescent="0.25">
      <c r="A123" s="34" t="s">
        <v>1186</v>
      </c>
      <c r="B123" s="24" t="s">
        <v>3469</v>
      </c>
      <c r="C123" s="25" t="s">
        <v>104</v>
      </c>
      <c r="D123" s="25">
        <v>13</v>
      </c>
      <c r="E123" s="31">
        <v>0</v>
      </c>
      <c r="F123" s="25">
        <v>13</v>
      </c>
      <c r="G123" s="26">
        <v>0.16</v>
      </c>
      <c r="H123" s="65"/>
      <c r="I123" s="36">
        <f t="shared" si="8"/>
        <v>81.25</v>
      </c>
      <c r="J123">
        <f t="shared" si="9"/>
        <v>14.4</v>
      </c>
      <c r="K123">
        <f t="shared" si="10"/>
        <v>14.4</v>
      </c>
      <c r="L123">
        <f t="shared" si="11"/>
        <v>24</v>
      </c>
      <c r="M123" s="9">
        <f t="shared" si="12"/>
        <v>150</v>
      </c>
      <c r="N123" t="str">
        <f>VLOOKUP(A123,'Catalogo de productos'!C:AJ,10,FALSE)</f>
        <v>Pantalón</v>
      </c>
      <c r="O123" t="str">
        <f>VLOOKUP(A123,'Catalogo de productos'!C:AJ,7,FALSE)</f>
        <v>Activo</v>
      </c>
      <c r="P123">
        <f>VLOOKUP(A123,'Catalogo de productos'!C:AJ,28,FALSE)</f>
        <v>24</v>
      </c>
      <c r="Q123">
        <f>VLOOKUP(A123,'Catalogo de productos'!C:AJ,33,FALSE)</f>
        <v>3</v>
      </c>
      <c r="R123" s="32">
        <f t="shared" si="15"/>
        <v>9.6</v>
      </c>
      <c r="S123">
        <f t="shared" si="14"/>
        <v>72</v>
      </c>
      <c r="T123" t="str">
        <f>VLOOKUP(A123,'Catalogo de productos'!C:AJ,12,FALSE)</f>
        <v>001-BLANCO</v>
      </c>
      <c r="U123" t="str">
        <f>VLOOKUP(A123,'Catalogo de productos'!C:AJ,9,FALSE)</f>
        <v>AH103</v>
      </c>
      <c r="V123" t="str">
        <f>VLOOKUP(A123,'Catalogo de productos'!C:AJ,32,FALSE)</f>
        <v>A104</v>
      </c>
    </row>
    <row r="124" spans="1:22" ht="15" x14ac:dyDescent="0.25">
      <c r="A124" s="34" t="s">
        <v>904</v>
      </c>
      <c r="B124" s="24" t="s">
        <v>3432</v>
      </c>
      <c r="C124" s="25" t="s">
        <v>104</v>
      </c>
      <c r="D124" s="25">
        <v>5</v>
      </c>
      <c r="E124" s="31">
        <v>0</v>
      </c>
      <c r="F124" s="25">
        <v>5</v>
      </c>
      <c r="G124" s="26">
        <v>0.06</v>
      </c>
      <c r="H124" s="65"/>
      <c r="I124" s="36">
        <f t="shared" si="8"/>
        <v>83.333333333333343</v>
      </c>
      <c r="J124">
        <f t="shared" si="9"/>
        <v>5.3999999999999995</v>
      </c>
      <c r="K124">
        <f t="shared" si="10"/>
        <v>5.3999999999999995</v>
      </c>
      <c r="L124">
        <f t="shared" si="11"/>
        <v>24</v>
      </c>
      <c r="M124" s="9">
        <f t="shared" si="12"/>
        <v>400</v>
      </c>
      <c r="N124" t="str">
        <f>VLOOKUP(A124,'Catalogo de productos'!C:AJ,10,FALSE)</f>
        <v>Pantalón</v>
      </c>
      <c r="O124" t="str">
        <f>VLOOKUP(A124,'Catalogo de productos'!C:AJ,7,FALSE)</f>
        <v>Activo</v>
      </c>
      <c r="P124">
        <f>VLOOKUP(A124,'Catalogo de productos'!C:AJ,28,FALSE)</f>
        <v>24</v>
      </c>
      <c r="Q124">
        <f>VLOOKUP(A124,'Catalogo de productos'!C:AJ,33,FALSE)</f>
        <v>3</v>
      </c>
      <c r="R124" s="32">
        <f t="shared" si="15"/>
        <v>9.6</v>
      </c>
      <c r="S124">
        <f t="shared" si="14"/>
        <v>72</v>
      </c>
      <c r="T124" t="str">
        <f>VLOOKUP(A124,'Catalogo de productos'!C:AJ,12,FALSE)</f>
        <v>203-CENIZA</v>
      </c>
      <c r="U124" t="str">
        <f>VLOOKUP(A124,'Catalogo de productos'!C:AJ,9,FALSE)</f>
        <v>A104</v>
      </c>
      <c r="V124" t="str">
        <f>VLOOKUP(A124,'Catalogo de productos'!C:AJ,32,FALSE)</f>
        <v>A103 y AH103</v>
      </c>
    </row>
    <row r="125" spans="1:22" ht="15" x14ac:dyDescent="0.25">
      <c r="A125" s="34" t="s">
        <v>2083</v>
      </c>
      <c r="B125" s="24" t="s">
        <v>3424</v>
      </c>
      <c r="C125" s="25" t="s">
        <v>2747</v>
      </c>
      <c r="D125" s="25">
        <v>50</v>
      </c>
      <c r="E125" s="23">
        <v>0</v>
      </c>
      <c r="F125" s="25">
        <v>50</v>
      </c>
      <c r="G125" s="26">
        <v>0.6</v>
      </c>
      <c r="H125" s="65"/>
      <c r="I125" s="36">
        <f t="shared" si="8"/>
        <v>83.333333333333343</v>
      </c>
      <c r="J125">
        <f t="shared" si="9"/>
        <v>54</v>
      </c>
      <c r="K125">
        <f t="shared" si="10"/>
        <v>54</v>
      </c>
      <c r="L125">
        <f t="shared" si="11"/>
        <v>72</v>
      </c>
      <c r="M125" s="9">
        <f t="shared" si="12"/>
        <v>120</v>
      </c>
      <c r="N125" t="str">
        <f>VLOOKUP(A125,'Catalogo de productos'!C:AJ,10,FALSE)</f>
        <v>Pantalón</v>
      </c>
      <c r="O125" t="str">
        <f>VLOOKUP(A125,'Catalogo de productos'!C:AJ,7,FALSE)</f>
        <v>Activo</v>
      </c>
      <c r="P125">
        <f>VLOOKUP(A125,'Catalogo de productos'!C:AJ,28,FALSE)</f>
        <v>24</v>
      </c>
      <c r="Q125">
        <f>VLOOKUP(A125,'Catalogo de productos'!C:AJ,33,FALSE)</f>
        <v>1</v>
      </c>
      <c r="R125" s="32">
        <f t="shared" si="15"/>
        <v>28.8</v>
      </c>
      <c r="S125">
        <f t="shared" si="14"/>
        <v>72</v>
      </c>
      <c r="T125" t="str">
        <f>VLOOKUP(A125,'Catalogo de productos'!C:AJ,12,FALSE)</f>
        <v>570-NEGRO</v>
      </c>
      <c r="U125" t="str">
        <f>VLOOKUP(A125,'Catalogo de productos'!C:AJ,9,FALSE)</f>
        <v>A103</v>
      </c>
      <c r="V125" t="str">
        <f>VLOOKUP(A125,'Catalogo de productos'!C:AJ,32,FALSE)</f>
        <v xml:space="preserve">De todos </v>
      </c>
    </row>
    <row r="126" spans="1:22" ht="15" x14ac:dyDescent="0.25">
      <c r="A126" s="34" t="s">
        <v>815</v>
      </c>
      <c r="B126" s="24" t="s">
        <v>3424</v>
      </c>
      <c r="C126" s="25" t="s">
        <v>98</v>
      </c>
      <c r="D126" s="25">
        <v>88</v>
      </c>
      <c r="E126" s="31">
        <v>0</v>
      </c>
      <c r="F126" s="25">
        <v>88</v>
      </c>
      <c r="G126" s="26">
        <v>1.05</v>
      </c>
      <c r="H126" s="65"/>
      <c r="I126" s="36">
        <f t="shared" si="8"/>
        <v>83.80952380952381</v>
      </c>
      <c r="J126">
        <f t="shared" si="9"/>
        <v>94.5</v>
      </c>
      <c r="K126">
        <f t="shared" si="10"/>
        <v>94.5</v>
      </c>
      <c r="L126">
        <f t="shared" si="11"/>
        <v>96</v>
      </c>
      <c r="M126" s="9">
        <f t="shared" si="12"/>
        <v>91.428571428571431</v>
      </c>
      <c r="N126" t="str">
        <f>VLOOKUP(A126,'Catalogo de productos'!C:AJ,10,FALSE)</f>
        <v>Pantalón</v>
      </c>
      <c r="O126" t="str">
        <f>VLOOKUP(A126,'Catalogo de productos'!C:AJ,7,FALSE)</f>
        <v>Activo</v>
      </c>
      <c r="P126">
        <f>VLOOKUP(A126,'Catalogo de productos'!C:AJ,28,FALSE)</f>
        <v>24</v>
      </c>
      <c r="Q126">
        <f>VLOOKUP(A126,'Catalogo de productos'!C:AJ,33,FALSE)</f>
        <v>1</v>
      </c>
      <c r="R126" s="32">
        <f t="shared" si="15"/>
        <v>38.4</v>
      </c>
      <c r="S126">
        <f t="shared" si="14"/>
        <v>96</v>
      </c>
      <c r="T126" t="str">
        <f>VLOOKUP(A126,'Catalogo de productos'!C:AJ,12,FALSE)</f>
        <v>570-NEGRO</v>
      </c>
      <c r="U126" t="str">
        <f>VLOOKUP(A126,'Catalogo de productos'!C:AJ,9,FALSE)</f>
        <v>A103</v>
      </c>
      <c r="V126" t="str">
        <f>VLOOKUP(A126,'Catalogo de productos'!C:AJ,32,FALSE)</f>
        <v xml:space="preserve">De todos </v>
      </c>
    </row>
    <row r="127" spans="1:22" ht="15" x14ac:dyDescent="0.25">
      <c r="A127" s="34" t="s">
        <v>913</v>
      </c>
      <c r="B127" s="24" t="s">
        <v>3434</v>
      </c>
      <c r="C127" s="25" t="s">
        <v>100</v>
      </c>
      <c r="D127" s="25">
        <v>47</v>
      </c>
      <c r="E127" s="23">
        <v>0</v>
      </c>
      <c r="F127" s="25">
        <v>47</v>
      </c>
      <c r="G127" s="26">
        <v>0.56000000000000005</v>
      </c>
      <c r="H127" s="65"/>
      <c r="I127" s="36">
        <f t="shared" si="8"/>
        <v>83.928571428571416</v>
      </c>
      <c r="J127">
        <f t="shared" si="9"/>
        <v>50.400000000000006</v>
      </c>
      <c r="K127">
        <f t="shared" si="10"/>
        <v>50.400000000000006</v>
      </c>
      <c r="L127">
        <f t="shared" si="11"/>
        <v>72</v>
      </c>
      <c r="M127" s="9">
        <f t="shared" si="12"/>
        <v>128.57142857142856</v>
      </c>
      <c r="N127" t="str">
        <f>VLOOKUP(A127,'Catalogo de productos'!C:AJ,10,FALSE)</f>
        <v>Pantalón</v>
      </c>
      <c r="O127" t="str">
        <f>VLOOKUP(A127,'Catalogo de productos'!C:AJ,7,FALSE)</f>
        <v>Activo</v>
      </c>
      <c r="P127">
        <f>VLOOKUP(A127,'Catalogo de productos'!C:AJ,28,FALSE)</f>
        <v>24</v>
      </c>
      <c r="Q127">
        <f>VLOOKUP(A127,'Catalogo de productos'!C:AJ,33,FALSE)</f>
        <v>3</v>
      </c>
      <c r="R127" s="32">
        <f t="shared" si="15"/>
        <v>28.8</v>
      </c>
      <c r="S127">
        <f t="shared" si="14"/>
        <v>216</v>
      </c>
      <c r="T127" t="str">
        <f>VLOOKUP(A127,'Catalogo de productos'!C:AJ,12,FALSE)</f>
        <v>570-NEGRO</v>
      </c>
      <c r="U127" t="str">
        <f>VLOOKUP(A127,'Catalogo de productos'!C:AJ,9,FALSE)</f>
        <v>A104</v>
      </c>
      <c r="V127" t="str">
        <f>VLOOKUP(A127,'Catalogo de productos'!C:AJ,32,FALSE)</f>
        <v>A103 y AH103</v>
      </c>
    </row>
    <row r="128" spans="1:22" ht="15" x14ac:dyDescent="0.25">
      <c r="A128" s="34" t="s">
        <v>2305</v>
      </c>
      <c r="B128" s="24" t="s">
        <v>3488</v>
      </c>
      <c r="C128" s="25" t="s">
        <v>2748</v>
      </c>
      <c r="D128" s="25">
        <v>21</v>
      </c>
      <c r="E128" s="31">
        <v>0</v>
      </c>
      <c r="F128" s="25">
        <v>21</v>
      </c>
      <c r="G128" s="26">
        <v>0.25</v>
      </c>
      <c r="H128" s="65"/>
      <c r="I128" s="36">
        <f t="shared" si="8"/>
        <v>84</v>
      </c>
      <c r="J128">
        <f t="shared" si="9"/>
        <v>22.5</v>
      </c>
      <c r="K128">
        <f t="shared" si="10"/>
        <v>22.5</v>
      </c>
      <c r="L128">
        <f t="shared" si="11"/>
        <v>24</v>
      </c>
      <c r="M128" s="9">
        <f t="shared" si="12"/>
        <v>96</v>
      </c>
      <c r="N128" t="str">
        <f>VLOOKUP(A128,'Catalogo de productos'!C:AJ,10,FALSE)</f>
        <v>Bata</v>
      </c>
      <c r="O128" t="str">
        <f>VLOOKUP(A128,'Catalogo de productos'!C:AJ,7,FALSE)</f>
        <v>Activo</v>
      </c>
      <c r="P128">
        <f>VLOOKUP(A128,'Catalogo de productos'!C:AJ,28,FALSE)</f>
        <v>24</v>
      </c>
      <c r="Q128">
        <f>VLOOKUP(A128,'Catalogo de productos'!C:AJ,33,FALSE)</f>
        <v>1</v>
      </c>
      <c r="R128" s="32">
        <f t="shared" si="15"/>
        <v>9.6</v>
      </c>
      <c r="S128">
        <f t="shared" si="14"/>
        <v>24</v>
      </c>
      <c r="T128" t="str">
        <f>VLOOKUP(A128,'Catalogo de productos'!C:AJ,12,FALSE)</f>
        <v>001-BLANCO</v>
      </c>
      <c r="U128" t="str">
        <f>VLOOKUP(A128,'Catalogo de productos'!C:AJ,9,FALSE)</f>
        <v>EH203</v>
      </c>
      <c r="V128" t="str">
        <f>VLOOKUP(A128,'Catalogo de productos'!C:AJ,32,FALSE)</f>
        <v xml:space="preserve">De todos </v>
      </c>
    </row>
    <row r="129" spans="1:22" ht="15" x14ac:dyDescent="0.25">
      <c r="A129" s="34" t="s">
        <v>700</v>
      </c>
      <c r="B129" s="24" t="s">
        <v>3418</v>
      </c>
      <c r="C129" s="25" t="s">
        <v>98</v>
      </c>
      <c r="D129" s="25">
        <v>69</v>
      </c>
      <c r="E129" s="31">
        <v>0</v>
      </c>
      <c r="F129" s="25">
        <v>69</v>
      </c>
      <c r="G129" s="26">
        <v>0.8</v>
      </c>
      <c r="H129" s="65"/>
      <c r="I129" s="36">
        <f t="shared" si="8"/>
        <v>86.25</v>
      </c>
      <c r="J129">
        <f t="shared" si="9"/>
        <v>72</v>
      </c>
      <c r="K129">
        <f t="shared" si="10"/>
        <v>72</v>
      </c>
      <c r="L129">
        <f t="shared" si="11"/>
        <v>72</v>
      </c>
      <c r="M129" s="9">
        <f t="shared" si="12"/>
        <v>90</v>
      </c>
      <c r="N129" t="str">
        <f>VLOOKUP(A129,'Catalogo de productos'!C:AJ,10,FALSE)</f>
        <v>Pantalón</v>
      </c>
      <c r="O129" t="str">
        <f>VLOOKUP(A129,'Catalogo de productos'!C:AJ,7,FALSE)</f>
        <v>Activo</v>
      </c>
      <c r="P129">
        <f>VLOOKUP(A129,'Catalogo de productos'!C:AJ,28,FALSE)</f>
        <v>24</v>
      </c>
      <c r="Q129">
        <f>VLOOKUP(A129,'Catalogo de productos'!C:AJ,33,FALSE)</f>
        <v>1</v>
      </c>
      <c r="R129" s="32">
        <f t="shared" si="15"/>
        <v>28.8</v>
      </c>
      <c r="S129">
        <f t="shared" si="14"/>
        <v>72</v>
      </c>
      <c r="T129" t="str">
        <f>VLOOKUP(A129,'Catalogo de productos'!C:AJ,12,FALSE)</f>
        <v>570-NEGRO</v>
      </c>
      <c r="U129" t="str">
        <f>VLOOKUP(A129,'Catalogo de productos'!C:AJ,9,FALSE)</f>
        <v>A102</v>
      </c>
      <c r="V129" t="str">
        <f>VLOOKUP(A129,'Catalogo de productos'!C:AJ,32,FALSE)</f>
        <v xml:space="preserve">De todos </v>
      </c>
    </row>
    <row r="130" spans="1:22" ht="15" x14ac:dyDescent="0.25">
      <c r="A130" s="34" t="s">
        <v>329</v>
      </c>
      <c r="B130" s="24" t="s">
        <v>3406</v>
      </c>
      <c r="C130" s="25" t="s">
        <v>104</v>
      </c>
      <c r="D130" s="25">
        <v>13</v>
      </c>
      <c r="E130" s="31">
        <v>0</v>
      </c>
      <c r="F130" s="25">
        <v>13</v>
      </c>
      <c r="G130" s="26">
        <v>0.15</v>
      </c>
      <c r="H130" s="65"/>
      <c r="I130" s="36">
        <f t="shared" ref="I130:I193" si="16">F130/G130</f>
        <v>86.666666666666671</v>
      </c>
      <c r="J130">
        <f t="shared" ref="J130:J193" si="17">G130*90</f>
        <v>13.5</v>
      </c>
      <c r="K130">
        <f t="shared" ref="K130:K193" si="18">IF(I130&lt;100,G130*90,0)</f>
        <v>13.5</v>
      </c>
      <c r="L130">
        <f t="shared" ref="L130:L193" si="19">IF(K130=0,0,(_xlfn.CEILING.MATH(J130,24)))</f>
        <v>24</v>
      </c>
      <c r="M130" s="9">
        <f t="shared" ref="M130:M193" si="20">L130/G130</f>
        <v>160</v>
      </c>
      <c r="N130" t="str">
        <f>VLOOKUP(A130,'Catalogo de productos'!C:AJ,10,FALSE)</f>
        <v>Top</v>
      </c>
      <c r="O130" t="str">
        <f>VLOOKUP(A130,'Catalogo de productos'!C:AJ,7,FALSE)</f>
        <v>Activo</v>
      </c>
      <c r="P130">
        <f>VLOOKUP(A130,'Catalogo de productos'!C:AJ,28,FALSE)</f>
        <v>24</v>
      </c>
      <c r="Q130">
        <f>VLOOKUP(A130,'Catalogo de productos'!C:AJ,33,FALSE)</f>
        <v>2</v>
      </c>
      <c r="R130" s="32">
        <f t="shared" ref="R130:R156" si="21">IF(K130=0,0,((P130*L130)/60))</f>
        <v>9.6</v>
      </c>
      <c r="S130">
        <f t="shared" ref="S130:S193" si="22">IF(R130=0,0,Q130*L130)</f>
        <v>48</v>
      </c>
      <c r="T130" t="str">
        <f>VLOOKUP(A130,'Catalogo de productos'!C:AJ,12,FALSE)</f>
        <v>421-AVENTURINE</v>
      </c>
      <c r="U130" t="str">
        <f>VLOOKUP(A130,'Catalogo de productos'!C:AJ,9,FALSE)</f>
        <v>A005</v>
      </c>
      <c r="V130" t="str">
        <f>VLOOKUP(A130,'Catalogo de productos'!C:AJ,32,FALSE)</f>
        <v>A006  y IH002</v>
      </c>
    </row>
    <row r="131" spans="1:22" ht="15" x14ac:dyDescent="0.25">
      <c r="A131" s="34" t="s">
        <v>2032</v>
      </c>
      <c r="B131" s="24" t="s">
        <v>3462</v>
      </c>
      <c r="C131" s="25" t="s">
        <v>2748</v>
      </c>
      <c r="D131" s="25">
        <v>118</v>
      </c>
      <c r="E131" s="31">
        <v>0</v>
      </c>
      <c r="F131" s="25">
        <v>118</v>
      </c>
      <c r="G131" s="26">
        <v>1.34</v>
      </c>
      <c r="H131" s="65"/>
      <c r="I131" s="36">
        <f t="shared" si="16"/>
        <v>88.059701492537314</v>
      </c>
      <c r="J131">
        <f t="shared" si="17"/>
        <v>120.60000000000001</v>
      </c>
      <c r="K131">
        <f t="shared" si="18"/>
        <v>120.60000000000001</v>
      </c>
      <c r="L131">
        <f t="shared" si="19"/>
        <v>144</v>
      </c>
      <c r="M131" s="9">
        <f t="shared" si="20"/>
        <v>107.46268656716417</v>
      </c>
      <c r="N131" t="str">
        <f>VLOOKUP(A131,'Catalogo de productos'!C:AJ,10,FALSE)</f>
        <v>Top</v>
      </c>
      <c r="O131" t="str">
        <f>VLOOKUP(A131,'Catalogo de productos'!C:AJ,7,FALSE)</f>
        <v>Activo</v>
      </c>
      <c r="P131">
        <f>VLOOKUP(A131,'Catalogo de productos'!C:AJ,28,FALSE)</f>
        <v>24</v>
      </c>
      <c r="Q131">
        <f>VLOOKUP(A131,'Catalogo de productos'!C:AJ,33,FALSE)</f>
        <v>2</v>
      </c>
      <c r="R131" s="32">
        <f t="shared" si="21"/>
        <v>57.6</v>
      </c>
      <c r="S131">
        <f t="shared" si="22"/>
        <v>288</v>
      </c>
      <c r="T131" t="str">
        <f>VLOOKUP(A131,'Catalogo de productos'!C:AJ,12,FALSE)</f>
        <v>570-NEGRO</v>
      </c>
      <c r="U131" t="str">
        <f>VLOOKUP(A131,'Catalogo de productos'!C:AJ,9,FALSE)</f>
        <v>AH003</v>
      </c>
      <c r="V131" t="str">
        <f>VLOOKUP(A131,'Catalogo de productos'!C:AJ,32,FALSE)</f>
        <v>A002</v>
      </c>
    </row>
    <row r="132" spans="1:22" ht="15" x14ac:dyDescent="0.25">
      <c r="A132" s="34" t="s">
        <v>1954</v>
      </c>
      <c r="B132" s="24" t="s">
        <v>3396</v>
      </c>
      <c r="C132" s="25" t="s">
        <v>2748</v>
      </c>
      <c r="D132" s="25">
        <v>113</v>
      </c>
      <c r="E132" s="23">
        <v>0</v>
      </c>
      <c r="F132" s="25">
        <v>113</v>
      </c>
      <c r="G132" s="26">
        <v>1.28</v>
      </c>
      <c r="H132" s="65"/>
      <c r="I132" s="36">
        <f t="shared" si="16"/>
        <v>88.28125</v>
      </c>
      <c r="J132">
        <f t="shared" si="17"/>
        <v>115.2</v>
      </c>
      <c r="K132">
        <f t="shared" si="18"/>
        <v>115.2</v>
      </c>
      <c r="L132">
        <f t="shared" si="19"/>
        <v>120</v>
      </c>
      <c r="M132" s="9">
        <f t="shared" si="20"/>
        <v>93.75</v>
      </c>
      <c r="N132" t="str">
        <f>VLOOKUP(A132,'Catalogo de productos'!C:AJ,10,FALSE)</f>
        <v>Top</v>
      </c>
      <c r="O132" t="str">
        <f>VLOOKUP(A132,'Catalogo de productos'!C:AJ,7,FALSE)</f>
        <v>Activo</v>
      </c>
      <c r="P132">
        <f>VLOOKUP(A132,'Catalogo de productos'!C:AJ,28,FALSE)</f>
        <v>24</v>
      </c>
      <c r="Q132">
        <f>VLOOKUP(A132,'Catalogo de productos'!C:AJ,33,FALSE)</f>
        <v>2</v>
      </c>
      <c r="R132" s="32">
        <f t="shared" si="21"/>
        <v>48</v>
      </c>
      <c r="S132">
        <f t="shared" si="22"/>
        <v>240</v>
      </c>
      <c r="T132" t="str">
        <f>VLOOKUP(A132,'Catalogo de productos'!C:AJ,12,FALSE)</f>
        <v>001-BLANCO</v>
      </c>
      <c r="U132" t="str">
        <f>VLOOKUP(A132,'Catalogo de productos'!C:AJ,9,FALSE)</f>
        <v>A002</v>
      </c>
      <c r="V132" t="str">
        <f>VLOOKUP(A132,'Catalogo de productos'!C:AJ,32,FALSE)</f>
        <v>AH003</v>
      </c>
    </row>
    <row r="133" spans="1:22" ht="15" x14ac:dyDescent="0.25">
      <c r="A133" s="34" t="s">
        <v>2251</v>
      </c>
      <c r="B133" s="24" t="s">
        <v>3495</v>
      </c>
      <c r="C133" s="25" t="s">
        <v>100</v>
      </c>
      <c r="D133" s="25">
        <v>9</v>
      </c>
      <c r="E133" s="25">
        <v>24</v>
      </c>
      <c r="F133" s="25">
        <v>33</v>
      </c>
      <c r="G133" s="26">
        <v>0.37</v>
      </c>
      <c r="H133" s="65"/>
      <c r="I133" s="36">
        <f t="shared" si="16"/>
        <v>89.189189189189193</v>
      </c>
      <c r="J133">
        <f t="shared" si="17"/>
        <v>33.299999999999997</v>
      </c>
      <c r="K133">
        <f t="shared" si="18"/>
        <v>33.299999999999997</v>
      </c>
      <c r="L133">
        <f t="shared" si="19"/>
        <v>48</v>
      </c>
      <c r="M133" s="9">
        <f t="shared" si="20"/>
        <v>129.72972972972974</v>
      </c>
      <c r="N133" t="str">
        <f>VLOOKUP(A133,'Catalogo de productos'!C:AJ,10,FALSE)</f>
        <v>Pantalón</v>
      </c>
      <c r="O133" t="str">
        <f>VLOOKUP(A133,'Catalogo de productos'!C:AJ,7,FALSE)</f>
        <v>Activo</v>
      </c>
      <c r="P133">
        <f>VLOOKUP(A133,'Catalogo de productos'!C:AJ,28,FALSE)</f>
        <v>24</v>
      </c>
      <c r="Q133">
        <f>VLOOKUP(A133,'Catalogo de productos'!C:AJ,33,FALSE)</f>
        <v>1</v>
      </c>
      <c r="R133" s="32">
        <f t="shared" si="21"/>
        <v>19.2</v>
      </c>
      <c r="S133">
        <f t="shared" si="22"/>
        <v>48</v>
      </c>
      <c r="T133" t="str">
        <f>VLOOKUP(A133,'Catalogo de productos'!C:AJ,12,FALSE)</f>
        <v>510-ROUJA</v>
      </c>
      <c r="U133" t="str">
        <f>VLOOKUP(A133,'Catalogo de productos'!C:AJ,9,FALSE)</f>
        <v>I101</v>
      </c>
      <c r="V133" t="str">
        <f>VLOOKUP(A133,'Catalogo de productos'!C:AJ,32,FALSE)</f>
        <v xml:space="preserve">De todos </v>
      </c>
    </row>
    <row r="134" spans="1:22" ht="15" x14ac:dyDescent="0.25">
      <c r="A134" s="34" t="s">
        <v>2148</v>
      </c>
      <c r="B134" s="24" t="s">
        <v>3468</v>
      </c>
      <c r="C134" s="25" t="s">
        <v>2748</v>
      </c>
      <c r="D134" s="25">
        <v>54</v>
      </c>
      <c r="E134" s="22">
        <v>72</v>
      </c>
      <c r="F134" s="25">
        <v>126</v>
      </c>
      <c r="G134" s="26">
        <v>1.4</v>
      </c>
      <c r="H134" s="65"/>
      <c r="I134" s="36">
        <f t="shared" si="16"/>
        <v>90</v>
      </c>
      <c r="J134">
        <f t="shared" si="17"/>
        <v>125.99999999999999</v>
      </c>
      <c r="K134">
        <f t="shared" si="18"/>
        <v>125.99999999999999</v>
      </c>
      <c r="L134">
        <f t="shared" si="19"/>
        <v>144</v>
      </c>
      <c r="M134" s="9">
        <f t="shared" si="20"/>
        <v>102.85714285714286</v>
      </c>
      <c r="N134" t="str">
        <f>VLOOKUP(A134,'Catalogo de productos'!C:AJ,10,FALSE)</f>
        <v>Pantalón</v>
      </c>
      <c r="O134" t="str">
        <f>VLOOKUP(A134,'Catalogo de productos'!C:AJ,7,FALSE)</f>
        <v>Activo</v>
      </c>
      <c r="P134">
        <f>VLOOKUP(A134,'Catalogo de productos'!C:AJ,28,FALSE)</f>
        <v>24</v>
      </c>
      <c r="Q134">
        <f>VLOOKUP(A134,'Catalogo de productos'!C:AJ,33,FALSE)</f>
        <v>1</v>
      </c>
      <c r="R134" s="32">
        <f t="shared" si="21"/>
        <v>57.6</v>
      </c>
      <c r="S134">
        <f t="shared" si="22"/>
        <v>144</v>
      </c>
      <c r="T134" t="str">
        <f>VLOOKUP(A134,'Catalogo de productos'!C:AJ,12,FALSE)</f>
        <v>570-NEGRO</v>
      </c>
      <c r="U134" t="str">
        <f>VLOOKUP(A134,'Catalogo de productos'!C:AJ,9,FALSE)</f>
        <v>AH102</v>
      </c>
      <c r="V134" t="str">
        <f>VLOOKUP(A134,'Catalogo de productos'!C:AJ,32,FALSE)</f>
        <v xml:space="preserve">De todos </v>
      </c>
    </row>
    <row r="135" spans="1:22" ht="15" x14ac:dyDescent="0.25">
      <c r="A135" s="34" t="s">
        <v>454</v>
      </c>
      <c r="B135" s="24" t="s">
        <v>3450</v>
      </c>
      <c r="C135" s="25" t="s">
        <v>100</v>
      </c>
      <c r="D135" s="25">
        <v>20</v>
      </c>
      <c r="E135" s="31">
        <v>0</v>
      </c>
      <c r="F135" s="25">
        <v>20</v>
      </c>
      <c r="G135" s="26">
        <v>0.22</v>
      </c>
      <c r="H135" s="65"/>
      <c r="I135" s="36">
        <f t="shared" si="16"/>
        <v>90.909090909090907</v>
      </c>
      <c r="J135">
        <f t="shared" si="17"/>
        <v>19.8</v>
      </c>
      <c r="K135">
        <f t="shared" si="18"/>
        <v>19.8</v>
      </c>
      <c r="L135">
        <f t="shared" si="19"/>
        <v>24</v>
      </c>
      <c r="M135" s="9">
        <f t="shared" si="20"/>
        <v>109.09090909090909</v>
      </c>
      <c r="N135" t="str">
        <f>VLOOKUP(A135,'Catalogo de productos'!C:AJ,10,FALSE)</f>
        <v>Top</v>
      </c>
      <c r="O135" t="str">
        <f>VLOOKUP(A135,'Catalogo de productos'!C:AJ,7,FALSE)</f>
        <v>Activo</v>
      </c>
      <c r="P135">
        <f>VLOOKUP(A135,'Catalogo de productos'!C:AJ,28,FALSE)</f>
        <v>24</v>
      </c>
      <c r="Q135">
        <f>VLOOKUP(A135,'Catalogo de productos'!C:AJ,33,FALSE)</f>
        <v>1</v>
      </c>
      <c r="R135" s="32">
        <f t="shared" si="21"/>
        <v>9.6</v>
      </c>
      <c r="S135">
        <f t="shared" si="22"/>
        <v>24</v>
      </c>
      <c r="T135" t="str">
        <f>VLOOKUP(A135,'Catalogo de productos'!C:AJ,12,FALSE)</f>
        <v>203-CENIZA</v>
      </c>
      <c r="U135" t="str">
        <f>VLOOKUP(A135,'Catalogo de productos'!C:AJ,9,FALSE)</f>
        <v>AH001</v>
      </c>
      <c r="V135" t="str">
        <f>VLOOKUP(A135,'Catalogo de productos'!C:AJ,32,FALSE)</f>
        <v xml:space="preserve">De todos </v>
      </c>
    </row>
    <row r="136" spans="1:22" ht="15" x14ac:dyDescent="0.25">
      <c r="A136" s="34" t="s">
        <v>560</v>
      </c>
      <c r="B136" s="24" t="s">
        <v>3462</v>
      </c>
      <c r="C136" s="25" t="s">
        <v>100</v>
      </c>
      <c r="D136" s="25">
        <v>51</v>
      </c>
      <c r="E136" s="31">
        <v>0</v>
      </c>
      <c r="F136" s="25">
        <v>51</v>
      </c>
      <c r="G136" s="26">
        <v>0.56000000000000005</v>
      </c>
      <c r="H136" s="65"/>
      <c r="I136" s="36">
        <f t="shared" si="16"/>
        <v>91.071428571428569</v>
      </c>
      <c r="J136">
        <f t="shared" si="17"/>
        <v>50.400000000000006</v>
      </c>
      <c r="K136">
        <f t="shared" si="18"/>
        <v>50.400000000000006</v>
      </c>
      <c r="L136">
        <f t="shared" si="19"/>
        <v>72</v>
      </c>
      <c r="M136" s="9">
        <f t="shared" si="20"/>
        <v>128.57142857142856</v>
      </c>
      <c r="N136" t="str">
        <f>VLOOKUP(A136,'Catalogo de productos'!C:AJ,10,FALSE)</f>
        <v>Top</v>
      </c>
      <c r="O136" t="str">
        <f>VLOOKUP(A136,'Catalogo de productos'!C:AJ,7,FALSE)</f>
        <v>Activo</v>
      </c>
      <c r="P136">
        <f>VLOOKUP(A136,'Catalogo de productos'!C:AJ,28,FALSE)</f>
        <v>24</v>
      </c>
      <c r="Q136">
        <f>VLOOKUP(A136,'Catalogo de productos'!C:AJ,33,FALSE)</f>
        <v>2</v>
      </c>
      <c r="R136" s="32">
        <f t="shared" si="21"/>
        <v>28.8</v>
      </c>
      <c r="S136">
        <f t="shared" si="22"/>
        <v>144</v>
      </c>
      <c r="T136" t="str">
        <f>VLOOKUP(A136,'Catalogo de productos'!C:AJ,12,FALSE)</f>
        <v>570-NEGRO</v>
      </c>
      <c r="U136" t="str">
        <f>VLOOKUP(A136,'Catalogo de productos'!C:AJ,9,FALSE)</f>
        <v>AH003</v>
      </c>
      <c r="V136" t="str">
        <f>VLOOKUP(A136,'Catalogo de productos'!C:AJ,32,FALSE)</f>
        <v>A002</v>
      </c>
    </row>
    <row r="137" spans="1:22" ht="15" x14ac:dyDescent="0.25">
      <c r="A137" s="34" t="s">
        <v>2089</v>
      </c>
      <c r="B137" s="24" t="s">
        <v>3430</v>
      </c>
      <c r="C137" s="25" t="s">
        <v>2747</v>
      </c>
      <c r="D137" s="25">
        <v>34</v>
      </c>
      <c r="E137" s="23">
        <v>0</v>
      </c>
      <c r="F137" s="25">
        <v>34</v>
      </c>
      <c r="G137" s="26">
        <v>0.37</v>
      </c>
      <c r="H137" s="65"/>
      <c r="I137" s="36">
        <f t="shared" si="16"/>
        <v>91.891891891891888</v>
      </c>
      <c r="J137">
        <f t="shared" si="17"/>
        <v>33.299999999999997</v>
      </c>
      <c r="K137">
        <f t="shared" si="18"/>
        <v>33.299999999999997</v>
      </c>
      <c r="L137">
        <f t="shared" si="19"/>
        <v>48</v>
      </c>
      <c r="M137" s="9">
        <f t="shared" si="20"/>
        <v>129.72972972972974</v>
      </c>
      <c r="N137" t="str">
        <f>VLOOKUP(A137,'Catalogo de productos'!C:AJ,10,FALSE)</f>
        <v>Pantalón</v>
      </c>
      <c r="O137" t="str">
        <f>VLOOKUP(A137,'Catalogo de productos'!C:AJ,7,FALSE)</f>
        <v>Activo</v>
      </c>
      <c r="P137">
        <f>VLOOKUP(A137,'Catalogo de productos'!C:AJ,28,FALSE)</f>
        <v>24</v>
      </c>
      <c r="Q137">
        <f>VLOOKUP(A137,'Catalogo de productos'!C:AJ,33,FALSE)</f>
        <v>3</v>
      </c>
      <c r="R137" s="32">
        <f t="shared" si="21"/>
        <v>19.2</v>
      </c>
      <c r="S137">
        <f t="shared" si="22"/>
        <v>144</v>
      </c>
      <c r="T137" t="str">
        <f>VLOOKUP(A137,'Catalogo de productos'!C:AJ,12,FALSE)</f>
        <v>001-BLANCO</v>
      </c>
      <c r="U137" t="str">
        <f>VLOOKUP(A137,'Catalogo de productos'!C:AJ,9,FALSE)</f>
        <v>A104</v>
      </c>
      <c r="V137" t="str">
        <f>VLOOKUP(A137,'Catalogo de productos'!C:AJ,32,FALSE)</f>
        <v>A103 y AH103</v>
      </c>
    </row>
    <row r="138" spans="1:22" ht="15" x14ac:dyDescent="0.25">
      <c r="A138" s="34" t="s">
        <v>1571</v>
      </c>
      <c r="B138" s="24" t="s">
        <v>3496</v>
      </c>
      <c r="C138" s="25" t="s">
        <v>98</v>
      </c>
      <c r="D138" s="25">
        <v>12</v>
      </c>
      <c r="E138" s="23">
        <v>0</v>
      </c>
      <c r="F138" s="25">
        <v>12</v>
      </c>
      <c r="G138" s="26">
        <v>0.13</v>
      </c>
      <c r="H138" s="65"/>
      <c r="I138" s="36">
        <f t="shared" si="16"/>
        <v>92.307692307692307</v>
      </c>
      <c r="J138">
        <f t="shared" si="17"/>
        <v>11.700000000000001</v>
      </c>
      <c r="K138">
        <f t="shared" si="18"/>
        <v>11.700000000000001</v>
      </c>
      <c r="L138">
        <f t="shared" si="19"/>
        <v>24</v>
      </c>
      <c r="M138" s="9">
        <f t="shared" si="20"/>
        <v>184.61538461538461</v>
      </c>
      <c r="N138" t="e">
        <f>VLOOKUP(A138,'Catalogo de productos'!C:AJ,10,FALSE)</f>
        <v>#N/A</v>
      </c>
      <c r="O138" t="e">
        <f>VLOOKUP(A138,'Catalogo de productos'!C:AJ,7,FALSE)</f>
        <v>#N/A</v>
      </c>
      <c r="P138" t="e">
        <f>VLOOKUP(A138,'Catalogo de productos'!C:AJ,28,FALSE)</f>
        <v>#N/A</v>
      </c>
      <c r="Q138" t="e">
        <f>VLOOKUP(A138,'Catalogo de productos'!C:AJ,33,FALSE)</f>
        <v>#N/A</v>
      </c>
      <c r="R138" s="32" t="e">
        <f t="shared" si="21"/>
        <v>#N/A</v>
      </c>
      <c r="S138" t="e">
        <f t="shared" si="22"/>
        <v>#N/A</v>
      </c>
      <c r="T138" t="e">
        <f>VLOOKUP(A138,'Catalogo de productos'!C:AJ,12,FALSE)</f>
        <v>#N/A</v>
      </c>
      <c r="U138" t="e">
        <f>VLOOKUP(A138,'Catalogo de productos'!C:AJ,9,FALSE)</f>
        <v>#N/A</v>
      </c>
      <c r="V138" t="e">
        <f>VLOOKUP(A138,'Catalogo de productos'!C:AJ,32,FALSE)</f>
        <v>#N/A</v>
      </c>
    </row>
    <row r="139" spans="1:22" ht="15" x14ac:dyDescent="0.25">
      <c r="A139" s="34" t="s">
        <v>1997</v>
      </c>
      <c r="B139" s="24" t="s">
        <v>3411</v>
      </c>
      <c r="C139" s="25" t="s">
        <v>2747</v>
      </c>
      <c r="D139" s="25">
        <v>40</v>
      </c>
      <c r="E139" s="23">
        <v>0</v>
      </c>
      <c r="F139" s="25">
        <v>40</v>
      </c>
      <c r="G139" s="26">
        <v>0.43</v>
      </c>
      <c r="H139" s="65"/>
      <c r="I139" s="36">
        <f t="shared" si="16"/>
        <v>93.023255813953483</v>
      </c>
      <c r="J139">
        <f t="shared" si="17"/>
        <v>38.700000000000003</v>
      </c>
      <c r="K139">
        <f t="shared" si="18"/>
        <v>38.700000000000003</v>
      </c>
      <c r="L139">
        <f t="shared" si="19"/>
        <v>48</v>
      </c>
      <c r="M139" s="9">
        <f t="shared" si="20"/>
        <v>111.62790697674419</v>
      </c>
      <c r="N139" t="str">
        <f>VLOOKUP(A139,'Catalogo de productos'!C:AJ,10,FALSE)</f>
        <v>Top</v>
      </c>
      <c r="O139" t="str">
        <f>VLOOKUP(A139,'Catalogo de productos'!C:AJ,7,FALSE)</f>
        <v>Activo</v>
      </c>
      <c r="P139">
        <f>VLOOKUP(A139,'Catalogo de productos'!C:AJ,28,FALSE)</f>
        <v>24</v>
      </c>
      <c r="Q139">
        <f>VLOOKUP(A139,'Catalogo de productos'!C:AJ,33,FALSE)</f>
        <v>3</v>
      </c>
      <c r="R139" s="32">
        <f t="shared" si="21"/>
        <v>19.2</v>
      </c>
      <c r="S139">
        <f t="shared" si="22"/>
        <v>144</v>
      </c>
      <c r="T139" t="str">
        <f>VLOOKUP(A139,'Catalogo de productos'!C:AJ,12,FALSE)</f>
        <v>421-AVENTURINE</v>
      </c>
      <c r="U139" t="str">
        <f>VLOOKUP(A139,'Catalogo de productos'!C:AJ,9,FALSE)</f>
        <v>A007</v>
      </c>
      <c r="V139" t="str">
        <f>VLOOKUP(A139,'Catalogo de productos'!C:AJ,32,FALSE)</f>
        <v>A006</v>
      </c>
    </row>
    <row r="140" spans="1:22" ht="15" x14ac:dyDescent="0.25">
      <c r="A140" s="34" t="s">
        <v>2041</v>
      </c>
      <c r="B140" s="24" t="s">
        <v>3413</v>
      </c>
      <c r="C140" s="25" t="s">
        <v>2747</v>
      </c>
      <c r="D140" s="25">
        <v>84</v>
      </c>
      <c r="E140" s="31">
        <v>0</v>
      </c>
      <c r="F140" s="25">
        <v>84</v>
      </c>
      <c r="G140" s="26">
        <v>0.9</v>
      </c>
      <c r="H140" s="65"/>
      <c r="I140" s="36">
        <f t="shared" si="16"/>
        <v>93.333333333333329</v>
      </c>
      <c r="J140">
        <f t="shared" si="17"/>
        <v>81</v>
      </c>
      <c r="K140">
        <f t="shared" si="18"/>
        <v>81</v>
      </c>
      <c r="L140">
        <f t="shared" si="19"/>
        <v>96</v>
      </c>
      <c r="M140" s="9">
        <f t="shared" si="20"/>
        <v>106.66666666666666</v>
      </c>
      <c r="N140" t="str">
        <f>VLOOKUP(A140,'Catalogo de productos'!C:AJ,10,FALSE)</f>
        <v>Pantalón</v>
      </c>
      <c r="O140" t="str">
        <f>VLOOKUP(A140,'Catalogo de productos'!C:AJ,7,FALSE)</f>
        <v>Activo</v>
      </c>
      <c r="P140">
        <f>VLOOKUP(A140,'Catalogo de productos'!C:AJ,28,FALSE)</f>
        <v>24</v>
      </c>
      <c r="Q140">
        <f>VLOOKUP(A140,'Catalogo de productos'!C:AJ,33,FALSE)</f>
        <v>1</v>
      </c>
      <c r="R140" s="32">
        <f t="shared" si="21"/>
        <v>38.4</v>
      </c>
      <c r="S140">
        <f t="shared" si="22"/>
        <v>96</v>
      </c>
      <c r="T140" t="str">
        <f>VLOOKUP(A140,'Catalogo de productos'!C:AJ,12,FALSE)</f>
        <v>001-BLANCO</v>
      </c>
      <c r="U140" t="str">
        <f>VLOOKUP(A140,'Catalogo de productos'!C:AJ,9,FALSE)</f>
        <v>A102</v>
      </c>
      <c r="V140" t="str">
        <f>VLOOKUP(A140,'Catalogo de productos'!C:AJ,32,FALSE)</f>
        <v xml:space="preserve">De todos </v>
      </c>
    </row>
    <row r="141" spans="1:22" ht="15" x14ac:dyDescent="0.25">
      <c r="A141" s="34" t="s">
        <v>1197</v>
      </c>
      <c r="B141" s="24" t="s">
        <v>3471</v>
      </c>
      <c r="C141" s="25" t="s">
        <v>100</v>
      </c>
      <c r="D141" s="25">
        <v>15</v>
      </c>
      <c r="E141" s="31">
        <v>0</v>
      </c>
      <c r="F141" s="25">
        <v>15</v>
      </c>
      <c r="G141" s="26">
        <v>0.16</v>
      </c>
      <c r="H141" s="65"/>
      <c r="I141" s="36">
        <f t="shared" si="16"/>
        <v>93.75</v>
      </c>
      <c r="J141">
        <f t="shared" si="17"/>
        <v>14.4</v>
      </c>
      <c r="K141">
        <f t="shared" si="18"/>
        <v>14.4</v>
      </c>
      <c r="L141">
        <f t="shared" si="19"/>
        <v>24</v>
      </c>
      <c r="M141" s="9">
        <f t="shared" si="20"/>
        <v>150</v>
      </c>
      <c r="N141" t="str">
        <f>VLOOKUP(A141,'Catalogo de productos'!C:AJ,10,FALSE)</f>
        <v>Pantalón</v>
      </c>
      <c r="O141" t="str">
        <f>VLOOKUP(A141,'Catalogo de productos'!C:AJ,7,FALSE)</f>
        <v>Activo</v>
      </c>
      <c r="P141">
        <f>VLOOKUP(A141,'Catalogo de productos'!C:AJ,28,FALSE)</f>
        <v>24</v>
      </c>
      <c r="Q141">
        <f>VLOOKUP(A141,'Catalogo de productos'!C:AJ,33,FALSE)</f>
        <v>3</v>
      </c>
      <c r="R141" s="32">
        <f t="shared" si="21"/>
        <v>9.6</v>
      </c>
      <c r="S141">
        <f t="shared" si="22"/>
        <v>72</v>
      </c>
      <c r="T141" t="str">
        <f>VLOOKUP(A141,'Catalogo de productos'!C:AJ,12,FALSE)</f>
        <v>203-CENIZA</v>
      </c>
      <c r="U141" t="str">
        <f>VLOOKUP(A141,'Catalogo de productos'!C:AJ,9,FALSE)</f>
        <v>AH103</v>
      </c>
      <c r="V141" t="str">
        <f>VLOOKUP(A141,'Catalogo de productos'!C:AJ,32,FALSE)</f>
        <v>A104</v>
      </c>
    </row>
    <row r="142" spans="1:22" ht="15" x14ac:dyDescent="0.25">
      <c r="A142" s="34" t="s">
        <v>2066</v>
      </c>
      <c r="B142" s="24" t="s">
        <v>3419</v>
      </c>
      <c r="C142" s="25" t="s">
        <v>2748</v>
      </c>
      <c r="D142" s="22">
        <v>14</v>
      </c>
      <c r="E142" s="25">
        <v>144</v>
      </c>
      <c r="F142" s="25">
        <v>158</v>
      </c>
      <c r="G142" s="26">
        <v>1.68</v>
      </c>
      <c r="H142" s="65"/>
      <c r="I142" s="36">
        <f t="shared" si="16"/>
        <v>94.047619047619051</v>
      </c>
      <c r="J142">
        <f t="shared" si="17"/>
        <v>151.19999999999999</v>
      </c>
      <c r="K142">
        <f t="shared" si="18"/>
        <v>151.19999999999999</v>
      </c>
      <c r="L142">
        <f t="shared" si="19"/>
        <v>168</v>
      </c>
      <c r="M142" s="9">
        <f t="shared" si="20"/>
        <v>100</v>
      </c>
      <c r="N142" t="str">
        <f>VLOOKUP(A142,'Catalogo de productos'!C:AJ,10,FALSE)</f>
        <v>Pantalón</v>
      </c>
      <c r="O142" t="str">
        <f>VLOOKUP(A142,'Catalogo de productos'!C:AJ,7,FALSE)</f>
        <v>Activo</v>
      </c>
      <c r="P142">
        <f>VLOOKUP(A142,'Catalogo de productos'!C:AJ,28,FALSE)</f>
        <v>24</v>
      </c>
      <c r="Q142">
        <f>VLOOKUP(A142,'Catalogo de productos'!C:AJ,33,FALSE)</f>
        <v>1</v>
      </c>
      <c r="R142" s="32">
        <f t="shared" si="21"/>
        <v>67.2</v>
      </c>
      <c r="S142">
        <f t="shared" si="22"/>
        <v>168</v>
      </c>
      <c r="T142" t="str">
        <f>VLOOKUP(A142,'Catalogo de productos'!C:AJ,12,FALSE)</f>
        <v>001-BLANCO</v>
      </c>
      <c r="U142" t="str">
        <f>VLOOKUP(A142,'Catalogo de productos'!C:AJ,9,FALSE)</f>
        <v>A103</v>
      </c>
      <c r="V142" t="str">
        <f>VLOOKUP(A142,'Catalogo de productos'!C:AJ,32,FALSE)</f>
        <v xml:space="preserve">De todos </v>
      </c>
    </row>
    <row r="143" spans="1:22" ht="15" x14ac:dyDescent="0.25">
      <c r="A143" s="34" t="s">
        <v>1993</v>
      </c>
      <c r="B143" s="24" t="s">
        <v>3410</v>
      </c>
      <c r="C143" s="25" t="s">
        <v>2747</v>
      </c>
      <c r="D143" s="25">
        <v>80</v>
      </c>
      <c r="E143" s="23">
        <v>0</v>
      </c>
      <c r="F143" s="25">
        <v>80</v>
      </c>
      <c r="G143" s="26">
        <v>0.84</v>
      </c>
      <c r="H143" s="65"/>
      <c r="I143" s="36">
        <f t="shared" si="16"/>
        <v>95.238095238095241</v>
      </c>
      <c r="J143">
        <f t="shared" si="17"/>
        <v>75.599999999999994</v>
      </c>
      <c r="K143">
        <f t="shared" si="18"/>
        <v>75.599999999999994</v>
      </c>
      <c r="L143">
        <f t="shared" si="19"/>
        <v>96</v>
      </c>
      <c r="M143" s="9">
        <f t="shared" si="20"/>
        <v>114.28571428571429</v>
      </c>
      <c r="N143" t="str">
        <f>VLOOKUP(A143,'Catalogo de productos'!C:AJ,10,FALSE)</f>
        <v>Top</v>
      </c>
      <c r="O143" t="str">
        <f>VLOOKUP(A143,'Catalogo de productos'!C:AJ,7,FALSE)</f>
        <v>Activo</v>
      </c>
      <c r="P143">
        <f>VLOOKUP(A143,'Catalogo de productos'!C:AJ,28,FALSE)</f>
        <v>24</v>
      </c>
      <c r="Q143">
        <f>VLOOKUP(A143,'Catalogo de productos'!C:AJ,33,FALSE)</f>
        <v>3</v>
      </c>
      <c r="R143" s="32">
        <f t="shared" si="21"/>
        <v>38.4</v>
      </c>
      <c r="S143">
        <f t="shared" si="22"/>
        <v>288</v>
      </c>
      <c r="T143" t="str">
        <f>VLOOKUP(A143,'Catalogo de productos'!C:AJ,12,FALSE)</f>
        <v>001-BLANCO</v>
      </c>
      <c r="U143" t="str">
        <f>VLOOKUP(A143,'Catalogo de productos'!C:AJ,9,FALSE)</f>
        <v>A007</v>
      </c>
      <c r="V143" t="str">
        <f>VLOOKUP(A143,'Catalogo de productos'!C:AJ,32,FALSE)</f>
        <v>A006</v>
      </c>
    </row>
    <row r="144" spans="1:22" ht="15" x14ac:dyDescent="0.25">
      <c r="A144" s="34" t="s">
        <v>2933</v>
      </c>
      <c r="B144" s="24" t="s">
        <v>3404</v>
      </c>
      <c r="C144" s="25" t="s">
        <v>2748</v>
      </c>
      <c r="D144" s="25">
        <v>47</v>
      </c>
      <c r="E144" s="23">
        <v>0</v>
      </c>
      <c r="F144" s="25">
        <v>47</v>
      </c>
      <c r="G144" s="26">
        <v>0.49</v>
      </c>
      <c r="H144" s="65"/>
      <c r="I144" s="36">
        <f t="shared" si="16"/>
        <v>95.91836734693878</v>
      </c>
      <c r="J144">
        <f t="shared" si="17"/>
        <v>44.1</v>
      </c>
      <c r="K144">
        <f t="shared" si="18"/>
        <v>44.1</v>
      </c>
      <c r="L144">
        <f t="shared" si="19"/>
        <v>48</v>
      </c>
      <c r="M144" s="9">
        <f t="shared" si="20"/>
        <v>97.959183673469383</v>
      </c>
      <c r="N144" t="str">
        <f>VLOOKUP(A144,'Catalogo de productos'!C:AJ,10,FALSE)</f>
        <v>Top</v>
      </c>
      <c r="O144" t="str">
        <f>VLOOKUP(A144,'Catalogo de productos'!C:AJ,7,FALSE)</f>
        <v>Activo</v>
      </c>
      <c r="P144">
        <f>VLOOKUP(A144,'Catalogo de productos'!C:AJ,28,FALSE)</f>
        <v>24</v>
      </c>
      <c r="Q144">
        <f>VLOOKUP(A144,'Catalogo de productos'!C:AJ,33,FALSE)</f>
        <v>2</v>
      </c>
      <c r="R144" s="32">
        <f t="shared" si="21"/>
        <v>19.2</v>
      </c>
      <c r="S144">
        <f t="shared" si="22"/>
        <v>96</v>
      </c>
      <c r="T144" t="str">
        <f>VLOOKUP(A144,'Catalogo de productos'!C:AJ,12,FALSE)</f>
        <v>001-BLANCO</v>
      </c>
      <c r="U144" t="str">
        <f>VLOOKUP(A144,'Catalogo de productos'!C:AJ,9,FALSE)</f>
        <v>A005</v>
      </c>
      <c r="V144" t="str">
        <f>VLOOKUP(A144,'Catalogo de productos'!C:AJ,32,FALSE)</f>
        <v>A006  y IH002</v>
      </c>
    </row>
    <row r="145" spans="1:22" ht="15" x14ac:dyDescent="0.25">
      <c r="A145" s="34" t="s">
        <v>782</v>
      </c>
      <c r="B145" s="24" t="s">
        <v>3419</v>
      </c>
      <c r="C145" s="25" t="s">
        <v>98</v>
      </c>
      <c r="D145" s="25">
        <v>21</v>
      </c>
      <c r="E145" s="22">
        <v>144</v>
      </c>
      <c r="F145" s="25">
        <v>165</v>
      </c>
      <c r="G145" s="26">
        <v>1.72</v>
      </c>
      <c r="H145" s="65"/>
      <c r="I145" s="36">
        <f t="shared" si="16"/>
        <v>95.930232558139537</v>
      </c>
      <c r="J145">
        <f t="shared" si="17"/>
        <v>154.80000000000001</v>
      </c>
      <c r="K145">
        <f t="shared" si="18"/>
        <v>154.80000000000001</v>
      </c>
      <c r="L145">
        <f t="shared" si="19"/>
        <v>168</v>
      </c>
      <c r="M145" s="9">
        <f t="shared" si="20"/>
        <v>97.674418604651166</v>
      </c>
      <c r="N145" t="str">
        <f>VLOOKUP(A145,'Catalogo de productos'!C:AJ,10,FALSE)</f>
        <v>Pantalón</v>
      </c>
      <c r="O145" t="str">
        <f>VLOOKUP(A145,'Catalogo de productos'!C:AJ,7,FALSE)</f>
        <v>Activo</v>
      </c>
      <c r="P145">
        <f>VLOOKUP(A145,'Catalogo de productos'!C:AJ,28,FALSE)</f>
        <v>24</v>
      </c>
      <c r="Q145">
        <f>VLOOKUP(A145,'Catalogo de productos'!C:AJ,33,FALSE)</f>
        <v>1</v>
      </c>
      <c r="R145" s="32">
        <f t="shared" si="21"/>
        <v>67.2</v>
      </c>
      <c r="S145">
        <f t="shared" si="22"/>
        <v>168</v>
      </c>
      <c r="T145" t="str">
        <f>VLOOKUP(A145,'Catalogo de productos'!C:AJ,12,FALSE)</f>
        <v>001-BLANCO</v>
      </c>
      <c r="U145" t="str">
        <f>VLOOKUP(A145,'Catalogo de productos'!C:AJ,9,FALSE)</f>
        <v>A103</v>
      </c>
      <c r="V145" t="str">
        <f>VLOOKUP(A145,'Catalogo de productos'!C:AJ,32,FALSE)</f>
        <v xml:space="preserve">De todos </v>
      </c>
    </row>
    <row r="146" spans="1:22" ht="15" x14ac:dyDescent="0.25">
      <c r="A146" s="34" t="s">
        <v>2149</v>
      </c>
      <c r="B146" s="24" t="s">
        <v>3469</v>
      </c>
      <c r="C146" s="25" t="s">
        <v>2747</v>
      </c>
      <c r="D146" s="25">
        <v>49</v>
      </c>
      <c r="E146" s="23">
        <v>0</v>
      </c>
      <c r="F146" s="25">
        <v>49</v>
      </c>
      <c r="G146" s="26">
        <v>0.51</v>
      </c>
      <c r="H146" s="65"/>
      <c r="I146" s="36">
        <f t="shared" si="16"/>
        <v>96.078431372549019</v>
      </c>
      <c r="J146">
        <f t="shared" si="17"/>
        <v>45.9</v>
      </c>
      <c r="K146">
        <f t="shared" si="18"/>
        <v>45.9</v>
      </c>
      <c r="L146">
        <f t="shared" si="19"/>
        <v>48</v>
      </c>
      <c r="M146" s="9">
        <f t="shared" si="20"/>
        <v>94.117647058823522</v>
      </c>
      <c r="N146" t="str">
        <f>VLOOKUP(A146,'Catalogo de productos'!C:AJ,10,FALSE)</f>
        <v>Pantalón</v>
      </c>
      <c r="O146" t="str">
        <f>VLOOKUP(A146,'Catalogo de productos'!C:AJ,7,FALSE)</f>
        <v>Activo</v>
      </c>
      <c r="P146">
        <f>VLOOKUP(A146,'Catalogo de productos'!C:AJ,28,FALSE)</f>
        <v>24</v>
      </c>
      <c r="Q146">
        <f>VLOOKUP(A146,'Catalogo de productos'!C:AJ,33,FALSE)</f>
        <v>3</v>
      </c>
      <c r="R146" s="32">
        <f t="shared" si="21"/>
        <v>19.2</v>
      </c>
      <c r="S146">
        <f t="shared" si="22"/>
        <v>144</v>
      </c>
      <c r="T146" t="str">
        <f>VLOOKUP(A146,'Catalogo de productos'!C:AJ,12,FALSE)</f>
        <v>001-BLANCO</v>
      </c>
      <c r="U146" t="str">
        <f>VLOOKUP(A146,'Catalogo de productos'!C:AJ,9,FALSE)</f>
        <v>AH103</v>
      </c>
      <c r="V146" t="str">
        <f>VLOOKUP(A146,'Catalogo de productos'!C:AJ,32,FALSE)</f>
        <v>A104</v>
      </c>
    </row>
    <row r="147" spans="1:22" ht="15" x14ac:dyDescent="0.25">
      <c r="A147" s="34" t="s">
        <v>2084</v>
      </c>
      <c r="B147" s="24" t="s">
        <v>3424</v>
      </c>
      <c r="C147" s="25" t="s">
        <v>2748</v>
      </c>
      <c r="D147" s="25">
        <v>44</v>
      </c>
      <c r="E147" s="22">
        <v>72</v>
      </c>
      <c r="F147" s="25">
        <v>116</v>
      </c>
      <c r="G147" s="26">
        <v>1.2</v>
      </c>
      <c r="H147" s="65"/>
      <c r="I147" s="36">
        <f t="shared" si="16"/>
        <v>96.666666666666671</v>
      </c>
      <c r="J147">
        <f t="shared" si="17"/>
        <v>108</v>
      </c>
      <c r="K147">
        <f t="shared" si="18"/>
        <v>108</v>
      </c>
      <c r="L147">
        <f t="shared" si="19"/>
        <v>120</v>
      </c>
      <c r="M147" s="9">
        <f t="shared" si="20"/>
        <v>100</v>
      </c>
      <c r="N147" t="str">
        <f>VLOOKUP(A147,'Catalogo de productos'!C:AJ,10,FALSE)</f>
        <v>Pantalón</v>
      </c>
      <c r="O147" t="str">
        <f>VLOOKUP(A147,'Catalogo de productos'!C:AJ,7,FALSE)</f>
        <v>Activo</v>
      </c>
      <c r="P147">
        <f>VLOOKUP(A147,'Catalogo de productos'!C:AJ,28,FALSE)</f>
        <v>24</v>
      </c>
      <c r="Q147">
        <f>VLOOKUP(A147,'Catalogo de productos'!C:AJ,33,FALSE)</f>
        <v>1</v>
      </c>
      <c r="R147" s="32">
        <f t="shared" si="21"/>
        <v>48</v>
      </c>
      <c r="S147">
        <f t="shared" si="22"/>
        <v>120</v>
      </c>
      <c r="T147" t="str">
        <f>VLOOKUP(A147,'Catalogo de productos'!C:AJ,12,FALSE)</f>
        <v>570-NEGRO</v>
      </c>
      <c r="U147" t="str">
        <f>VLOOKUP(A147,'Catalogo de productos'!C:AJ,9,FALSE)</f>
        <v>A103</v>
      </c>
      <c r="V147" t="str">
        <f>VLOOKUP(A147,'Catalogo de productos'!C:AJ,32,FALSE)</f>
        <v xml:space="preserve">De todos </v>
      </c>
    </row>
    <row r="148" spans="1:22" ht="15" x14ac:dyDescent="0.25">
      <c r="A148" s="34" t="s">
        <v>450</v>
      </c>
      <c r="B148" s="24" t="s">
        <v>3449</v>
      </c>
      <c r="C148" s="25" t="s">
        <v>100</v>
      </c>
      <c r="D148" s="25">
        <v>37</v>
      </c>
      <c r="E148" s="23">
        <v>0</v>
      </c>
      <c r="F148" s="25">
        <v>37</v>
      </c>
      <c r="G148" s="26">
        <v>0.38</v>
      </c>
      <c r="H148" s="65"/>
      <c r="I148" s="36">
        <f t="shared" si="16"/>
        <v>97.368421052631575</v>
      </c>
      <c r="J148">
        <f t="shared" si="17"/>
        <v>34.200000000000003</v>
      </c>
      <c r="K148">
        <f t="shared" si="18"/>
        <v>34.200000000000003</v>
      </c>
      <c r="L148">
        <f t="shared" si="19"/>
        <v>48</v>
      </c>
      <c r="M148" s="9">
        <f t="shared" si="20"/>
        <v>126.31578947368421</v>
      </c>
      <c r="N148" t="str">
        <f>VLOOKUP(A148,'Catalogo de productos'!C:AJ,10,FALSE)</f>
        <v>Top</v>
      </c>
      <c r="O148" t="str">
        <f>VLOOKUP(A148,'Catalogo de productos'!C:AJ,7,FALSE)</f>
        <v>Activo</v>
      </c>
      <c r="P148">
        <f>VLOOKUP(A148,'Catalogo de productos'!C:AJ,28,FALSE)</f>
        <v>24</v>
      </c>
      <c r="Q148">
        <f>VLOOKUP(A148,'Catalogo de productos'!C:AJ,33,FALSE)</f>
        <v>1</v>
      </c>
      <c r="R148" s="32">
        <f t="shared" si="21"/>
        <v>19.2</v>
      </c>
      <c r="S148">
        <f t="shared" si="22"/>
        <v>48</v>
      </c>
      <c r="T148" t="str">
        <f>VLOOKUP(A148,'Catalogo de productos'!C:AJ,12,FALSE)</f>
        <v>027-NAVAL</v>
      </c>
      <c r="U148" t="str">
        <f>VLOOKUP(A148,'Catalogo de productos'!C:AJ,9,FALSE)</f>
        <v>AH001</v>
      </c>
      <c r="V148" t="str">
        <f>VLOOKUP(A148,'Catalogo de productos'!C:AJ,32,FALSE)</f>
        <v xml:space="preserve">De todos </v>
      </c>
    </row>
    <row r="149" spans="1:22" ht="15" x14ac:dyDescent="0.25">
      <c r="A149" s="34" t="s">
        <v>2159</v>
      </c>
      <c r="B149" s="24" t="s">
        <v>3474</v>
      </c>
      <c r="C149" s="25" t="s">
        <v>2747</v>
      </c>
      <c r="D149" s="25">
        <v>78</v>
      </c>
      <c r="E149" s="23">
        <v>0</v>
      </c>
      <c r="F149" s="25">
        <v>78</v>
      </c>
      <c r="G149" s="26">
        <v>0.8</v>
      </c>
      <c r="H149" s="65"/>
      <c r="I149" s="36">
        <f t="shared" si="16"/>
        <v>97.5</v>
      </c>
      <c r="J149">
        <f t="shared" si="17"/>
        <v>72</v>
      </c>
      <c r="K149">
        <f t="shared" si="18"/>
        <v>72</v>
      </c>
      <c r="L149">
        <f t="shared" si="19"/>
        <v>72</v>
      </c>
      <c r="M149" s="9">
        <f t="shared" si="20"/>
        <v>90</v>
      </c>
      <c r="N149" t="str">
        <f>VLOOKUP(A149,'Catalogo de productos'!C:AJ,10,FALSE)</f>
        <v>Pantalón</v>
      </c>
      <c r="O149" t="str">
        <f>VLOOKUP(A149,'Catalogo de productos'!C:AJ,7,FALSE)</f>
        <v>Activo</v>
      </c>
      <c r="P149">
        <f>VLOOKUP(A149,'Catalogo de productos'!C:AJ,28,FALSE)</f>
        <v>24</v>
      </c>
      <c r="Q149">
        <f>VLOOKUP(A149,'Catalogo de productos'!C:AJ,33,FALSE)</f>
        <v>3</v>
      </c>
      <c r="R149" s="32">
        <f t="shared" si="21"/>
        <v>28.8</v>
      </c>
      <c r="S149">
        <f t="shared" si="22"/>
        <v>216</v>
      </c>
      <c r="T149" t="str">
        <f>VLOOKUP(A149,'Catalogo de productos'!C:AJ,12,FALSE)</f>
        <v>570-NEGRO</v>
      </c>
      <c r="U149" t="str">
        <f>VLOOKUP(A149,'Catalogo de productos'!C:AJ,9,FALSE)</f>
        <v>AH103</v>
      </c>
      <c r="V149" t="str">
        <f>VLOOKUP(A149,'Catalogo de productos'!C:AJ,32,FALSE)</f>
        <v>A104</v>
      </c>
    </row>
    <row r="150" spans="1:22" ht="15" x14ac:dyDescent="0.25">
      <c r="A150" s="34" t="s">
        <v>153</v>
      </c>
      <c r="B150" s="24" t="s">
        <v>3396</v>
      </c>
      <c r="C150" s="25" t="s">
        <v>98</v>
      </c>
      <c r="D150" s="25">
        <v>30</v>
      </c>
      <c r="E150" s="25">
        <v>144</v>
      </c>
      <c r="F150" s="25">
        <v>174</v>
      </c>
      <c r="G150" s="26">
        <v>1.78</v>
      </c>
      <c r="H150" s="65"/>
      <c r="I150" s="36">
        <f t="shared" si="16"/>
        <v>97.752808988764045</v>
      </c>
      <c r="J150">
        <f t="shared" si="17"/>
        <v>160.19999999999999</v>
      </c>
      <c r="K150">
        <f t="shared" si="18"/>
        <v>160.19999999999999</v>
      </c>
      <c r="L150">
        <f t="shared" si="19"/>
        <v>168</v>
      </c>
      <c r="M150" s="9">
        <f t="shared" si="20"/>
        <v>94.382022471910105</v>
      </c>
      <c r="N150" t="str">
        <f>VLOOKUP(A150,'Catalogo de productos'!C:AJ,10,FALSE)</f>
        <v>Top</v>
      </c>
      <c r="O150" t="str">
        <f>VLOOKUP(A150,'Catalogo de productos'!C:AJ,7,FALSE)</f>
        <v>Activo</v>
      </c>
      <c r="P150">
        <f>VLOOKUP(A150,'Catalogo de productos'!C:AJ,28,FALSE)</f>
        <v>24</v>
      </c>
      <c r="Q150">
        <f>VLOOKUP(A150,'Catalogo de productos'!C:AJ,33,FALSE)</f>
        <v>2</v>
      </c>
      <c r="R150" s="32">
        <f t="shared" si="21"/>
        <v>67.2</v>
      </c>
      <c r="S150">
        <f t="shared" si="22"/>
        <v>336</v>
      </c>
      <c r="T150" t="str">
        <f>VLOOKUP(A150,'Catalogo de productos'!C:AJ,12,FALSE)</f>
        <v>001-BLANCO</v>
      </c>
      <c r="U150" t="str">
        <f>VLOOKUP(A150,'Catalogo de productos'!C:AJ,9,FALSE)</f>
        <v>A002</v>
      </c>
      <c r="V150" t="str">
        <f>VLOOKUP(A150,'Catalogo de productos'!C:AJ,32,FALSE)</f>
        <v>AH003</v>
      </c>
    </row>
    <row r="151" spans="1:22" ht="15" x14ac:dyDescent="0.25">
      <c r="A151" s="34" t="s">
        <v>2024</v>
      </c>
      <c r="B151" s="24" t="s">
        <v>3458</v>
      </c>
      <c r="C151" s="25" t="s">
        <v>2748</v>
      </c>
      <c r="D151" s="25">
        <v>13</v>
      </c>
      <c r="E151" s="22">
        <v>72</v>
      </c>
      <c r="F151" s="25">
        <v>85</v>
      </c>
      <c r="G151" s="26">
        <v>0.86</v>
      </c>
      <c r="H151" s="65"/>
      <c r="I151" s="36">
        <f t="shared" si="16"/>
        <v>98.83720930232559</v>
      </c>
      <c r="J151">
        <f t="shared" si="17"/>
        <v>77.400000000000006</v>
      </c>
      <c r="K151">
        <f t="shared" si="18"/>
        <v>77.400000000000006</v>
      </c>
      <c r="L151">
        <f t="shared" si="19"/>
        <v>96</v>
      </c>
      <c r="M151" s="9">
        <f t="shared" si="20"/>
        <v>111.62790697674419</v>
      </c>
      <c r="N151" t="str">
        <f>VLOOKUP(A151,'Catalogo de productos'!C:AJ,10,FALSE)</f>
        <v>Top</v>
      </c>
      <c r="O151" t="str">
        <f>VLOOKUP(A151,'Catalogo de productos'!C:AJ,7,FALSE)</f>
        <v>Activo</v>
      </c>
      <c r="P151">
        <f>VLOOKUP(A151,'Catalogo de productos'!C:AJ,28,FALSE)</f>
        <v>24</v>
      </c>
      <c r="Q151">
        <f>VLOOKUP(A151,'Catalogo de productos'!C:AJ,33,FALSE)</f>
        <v>2</v>
      </c>
      <c r="R151" s="32">
        <f t="shared" si="21"/>
        <v>38.4</v>
      </c>
      <c r="S151">
        <f t="shared" si="22"/>
        <v>192</v>
      </c>
      <c r="T151" t="str">
        <f>VLOOKUP(A151,'Catalogo de productos'!C:AJ,12,FALSE)</f>
        <v>027-NAVAL</v>
      </c>
      <c r="U151" t="str">
        <f>VLOOKUP(A151,'Catalogo de productos'!C:AJ,9,FALSE)</f>
        <v>AH003</v>
      </c>
      <c r="V151" t="str">
        <f>VLOOKUP(A151,'Catalogo de productos'!C:AJ,32,FALSE)</f>
        <v>A002</v>
      </c>
    </row>
    <row r="152" spans="1:22" ht="15" x14ac:dyDescent="0.25">
      <c r="A152" s="34" t="s">
        <v>1113</v>
      </c>
      <c r="B152" s="24" t="s">
        <v>3464</v>
      </c>
      <c r="C152" s="25" t="s">
        <v>104</v>
      </c>
      <c r="D152" s="25">
        <v>14</v>
      </c>
      <c r="E152" s="31">
        <v>0</v>
      </c>
      <c r="F152" s="25">
        <v>14</v>
      </c>
      <c r="G152" s="26">
        <v>0.14000000000000001</v>
      </c>
      <c r="H152" s="65"/>
      <c r="I152" s="36">
        <f t="shared" si="16"/>
        <v>99.999999999999986</v>
      </c>
      <c r="J152">
        <f t="shared" si="17"/>
        <v>12.600000000000001</v>
      </c>
      <c r="K152">
        <f t="shared" si="18"/>
        <v>0</v>
      </c>
      <c r="L152">
        <f t="shared" si="19"/>
        <v>0</v>
      </c>
      <c r="M152" s="9">
        <f t="shared" si="20"/>
        <v>0</v>
      </c>
      <c r="N152" t="str">
        <f>VLOOKUP(A152,'Catalogo de productos'!C:AJ,10,FALSE)</f>
        <v>Pantalón</v>
      </c>
      <c r="O152" t="str">
        <f>VLOOKUP(A152,'Catalogo de productos'!C:AJ,7,FALSE)</f>
        <v>Activo</v>
      </c>
      <c r="P152">
        <f>VLOOKUP(A152,'Catalogo de productos'!C:AJ,28,FALSE)</f>
        <v>24</v>
      </c>
      <c r="Q152">
        <f>VLOOKUP(A152,'Catalogo de productos'!C:AJ,33,FALSE)</f>
        <v>1</v>
      </c>
      <c r="R152" s="32">
        <f t="shared" si="21"/>
        <v>0</v>
      </c>
      <c r="S152">
        <f t="shared" si="22"/>
        <v>0</v>
      </c>
      <c r="T152" t="str">
        <f>VLOOKUP(A152,'Catalogo de productos'!C:AJ,12,FALSE)</f>
        <v>027-NAVAL</v>
      </c>
      <c r="U152" t="str">
        <f>VLOOKUP(A152,'Catalogo de productos'!C:AJ,9,FALSE)</f>
        <v>AH102</v>
      </c>
      <c r="V152" t="str">
        <f>VLOOKUP(A152,'Catalogo de productos'!C:AJ,32,FALSE)</f>
        <v xml:space="preserve">De todos </v>
      </c>
    </row>
    <row r="153" spans="1:22" ht="15" x14ac:dyDescent="0.25">
      <c r="A153" s="34" t="s">
        <v>599</v>
      </c>
      <c r="B153" s="24" t="s">
        <v>3479</v>
      </c>
      <c r="C153" s="25" t="s">
        <v>107</v>
      </c>
      <c r="D153" s="25">
        <v>2</v>
      </c>
      <c r="E153" s="23">
        <v>0</v>
      </c>
      <c r="F153" s="25">
        <v>2</v>
      </c>
      <c r="G153" s="26">
        <v>0.02</v>
      </c>
      <c r="H153" s="65"/>
      <c r="I153" s="36">
        <f t="shared" si="16"/>
        <v>100</v>
      </c>
      <c r="J153">
        <f t="shared" si="17"/>
        <v>1.8</v>
      </c>
      <c r="K153">
        <f t="shared" si="18"/>
        <v>0</v>
      </c>
      <c r="L153">
        <f t="shared" si="19"/>
        <v>0</v>
      </c>
      <c r="M153" s="9">
        <f t="shared" si="20"/>
        <v>0</v>
      </c>
      <c r="N153" t="str">
        <f>VLOOKUP(A153,'Catalogo de productos'!C:AJ,10,FALSE)</f>
        <v>Top</v>
      </c>
      <c r="O153" t="str">
        <f>VLOOKUP(A153,'Catalogo de productos'!C:AJ,7,FALSE)</f>
        <v>Activo</v>
      </c>
      <c r="P153">
        <f>VLOOKUP(A153,'Catalogo de productos'!C:AJ,28,FALSE)</f>
        <v>24</v>
      </c>
      <c r="Q153">
        <f>VLOOKUP(A153,'Catalogo de productos'!C:AJ,33,FALSE)</f>
        <v>1</v>
      </c>
      <c r="R153" s="32">
        <f t="shared" si="21"/>
        <v>0</v>
      </c>
      <c r="S153">
        <f t="shared" si="22"/>
        <v>0</v>
      </c>
      <c r="T153" t="str">
        <f>VLOOKUP(A153,'Catalogo de productos'!C:AJ,12,FALSE)</f>
        <v>570-NEGRO</v>
      </c>
      <c r="U153" t="str">
        <f>VLOOKUP(A153,'Catalogo de productos'!C:AJ,9,FALSE)</f>
        <v>AM008</v>
      </c>
      <c r="V153" t="str">
        <f>VLOOKUP(A153,'Catalogo de productos'!C:AJ,32,FALSE)</f>
        <v xml:space="preserve">De todos </v>
      </c>
    </row>
    <row r="154" spans="1:22" ht="15" x14ac:dyDescent="0.25">
      <c r="A154" s="34" t="s">
        <v>1572</v>
      </c>
      <c r="B154" s="24" t="s">
        <v>3496</v>
      </c>
      <c r="C154" s="25" t="s">
        <v>100</v>
      </c>
      <c r="D154" s="25">
        <v>5</v>
      </c>
      <c r="E154" s="23">
        <v>0</v>
      </c>
      <c r="F154" s="25">
        <v>5</v>
      </c>
      <c r="G154" s="26">
        <v>0.05</v>
      </c>
      <c r="H154" s="65"/>
      <c r="I154" s="36">
        <f t="shared" si="16"/>
        <v>100</v>
      </c>
      <c r="J154">
        <f t="shared" si="17"/>
        <v>4.5</v>
      </c>
      <c r="K154">
        <f t="shared" si="18"/>
        <v>0</v>
      </c>
      <c r="L154">
        <f t="shared" si="19"/>
        <v>0</v>
      </c>
      <c r="M154" s="9">
        <f t="shared" si="20"/>
        <v>0</v>
      </c>
      <c r="N154" t="e">
        <f>VLOOKUP(A154,'Catalogo de productos'!C:AJ,10,FALSE)</f>
        <v>#N/A</v>
      </c>
      <c r="O154" t="e">
        <f>VLOOKUP(A154,'Catalogo de productos'!C:AJ,7,FALSE)</f>
        <v>#N/A</v>
      </c>
      <c r="P154" t="e">
        <f>VLOOKUP(A154,'Catalogo de productos'!C:AJ,28,FALSE)</f>
        <v>#N/A</v>
      </c>
      <c r="Q154" t="e">
        <f>VLOOKUP(A154,'Catalogo de productos'!C:AJ,33,FALSE)</f>
        <v>#N/A</v>
      </c>
      <c r="R154" s="32">
        <f t="shared" si="21"/>
        <v>0</v>
      </c>
      <c r="S154">
        <f t="shared" si="22"/>
        <v>0</v>
      </c>
      <c r="T154" t="e">
        <f>VLOOKUP(A154,'Catalogo de productos'!C:AJ,12,FALSE)</f>
        <v>#N/A</v>
      </c>
      <c r="U154" t="e">
        <f>VLOOKUP(A154,'Catalogo de productos'!C:AJ,9,FALSE)</f>
        <v>#N/A</v>
      </c>
      <c r="V154" t="e">
        <f>VLOOKUP(A154,'Catalogo de productos'!C:AJ,32,FALSE)</f>
        <v>#N/A</v>
      </c>
    </row>
    <row r="155" spans="1:22" ht="15" x14ac:dyDescent="0.25">
      <c r="A155" s="34" t="s">
        <v>114</v>
      </c>
      <c r="B155" s="24" t="s">
        <v>3397</v>
      </c>
      <c r="C155" s="25" t="s">
        <v>104</v>
      </c>
      <c r="D155" s="25">
        <v>26</v>
      </c>
      <c r="E155" s="23">
        <v>0</v>
      </c>
      <c r="F155" s="25">
        <v>26</v>
      </c>
      <c r="G155" s="26">
        <v>0.26</v>
      </c>
      <c r="H155" s="65"/>
      <c r="I155" s="36">
        <f t="shared" si="16"/>
        <v>100</v>
      </c>
      <c r="J155">
        <f t="shared" si="17"/>
        <v>23.400000000000002</v>
      </c>
      <c r="K155">
        <f t="shared" si="18"/>
        <v>0</v>
      </c>
      <c r="L155">
        <f t="shared" si="19"/>
        <v>0</v>
      </c>
      <c r="M155" s="9">
        <f t="shared" si="20"/>
        <v>0</v>
      </c>
      <c r="N155" t="str">
        <f>VLOOKUP(A155,'Catalogo de productos'!C:AJ,10,FALSE)</f>
        <v>Top</v>
      </c>
      <c r="O155" t="str">
        <f>VLOOKUP(A155,'Catalogo de productos'!C:AJ,7,FALSE)</f>
        <v>Activo</v>
      </c>
      <c r="P155">
        <f>VLOOKUP(A155,'Catalogo de productos'!C:AJ,28,FALSE)</f>
        <v>24</v>
      </c>
      <c r="Q155">
        <f>VLOOKUP(A155,'Catalogo de productos'!C:AJ,33,FALSE)</f>
        <v>2</v>
      </c>
      <c r="R155" s="32">
        <f t="shared" si="21"/>
        <v>0</v>
      </c>
      <c r="S155">
        <f t="shared" si="22"/>
        <v>0</v>
      </c>
      <c r="T155" t="str">
        <f>VLOOKUP(A155,'Catalogo de productos'!C:AJ,12,FALSE)</f>
        <v>027-NAVAL</v>
      </c>
      <c r="U155" t="str">
        <f>VLOOKUP(A155,'Catalogo de productos'!C:AJ,9,FALSE)</f>
        <v>A002</v>
      </c>
      <c r="V155" t="str">
        <f>VLOOKUP(A155,'Catalogo de productos'!C:AJ,32,FALSE)</f>
        <v>AH003</v>
      </c>
    </row>
    <row r="156" spans="1:22" ht="15" x14ac:dyDescent="0.25">
      <c r="A156" s="34" t="s">
        <v>808</v>
      </c>
      <c r="B156" s="24" t="s">
        <v>3423</v>
      </c>
      <c r="C156" s="25" t="s">
        <v>98</v>
      </c>
      <c r="D156" s="25">
        <v>91</v>
      </c>
      <c r="E156" s="23">
        <v>0</v>
      </c>
      <c r="F156" s="25">
        <v>91</v>
      </c>
      <c r="G156" s="26">
        <v>0.91</v>
      </c>
      <c r="H156" s="65"/>
      <c r="I156" s="36">
        <f t="shared" si="16"/>
        <v>100</v>
      </c>
      <c r="J156">
        <f t="shared" si="17"/>
        <v>81.900000000000006</v>
      </c>
      <c r="K156">
        <f t="shared" si="18"/>
        <v>0</v>
      </c>
      <c r="L156">
        <f t="shared" si="19"/>
        <v>0</v>
      </c>
      <c r="M156" s="9">
        <f t="shared" si="20"/>
        <v>0</v>
      </c>
      <c r="N156" t="str">
        <f>VLOOKUP(A156,'Catalogo de productos'!C:AJ,10,FALSE)</f>
        <v>Pantalón</v>
      </c>
      <c r="O156" t="str">
        <f>VLOOKUP(A156,'Catalogo de productos'!C:AJ,7,FALSE)</f>
        <v>Activo</v>
      </c>
      <c r="P156">
        <f>VLOOKUP(A156,'Catalogo de productos'!C:AJ,28,FALSE)</f>
        <v>24</v>
      </c>
      <c r="Q156">
        <f>VLOOKUP(A156,'Catalogo de productos'!C:AJ,33,FALSE)</f>
        <v>1</v>
      </c>
      <c r="R156" s="32">
        <f t="shared" si="21"/>
        <v>0</v>
      </c>
      <c r="S156">
        <f t="shared" si="22"/>
        <v>0</v>
      </c>
      <c r="T156" t="str">
        <f>VLOOKUP(A156,'Catalogo de productos'!C:AJ,12,FALSE)</f>
        <v>421-AVENTURINE</v>
      </c>
      <c r="U156" t="str">
        <f>VLOOKUP(A156,'Catalogo de productos'!C:AJ,9,FALSE)</f>
        <v>A103</v>
      </c>
      <c r="V156" t="str">
        <f>VLOOKUP(A156,'Catalogo de productos'!C:AJ,32,FALSE)</f>
        <v xml:space="preserve">De todos </v>
      </c>
    </row>
    <row r="157" spans="1:22" ht="15" x14ac:dyDescent="0.25">
      <c r="A157" s="34" t="s">
        <v>2006</v>
      </c>
      <c r="B157" s="24" t="s">
        <v>3449</v>
      </c>
      <c r="C157" s="25" t="s">
        <v>2748</v>
      </c>
      <c r="D157" s="25">
        <v>8</v>
      </c>
      <c r="E157" s="22">
        <v>144</v>
      </c>
      <c r="F157" s="25">
        <v>152</v>
      </c>
      <c r="G157" s="26">
        <v>1.51</v>
      </c>
      <c r="H157" s="65"/>
      <c r="I157" s="36">
        <f t="shared" si="16"/>
        <v>100.66225165562913</v>
      </c>
      <c r="J157">
        <f t="shared" si="17"/>
        <v>135.9</v>
      </c>
      <c r="K157">
        <f t="shared" si="18"/>
        <v>0</v>
      </c>
      <c r="L157">
        <f t="shared" si="19"/>
        <v>0</v>
      </c>
      <c r="M157" s="9">
        <f t="shared" si="20"/>
        <v>0</v>
      </c>
      <c r="N157" t="str">
        <f>VLOOKUP(A157,'Catalogo de productos'!C:AJ,10,FALSE)</f>
        <v>Top</v>
      </c>
      <c r="O157" t="str">
        <f>VLOOKUP(A157,'Catalogo de productos'!C:AJ,7,FALSE)</f>
        <v>Activo</v>
      </c>
      <c r="P157">
        <f>VLOOKUP(A157,'Catalogo de productos'!C:AJ,28,FALSE)</f>
        <v>24</v>
      </c>
      <c r="Q157">
        <f>VLOOKUP(A157,'Catalogo de productos'!C:AJ,33,FALSE)</f>
        <v>1</v>
      </c>
      <c r="R157" s="32">
        <f>((P157*L157)/60)</f>
        <v>0</v>
      </c>
      <c r="S157">
        <f t="shared" si="22"/>
        <v>0</v>
      </c>
      <c r="T157" t="str">
        <f>VLOOKUP(A157,'Catalogo de productos'!C:AJ,12,FALSE)</f>
        <v>027-NAVAL</v>
      </c>
      <c r="U157" t="str">
        <f>VLOOKUP(A157,'Catalogo de productos'!C:AJ,9,FALSE)</f>
        <v>AH001</v>
      </c>
      <c r="V157" t="str">
        <f>VLOOKUP(A157,'Catalogo de productos'!C:AJ,32,FALSE)</f>
        <v xml:space="preserve">De todos </v>
      </c>
    </row>
    <row r="158" spans="1:22" ht="15" x14ac:dyDescent="0.25">
      <c r="A158" s="34" t="s">
        <v>1209</v>
      </c>
      <c r="B158" s="24" t="s">
        <v>3474</v>
      </c>
      <c r="C158" s="25" t="s">
        <v>98</v>
      </c>
      <c r="D158" s="25">
        <v>117</v>
      </c>
      <c r="E158" s="23">
        <v>0</v>
      </c>
      <c r="F158" s="25">
        <v>117</v>
      </c>
      <c r="G158" s="26">
        <v>1.1599999999999999</v>
      </c>
      <c r="H158" s="65"/>
      <c r="I158" s="36">
        <f t="shared" si="16"/>
        <v>100.86206896551725</v>
      </c>
      <c r="J158">
        <f t="shared" si="17"/>
        <v>104.39999999999999</v>
      </c>
      <c r="K158">
        <f t="shared" si="18"/>
        <v>0</v>
      </c>
      <c r="L158">
        <f t="shared" si="19"/>
        <v>0</v>
      </c>
      <c r="M158" s="9">
        <f t="shared" si="20"/>
        <v>0</v>
      </c>
      <c r="N158" t="str">
        <f>VLOOKUP(A158,'Catalogo de productos'!C:AJ,10,FALSE)</f>
        <v>Pantalón</v>
      </c>
      <c r="O158" t="str">
        <f>VLOOKUP(A158,'Catalogo de productos'!C:AJ,7,FALSE)</f>
        <v>Activo</v>
      </c>
      <c r="P158">
        <f>VLOOKUP(A158,'Catalogo de productos'!C:AJ,28,FALSE)</f>
        <v>24</v>
      </c>
      <c r="Q158">
        <f>VLOOKUP(A158,'Catalogo de productos'!C:AJ,33,FALSE)</f>
        <v>3</v>
      </c>
      <c r="R158" s="32">
        <f>((P158*L158)/60)</f>
        <v>0</v>
      </c>
      <c r="S158">
        <f t="shared" si="22"/>
        <v>0</v>
      </c>
      <c r="T158" t="str">
        <f>VLOOKUP(A158,'Catalogo de productos'!C:AJ,12,FALSE)</f>
        <v>570-NEGRO</v>
      </c>
      <c r="U158" t="str">
        <f>VLOOKUP(A158,'Catalogo de productos'!C:AJ,9,FALSE)</f>
        <v>AH103</v>
      </c>
      <c r="V158" t="str">
        <f>VLOOKUP(A158,'Catalogo de productos'!C:AJ,32,FALSE)</f>
        <v>A104</v>
      </c>
    </row>
    <row r="159" spans="1:22" ht="15" x14ac:dyDescent="0.25">
      <c r="A159" s="34" t="s">
        <v>1006</v>
      </c>
      <c r="B159" s="24" t="s">
        <v>3428</v>
      </c>
      <c r="C159" s="25" t="s">
        <v>98</v>
      </c>
      <c r="D159" s="25">
        <v>72</v>
      </c>
      <c r="E159" s="23">
        <v>0</v>
      </c>
      <c r="F159" s="25">
        <v>72</v>
      </c>
      <c r="G159" s="26">
        <v>0.71</v>
      </c>
      <c r="H159" s="65"/>
      <c r="I159" s="36">
        <f t="shared" si="16"/>
        <v>101.40845070422536</v>
      </c>
      <c r="J159">
        <f t="shared" si="17"/>
        <v>63.9</v>
      </c>
      <c r="K159">
        <f t="shared" si="18"/>
        <v>0</v>
      </c>
      <c r="L159">
        <f t="shared" si="19"/>
        <v>0</v>
      </c>
      <c r="M159" s="9">
        <f t="shared" si="20"/>
        <v>0</v>
      </c>
      <c r="N159" t="str">
        <f>VLOOKUP(A159,'Catalogo de productos'!C:AJ,10,FALSE)</f>
        <v>Pantalón</v>
      </c>
      <c r="O159" t="str">
        <f>VLOOKUP(A159,'Catalogo de productos'!C:AJ,7,FALSE)</f>
        <v>Activo</v>
      </c>
      <c r="P159">
        <f>VLOOKUP(A159,'Catalogo de productos'!C:AJ,28,FALSE)</f>
        <v>24</v>
      </c>
      <c r="Q159">
        <f>VLOOKUP(A159,'Catalogo de productos'!C:AJ,33,FALSE)</f>
        <v>3</v>
      </c>
      <c r="R159" s="32">
        <f t="shared" ref="R159:R167" si="23">IF(K159=0,0,((P159*L159)/60))</f>
        <v>0</v>
      </c>
      <c r="S159">
        <f t="shared" si="22"/>
        <v>0</v>
      </c>
      <c r="T159" t="str">
        <f>VLOOKUP(A159,'Catalogo de productos'!C:AJ,12,FALSE)</f>
        <v>421-AVENTURINE</v>
      </c>
      <c r="U159" t="str">
        <f>VLOOKUP(A159,'Catalogo de productos'!C:AJ,9,FALSE)</f>
        <v>A104</v>
      </c>
      <c r="V159" t="str">
        <f>VLOOKUP(A159,'Catalogo de productos'!C:AJ,32,FALSE)</f>
        <v>A103 y AH103</v>
      </c>
    </row>
    <row r="160" spans="1:22" ht="15" x14ac:dyDescent="0.25">
      <c r="A160" s="34" t="s">
        <v>2126</v>
      </c>
      <c r="B160" s="24" t="s">
        <v>3429</v>
      </c>
      <c r="C160" s="25" t="s">
        <v>2748</v>
      </c>
      <c r="D160" s="25">
        <v>75</v>
      </c>
      <c r="E160" s="23">
        <v>0</v>
      </c>
      <c r="F160" s="25">
        <v>75</v>
      </c>
      <c r="G160" s="26">
        <v>0.73</v>
      </c>
      <c r="H160" s="65"/>
      <c r="I160" s="36">
        <f t="shared" si="16"/>
        <v>102.73972602739727</v>
      </c>
      <c r="J160">
        <f t="shared" si="17"/>
        <v>65.7</v>
      </c>
      <c r="K160">
        <f t="shared" si="18"/>
        <v>0</v>
      </c>
      <c r="L160">
        <f t="shared" si="19"/>
        <v>0</v>
      </c>
      <c r="M160" s="9">
        <f t="shared" si="20"/>
        <v>0</v>
      </c>
      <c r="N160" t="str">
        <f>VLOOKUP(A160,'Catalogo de productos'!C:AJ,10,FALSE)</f>
        <v>Pantalón</v>
      </c>
      <c r="O160" t="str">
        <f>VLOOKUP(A160,'Catalogo de productos'!C:AJ,7,FALSE)</f>
        <v>Activo</v>
      </c>
      <c r="P160">
        <f>VLOOKUP(A160,'Catalogo de productos'!C:AJ,28,FALSE)</f>
        <v>24</v>
      </c>
      <c r="Q160">
        <f>VLOOKUP(A160,'Catalogo de productos'!C:AJ,33,FALSE)</f>
        <v>3</v>
      </c>
      <c r="R160" s="32">
        <f t="shared" si="23"/>
        <v>0</v>
      </c>
      <c r="S160">
        <f t="shared" si="22"/>
        <v>0</v>
      </c>
      <c r="T160" t="str">
        <f>VLOOKUP(A160,'Catalogo de productos'!C:AJ,12,FALSE)</f>
        <v>570-NEGRO</v>
      </c>
      <c r="U160" t="str">
        <f>VLOOKUP(A160,'Catalogo de productos'!C:AJ,9,FALSE)</f>
        <v>A104</v>
      </c>
      <c r="V160" t="str">
        <f>VLOOKUP(A160,'Catalogo de productos'!C:AJ,32,FALSE)</f>
        <v>A103 y AH103</v>
      </c>
    </row>
    <row r="161" spans="1:22" ht="15" x14ac:dyDescent="0.25">
      <c r="A161" s="34" t="s">
        <v>1638</v>
      </c>
      <c r="B161" s="24" t="s">
        <v>3483</v>
      </c>
      <c r="C161" s="25" t="s">
        <v>98</v>
      </c>
      <c r="D161" s="25">
        <v>37</v>
      </c>
      <c r="E161" s="23">
        <v>0</v>
      </c>
      <c r="F161" s="25">
        <v>37</v>
      </c>
      <c r="G161" s="26">
        <v>0.36</v>
      </c>
      <c r="H161" s="65"/>
      <c r="I161" s="36">
        <f t="shared" si="16"/>
        <v>102.77777777777779</v>
      </c>
      <c r="J161">
        <f t="shared" si="17"/>
        <v>32.4</v>
      </c>
      <c r="K161">
        <f t="shared" si="18"/>
        <v>0</v>
      </c>
      <c r="L161">
        <f t="shared" si="19"/>
        <v>0</v>
      </c>
      <c r="M161" s="9">
        <f t="shared" si="20"/>
        <v>0</v>
      </c>
      <c r="N161" t="str">
        <f>VLOOKUP(A161,'Catalogo de productos'!C:AJ,10,FALSE)</f>
        <v>Bata</v>
      </c>
      <c r="O161" t="str">
        <f>VLOOKUP(A161,'Catalogo de productos'!C:AJ,7,FALSE)</f>
        <v>Activo</v>
      </c>
      <c r="P161">
        <f>VLOOKUP(A161,'Catalogo de productos'!C:AJ,28,FALSE)</f>
        <v>24</v>
      </c>
      <c r="Q161">
        <f>VLOOKUP(A161,'Catalogo de productos'!C:AJ,33,FALSE)</f>
        <v>1</v>
      </c>
      <c r="R161" s="32">
        <f t="shared" si="23"/>
        <v>0</v>
      </c>
      <c r="S161">
        <f t="shared" si="22"/>
        <v>0</v>
      </c>
      <c r="T161" t="str">
        <f>VLOOKUP(A161,'Catalogo de productos'!C:AJ,12,FALSE)</f>
        <v>001-BLANCO</v>
      </c>
      <c r="U161" t="str">
        <f>VLOOKUP(A161,'Catalogo de productos'!C:AJ,9,FALSE)</f>
        <v>E201</v>
      </c>
      <c r="V161" t="str">
        <f>VLOOKUP(A161,'Catalogo de productos'!C:AJ,32,FALSE)</f>
        <v xml:space="preserve">De todos </v>
      </c>
    </row>
    <row r="162" spans="1:22" ht="15" x14ac:dyDescent="0.25">
      <c r="A162" s="34" t="s">
        <v>905</v>
      </c>
      <c r="B162" s="24" t="s">
        <v>3433</v>
      </c>
      <c r="C162" s="25" t="s">
        <v>98</v>
      </c>
      <c r="D162" s="25">
        <v>83</v>
      </c>
      <c r="E162" s="23">
        <v>0</v>
      </c>
      <c r="F162" s="25">
        <v>83</v>
      </c>
      <c r="G162" s="26">
        <v>0.79</v>
      </c>
      <c r="H162" s="65"/>
      <c r="I162" s="36">
        <f t="shared" si="16"/>
        <v>105.0632911392405</v>
      </c>
      <c r="J162">
        <f t="shared" si="17"/>
        <v>71.100000000000009</v>
      </c>
      <c r="K162">
        <f t="shared" si="18"/>
        <v>0</v>
      </c>
      <c r="L162">
        <f t="shared" si="19"/>
        <v>0</v>
      </c>
      <c r="M162" s="9">
        <f t="shared" si="20"/>
        <v>0</v>
      </c>
      <c r="N162" t="str">
        <f>VLOOKUP(A162,'Catalogo de productos'!C:AJ,10,FALSE)</f>
        <v>Pantalón</v>
      </c>
      <c r="O162" t="str">
        <f>VLOOKUP(A162,'Catalogo de productos'!C:AJ,7,FALSE)</f>
        <v>Activo</v>
      </c>
      <c r="P162">
        <f>VLOOKUP(A162,'Catalogo de productos'!C:AJ,28,FALSE)</f>
        <v>24</v>
      </c>
      <c r="Q162">
        <f>VLOOKUP(A162,'Catalogo de productos'!C:AJ,33,FALSE)</f>
        <v>3</v>
      </c>
      <c r="R162" s="32">
        <f t="shared" si="23"/>
        <v>0</v>
      </c>
      <c r="S162">
        <f t="shared" si="22"/>
        <v>0</v>
      </c>
      <c r="T162" t="str">
        <f>VLOOKUP(A162,'Catalogo de productos'!C:AJ,12,FALSE)</f>
        <v>421-AVENTURINE</v>
      </c>
      <c r="U162" t="str">
        <f>VLOOKUP(A162,'Catalogo de productos'!C:AJ,9,FALSE)</f>
        <v>A104</v>
      </c>
      <c r="V162" t="str">
        <f>VLOOKUP(A162,'Catalogo de productos'!C:AJ,32,FALSE)</f>
        <v>A103 y AH103</v>
      </c>
    </row>
    <row r="163" spans="1:22" ht="15" x14ac:dyDescent="0.25">
      <c r="A163" s="34" t="s">
        <v>2145</v>
      </c>
      <c r="B163" s="24" t="s">
        <v>3467</v>
      </c>
      <c r="C163" s="25" t="s">
        <v>2747</v>
      </c>
      <c r="D163" s="25">
        <v>53</v>
      </c>
      <c r="E163" s="23">
        <v>0</v>
      </c>
      <c r="F163" s="25">
        <v>53</v>
      </c>
      <c r="G163" s="26">
        <v>0.5</v>
      </c>
      <c r="H163" s="65"/>
      <c r="I163" s="36">
        <f t="shared" si="16"/>
        <v>106</v>
      </c>
      <c r="J163">
        <f t="shared" si="17"/>
        <v>45</v>
      </c>
      <c r="K163">
        <f t="shared" si="18"/>
        <v>0</v>
      </c>
      <c r="L163">
        <f t="shared" si="19"/>
        <v>0</v>
      </c>
      <c r="M163" s="9">
        <f t="shared" si="20"/>
        <v>0</v>
      </c>
      <c r="N163" t="str">
        <f>VLOOKUP(A163,'Catalogo de productos'!C:AJ,10,FALSE)</f>
        <v>Pantalón</v>
      </c>
      <c r="O163" t="str">
        <f>VLOOKUP(A163,'Catalogo de productos'!C:AJ,7,FALSE)</f>
        <v>Activo</v>
      </c>
      <c r="P163">
        <f>VLOOKUP(A163,'Catalogo de productos'!C:AJ,28,FALSE)</f>
        <v>24</v>
      </c>
      <c r="Q163">
        <f>VLOOKUP(A163,'Catalogo de productos'!C:AJ,33,FALSE)</f>
        <v>1</v>
      </c>
      <c r="R163" s="32">
        <f t="shared" si="23"/>
        <v>0</v>
      </c>
      <c r="S163">
        <f t="shared" si="22"/>
        <v>0</v>
      </c>
      <c r="T163" t="str">
        <f>VLOOKUP(A163,'Catalogo de productos'!C:AJ,12,FALSE)</f>
        <v>421-AVENTURINE</v>
      </c>
      <c r="U163" t="str">
        <f>VLOOKUP(A163,'Catalogo de productos'!C:AJ,9,FALSE)</f>
        <v>AH102</v>
      </c>
      <c r="V163" t="str">
        <f>VLOOKUP(A163,'Catalogo de productos'!C:AJ,32,FALSE)</f>
        <v xml:space="preserve">De todos </v>
      </c>
    </row>
    <row r="164" spans="1:22" ht="15" x14ac:dyDescent="0.25">
      <c r="A164" s="34" t="s">
        <v>2059</v>
      </c>
      <c r="B164" s="24" t="s">
        <v>3418</v>
      </c>
      <c r="C164" s="25" t="s">
        <v>2747</v>
      </c>
      <c r="D164" s="25">
        <v>50</v>
      </c>
      <c r="E164" s="23">
        <v>0</v>
      </c>
      <c r="F164" s="25">
        <v>50</v>
      </c>
      <c r="G164" s="26">
        <v>0.47</v>
      </c>
      <c r="H164" s="65"/>
      <c r="I164" s="36">
        <f t="shared" si="16"/>
        <v>106.38297872340426</v>
      </c>
      <c r="J164">
        <f t="shared" si="17"/>
        <v>42.3</v>
      </c>
      <c r="K164">
        <f t="shared" si="18"/>
        <v>0</v>
      </c>
      <c r="L164">
        <f t="shared" si="19"/>
        <v>0</v>
      </c>
      <c r="M164" s="9">
        <f t="shared" si="20"/>
        <v>0</v>
      </c>
      <c r="N164" t="str">
        <f>VLOOKUP(A164,'Catalogo de productos'!C:AJ,10,FALSE)</f>
        <v>Pantalón</v>
      </c>
      <c r="O164" t="str">
        <f>VLOOKUP(A164,'Catalogo de productos'!C:AJ,7,FALSE)</f>
        <v>Activo</v>
      </c>
      <c r="P164">
        <f>VLOOKUP(A164,'Catalogo de productos'!C:AJ,28,FALSE)</f>
        <v>24</v>
      </c>
      <c r="Q164">
        <f>VLOOKUP(A164,'Catalogo de productos'!C:AJ,33,FALSE)</f>
        <v>1</v>
      </c>
      <c r="R164" s="32">
        <f t="shared" si="23"/>
        <v>0</v>
      </c>
      <c r="S164">
        <f t="shared" si="22"/>
        <v>0</v>
      </c>
      <c r="T164" t="str">
        <f>VLOOKUP(A164,'Catalogo de productos'!C:AJ,12,FALSE)</f>
        <v>570-NEGRO</v>
      </c>
      <c r="U164" t="str">
        <f>VLOOKUP(A164,'Catalogo de productos'!C:AJ,9,FALSE)</f>
        <v>A102</v>
      </c>
      <c r="V164" t="str">
        <f>VLOOKUP(A164,'Catalogo de productos'!C:AJ,32,FALSE)</f>
        <v xml:space="preserve">De todos </v>
      </c>
    </row>
    <row r="165" spans="1:22" ht="15" x14ac:dyDescent="0.25">
      <c r="A165" s="34" t="s">
        <v>2167</v>
      </c>
      <c r="B165" s="24" t="s">
        <v>3482</v>
      </c>
      <c r="C165" s="25" t="s">
        <v>2747</v>
      </c>
      <c r="D165" s="25">
        <v>15</v>
      </c>
      <c r="E165" s="23">
        <v>0</v>
      </c>
      <c r="F165" s="25">
        <v>15</v>
      </c>
      <c r="G165" s="26">
        <v>0.14000000000000001</v>
      </c>
      <c r="H165" s="65"/>
      <c r="I165" s="36">
        <f t="shared" si="16"/>
        <v>107.14285714285714</v>
      </c>
      <c r="J165">
        <f t="shared" si="17"/>
        <v>12.600000000000001</v>
      </c>
      <c r="K165">
        <f t="shared" si="18"/>
        <v>0</v>
      </c>
      <c r="L165">
        <f t="shared" si="19"/>
        <v>0</v>
      </c>
      <c r="M165" s="9">
        <f t="shared" si="20"/>
        <v>0</v>
      </c>
      <c r="N165" t="str">
        <f>VLOOKUP(A165,'Catalogo de productos'!C:AJ,10,FALSE)</f>
        <v>Pantalón</v>
      </c>
      <c r="O165" t="str">
        <f>VLOOKUP(A165,'Catalogo de productos'!C:AJ,7,FALSE)</f>
        <v>Activo</v>
      </c>
      <c r="P165">
        <f>VLOOKUP(A165,'Catalogo de productos'!C:AJ,28,FALSE)</f>
        <v>24</v>
      </c>
      <c r="Q165">
        <f>VLOOKUP(A165,'Catalogo de productos'!C:AJ,33,FALSE)</f>
        <v>1</v>
      </c>
      <c r="R165" s="32">
        <f t="shared" si="23"/>
        <v>0</v>
      </c>
      <c r="S165">
        <f t="shared" si="22"/>
        <v>0</v>
      </c>
      <c r="T165" t="str">
        <f>VLOOKUP(A165,'Catalogo de productos'!C:AJ,12,FALSE)</f>
        <v>570-NEGRO</v>
      </c>
      <c r="U165" t="str">
        <f>VLOOKUP(A165,'Catalogo de productos'!C:AJ,9,FALSE)</f>
        <v>AM108</v>
      </c>
      <c r="V165" t="str">
        <f>VLOOKUP(A165,'Catalogo de productos'!C:AJ,32,FALSE)</f>
        <v xml:space="preserve">De todos </v>
      </c>
    </row>
    <row r="166" spans="1:22" ht="15" x14ac:dyDescent="0.25">
      <c r="A166" s="34" t="s">
        <v>2090</v>
      </c>
      <c r="B166" s="24" t="s">
        <v>3430</v>
      </c>
      <c r="C166" s="25" t="s">
        <v>2748</v>
      </c>
      <c r="D166" s="25">
        <v>73</v>
      </c>
      <c r="E166" s="31">
        <v>0</v>
      </c>
      <c r="F166" s="25">
        <v>73</v>
      </c>
      <c r="G166" s="26">
        <v>0.68</v>
      </c>
      <c r="H166" s="65"/>
      <c r="I166" s="36">
        <f t="shared" si="16"/>
        <v>107.35294117647058</v>
      </c>
      <c r="J166">
        <f t="shared" si="17"/>
        <v>61.2</v>
      </c>
      <c r="K166">
        <f t="shared" si="18"/>
        <v>0</v>
      </c>
      <c r="L166">
        <f t="shared" si="19"/>
        <v>0</v>
      </c>
      <c r="M166" s="9">
        <f t="shared" si="20"/>
        <v>0</v>
      </c>
      <c r="N166" t="str">
        <f>VLOOKUP(A166,'Catalogo de productos'!C:AJ,10,FALSE)</f>
        <v>Pantalón</v>
      </c>
      <c r="O166" t="str">
        <f>VLOOKUP(A166,'Catalogo de productos'!C:AJ,7,FALSE)</f>
        <v>Activo</v>
      </c>
      <c r="P166">
        <f>VLOOKUP(A166,'Catalogo de productos'!C:AJ,28,FALSE)</f>
        <v>24</v>
      </c>
      <c r="Q166">
        <f>VLOOKUP(A166,'Catalogo de productos'!C:AJ,33,FALSE)</f>
        <v>3</v>
      </c>
      <c r="R166" s="32">
        <f t="shared" si="23"/>
        <v>0</v>
      </c>
      <c r="S166">
        <f t="shared" si="22"/>
        <v>0</v>
      </c>
      <c r="T166" t="str">
        <f>VLOOKUP(A166,'Catalogo de productos'!C:AJ,12,FALSE)</f>
        <v>001-BLANCO</v>
      </c>
      <c r="U166" t="str">
        <f>VLOOKUP(A166,'Catalogo de productos'!C:AJ,9,FALSE)</f>
        <v>A104</v>
      </c>
      <c r="V166" t="str">
        <f>VLOOKUP(A166,'Catalogo de productos'!C:AJ,32,FALSE)</f>
        <v>A103 y AH103</v>
      </c>
    </row>
    <row r="167" spans="1:22" ht="15" x14ac:dyDescent="0.25">
      <c r="A167" s="34" t="s">
        <v>2020</v>
      </c>
      <c r="B167" s="24" t="s">
        <v>3456</v>
      </c>
      <c r="C167" s="25" t="s">
        <v>2748</v>
      </c>
      <c r="D167" s="25">
        <v>49</v>
      </c>
      <c r="E167" s="31">
        <v>0</v>
      </c>
      <c r="F167" s="25">
        <v>49</v>
      </c>
      <c r="G167" s="26">
        <v>0.45</v>
      </c>
      <c r="H167" s="65"/>
      <c r="I167" s="36">
        <f t="shared" si="16"/>
        <v>108.88888888888889</v>
      </c>
      <c r="J167">
        <f t="shared" si="17"/>
        <v>40.5</v>
      </c>
      <c r="K167">
        <f t="shared" si="18"/>
        <v>0</v>
      </c>
      <c r="L167">
        <f t="shared" si="19"/>
        <v>0</v>
      </c>
      <c r="M167" s="9">
        <f t="shared" si="20"/>
        <v>0</v>
      </c>
      <c r="N167" t="str">
        <f>VLOOKUP(A167,'Catalogo de productos'!C:AJ,10,FALSE)</f>
        <v>Top</v>
      </c>
      <c r="O167" t="str">
        <f>VLOOKUP(A167,'Catalogo de productos'!C:AJ,7,FALSE)</f>
        <v>Activo</v>
      </c>
      <c r="P167">
        <f>VLOOKUP(A167,'Catalogo de productos'!C:AJ,28,FALSE)</f>
        <v>24</v>
      </c>
      <c r="Q167">
        <f>VLOOKUP(A167,'Catalogo de productos'!C:AJ,33,FALSE)</f>
        <v>1</v>
      </c>
      <c r="R167" s="32">
        <f t="shared" si="23"/>
        <v>0</v>
      </c>
      <c r="S167">
        <f t="shared" si="22"/>
        <v>0</v>
      </c>
      <c r="T167" t="str">
        <f>VLOOKUP(A167,'Catalogo de productos'!C:AJ,12,FALSE)</f>
        <v>4045-OCEANO</v>
      </c>
      <c r="U167" t="str">
        <f>VLOOKUP(A167,'Catalogo de productos'!C:AJ,9,FALSE)</f>
        <v>AH002</v>
      </c>
      <c r="V167" t="str">
        <f>VLOOKUP(A167,'Catalogo de productos'!C:AJ,32,FALSE)</f>
        <v xml:space="preserve">De todos </v>
      </c>
    </row>
    <row r="168" spans="1:22" ht="15" x14ac:dyDescent="0.25">
      <c r="A168" s="34" t="s">
        <v>2004</v>
      </c>
      <c r="B168" s="24" t="s">
        <v>3448</v>
      </c>
      <c r="C168" s="25" t="s">
        <v>2748</v>
      </c>
      <c r="D168" s="25">
        <v>61</v>
      </c>
      <c r="E168" s="25">
        <v>72</v>
      </c>
      <c r="F168" s="25">
        <v>133</v>
      </c>
      <c r="G168" s="26">
        <v>1.22</v>
      </c>
      <c r="H168" s="65"/>
      <c r="I168" s="36">
        <f t="shared" si="16"/>
        <v>109.01639344262296</v>
      </c>
      <c r="J168">
        <f t="shared" si="17"/>
        <v>109.8</v>
      </c>
      <c r="K168">
        <f t="shared" si="18"/>
        <v>0</v>
      </c>
      <c r="L168">
        <f t="shared" si="19"/>
        <v>0</v>
      </c>
      <c r="M168" s="9">
        <f t="shared" si="20"/>
        <v>0</v>
      </c>
      <c r="N168" t="str">
        <f>VLOOKUP(A168,'Catalogo de productos'!C:AJ,10,FALSE)</f>
        <v>Top</v>
      </c>
      <c r="O168" t="str">
        <f>VLOOKUP(A168,'Catalogo de productos'!C:AJ,7,FALSE)</f>
        <v>Activo</v>
      </c>
      <c r="P168">
        <f>VLOOKUP(A168,'Catalogo de productos'!C:AJ,28,FALSE)</f>
        <v>24</v>
      </c>
      <c r="Q168">
        <f>VLOOKUP(A168,'Catalogo de productos'!C:AJ,33,FALSE)</f>
        <v>1</v>
      </c>
      <c r="R168" s="32">
        <f>((P168*L168)/60)</f>
        <v>0</v>
      </c>
      <c r="S168">
        <f t="shared" si="22"/>
        <v>0</v>
      </c>
      <c r="T168" t="str">
        <f>VLOOKUP(A168,'Catalogo de productos'!C:AJ,12,FALSE)</f>
        <v>001-BLANCO</v>
      </c>
      <c r="U168" t="str">
        <f>VLOOKUP(A168,'Catalogo de productos'!C:AJ,9,FALSE)</f>
        <v>AH001</v>
      </c>
      <c r="V168" t="str">
        <f>VLOOKUP(A168,'Catalogo de productos'!C:AJ,32,FALSE)</f>
        <v xml:space="preserve">De todos </v>
      </c>
    </row>
    <row r="169" spans="1:22" ht="15" x14ac:dyDescent="0.25">
      <c r="A169" s="34" t="s">
        <v>1994</v>
      </c>
      <c r="B169" s="24" t="s">
        <v>3410</v>
      </c>
      <c r="C169" s="25" t="s">
        <v>2748</v>
      </c>
      <c r="D169" s="25">
        <v>151</v>
      </c>
      <c r="E169" s="23">
        <v>0</v>
      </c>
      <c r="F169" s="25">
        <v>151</v>
      </c>
      <c r="G169" s="26">
        <v>1.38</v>
      </c>
      <c r="H169" s="65"/>
      <c r="I169" s="36">
        <f t="shared" si="16"/>
        <v>109.42028985507247</v>
      </c>
      <c r="J169">
        <f t="shared" si="17"/>
        <v>124.19999999999999</v>
      </c>
      <c r="K169">
        <f t="shared" si="18"/>
        <v>0</v>
      </c>
      <c r="L169">
        <f t="shared" si="19"/>
        <v>0</v>
      </c>
      <c r="M169" s="9">
        <f t="shared" si="20"/>
        <v>0</v>
      </c>
      <c r="N169" t="str">
        <f>VLOOKUP(A169,'Catalogo de productos'!C:AJ,10,FALSE)</f>
        <v>Top</v>
      </c>
      <c r="O169" t="str">
        <f>VLOOKUP(A169,'Catalogo de productos'!C:AJ,7,FALSE)</f>
        <v>Activo</v>
      </c>
      <c r="P169">
        <f>VLOOKUP(A169,'Catalogo de productos'!C:AJ,28,FALSE)</f>
        <v>24</v>
      </c>
      <c r="Q169">
        <f>VLOOKUP(A169,'Catalogo de productos'!C:AJ,33,FALSE)</f>
        <v>3</v>
      </c>
      <c r="R169" s="32">
        <f>((P169*L169)/60)</f>
        <v>0</v>
      </c>
      <c r="S169">
        <f t="shared" si="22"/>
        <v>0</v>
      </c>
      <c r="T169" t="str">
        <f>VLOOKUP(A169,'Catalogo de productos'!C:AJ,12,FALSE)</f>
        <v>001-BLANCO</v>
      </c>
      <c r="U169" t="str">
        <f>VLOOKUP(A169,'Catalogo de productos'!C:AJ,9,FALSE)</f>
        <v>A007</v>
      </c>
      <c r="V169" t="str">
        <f>VLOOKUP(A169,'Catalogo de productos'!C:AJ,32,FALSE)</f>
        <v>A006</v>
      </c>
    </row>
    <row r="170" spans="1:22" ht="15" x14ac:dyDescent="0.25">
      <c r="A170" s="34" t="s">
        <v>1282</v>
      </c>
      <c r="B170" s="24" t="s">
        <v>3435</v>
      </c>
      <c r="C170" s="25" t="s">
        <v>100</v>
      </c>
      <c r="D170" s="25">
        <v>54</v>
      </c>
      <c r="E170" s="23">
        <v>0</v>
      </c>
      <c r="F170" s="25">
        <v>54</v>
      </c>
      <c r="G170" s="26">
        <v>0.49</v>
      </c>
      <c r="H170" s="65"/>
      <c r="I170" s="36">
        <f t="shared" si="16"/>
        <v>110.20408163265306</v>
      </c>
      <c r="J170">
        <f t="shared" si="17"/>
        <v>44.1</v>
      </c>
      <c r="K170">
        <f t="shared" si="18"/>
        <v>0</v>
      </c>
      <c r="L170">
        <f t="shared" si="19"/>
        <v>0</v>
      </c>
      <c r="M170" s="9">
        <f t="shared" si="20"/>
        <v>0</v>
      </c>
      <c r="N170" t="str">
        <f>VLOOKUP(A170,'Catalogo de productos'!C:AJ,10,FALSE)</f>
        <v>Top</v>
      </c>
      <c r="O170" t="str">
        <f>VLOOKUP(A170,'Catalogo de productos'!C:AJ,7,FALSE)</f>
        <v>Activo</v>
      </c>
      <c r="P170">
        <f>VLOOKUP(A170,'Catalogo de productos'!C:AJ,28,FALSE)</f>
        <v>24</v>
      </c>
      <c r="Q170">
        <f>VLOOKUP(A170,'Catalogo de productos'!C:AJ,33,FALSE)</f>
        <v>1</v>
      </c>
      <c r="R170" s="32">
        <f>IF(K170=0,0,((P170*L170)/60))</f>
        <v>0</v>
      </c>
      <c r="S170">
        <f t="shared" si="22"/>
        <v>0</v>
      </c>
      <c r="T170" t="str">
        <f>VLOOKUP(A170,'Catalogo de productos'!C:AJ,12,FALSE)</f>
        <v>001-BLANCO</v>
      </c>
      <c r="U170" t="str">
        <f>VLOOKUP(A170,'Catalogo de productos'!C:AJ,9,FALSE)</f>
        <v>A401</v>
      </c>
      <c r="V170" t="str">
        <f>VLOOKUP(A170,'Catalogo de productos'!C:AJ,32,FALSE)</f>
        <v xml:space="preserve">De todos </v>
      </c>
    </row>
    <row r="171" spans="1:22" ht="15" x14ac:dyDescent="0.25">
      <c r="A171" s="34" t="s">
        <v>1712</v>
      </c>
      <c r="B171" s="24" t="s">
        <v>3488</v>
      </c>
      <c r="C171" s="25" t="s">
        <v>104</v>
      </c>
      <c r="D171" s="25">
        <v>10</v>
      </c>
      <c r="E171" s="23">
        <v>0</v>
      </c>
      <c r="F171" s="25">
        <v>10</v>
      </c>
      <c r="G171" s="26">
        <v>0.09</v>
      </c>
      <c r="H171" s="65"/>
      <c r="I171" s="36">
        <f t="shared" si="16"/>
        <v>111.11111111111111</v>
      </c>
      <c r="J171">
        <f t="shared" si="17"/>
        <v>8.1</v>
      </c>
      <c r="K171">
        <f t="shared" si="18"/>
        <v>0</v>
      </c>
      <c r="L171">
        <f t="shared" si="19"/>
        <v>0</v>
      </c>
      <c r="M171" s="9">
        <f t="shared" si="20"/>
        <v>0</v>
      </c>
      <c r="N171" t="str">
        <f>VLOOKUP(A171,'Catalogo de productos'!C:AJ,10,FALSE)</f>
        <v>Bata</v>
      </c>
      <c r="O171" t="str">
        <f>VLOOKUP(A171,'Catalogo de productos'!C:AJ,7,FALSE)</f>
        <v>Activo</v>
      </c>
      <c r="P171">
        <f>VLOOKUP(A171,'Catalogo de productos'!C:AJ,28,FALSE)</f>
        <v>24</v>
      </c>
      <c r="Q171">
        <f>VLOOKUP(A171,'Catalogo de productos'!C:AJ,33,FALSE)</f>
        <v>1</v>
      </c>
      <c r="R171" s="32">
        <f>IF(K171=0,0,((P171*L171)/60))</f>
        <v>0</v>
      </c>
      <c r="S171">
        <f t="shared" si="22"/>
        <v>0</v>
      </c>
      <c r="T171" t="str">
        <f>VLOOKUP(A171,'Catalogo de productos'!C:AJ,12,FALSE)</f>
        <v>001-BLANCO</v>
      </c>
      <c r="U171" t="str">
        <f>VLOOKUP(A171,'Catalogo de productos'!C:AJ,9,FALSE)</f>
        <v>EH203</v>
      </c>
      <c r="V171" t="str">
        <f>VLOOKUP(A171,'Catalogo de productos'!C:AJ,32,FALSE)</f>
        <v xml:space="preserve">De todos </v>
      </c>
    </row>
    <row r="172" spans="1:22" ht="15" x14ac:dyDescent="0.25">
      <c r="A172" s="34" t="s">
        <v>2342</v>
      </c>
      <c r="B172" s="24" t="s">
        <v>3465</v>
      </c>
      <c r="C172" s="25" t="s">
        <v>2748</v>
      </c>
      <c r="D172" s="25">
        <v>70</v>
      </c>
      <c r="E172" s="23">
        <v>0</v>
      </c>
      <c r="F172" s="25">
        <v>70</v>
      </c>
      <c r="G172" s="26">
        <v>0.63</v>
      </c>
      <c r="H172" s="65"/>
      <c r="I172" s="36">
        <f t="shared" si="16"/>
        <v>111.11111111111111</v>
      </c>
      <c r="J172">
        <f t="shared" si="17"/>
        <v>56.7</v>
      </c>
      <c r="K172">
        <f t="shared" si="18"/>
        <v>0</v>
      </c>
      <c r="L172">
        <f t="shared" si="19"/>
        <v>0</v>
      </c>
      <c r="M172" s="9">
        <f t="shared" si="20"/>
        <v>0</v>
      </c>
      <c r="N172" t="str">
        <f>VLOOKUP(A172,'Catalogo de productos'!C:AJ,10,FALSE)</f>
        <v>Pantalón</v>
      </c>
      <c r="O172" t="str">
        <f>VLOOKUP(A172,'Catalogo de productos'!C:AJ,7,FALSE)</f>
        <v>Activo</v>
      </c>
      <c r="P172">
        <f>VLOOKUP(A172,'Catalogo de productos'!C:AJ,28,FALSE)</f>
        <v>24</v>
      </c>
      <c r="Q172">
        <f>VLOOKUP(A172,'Catalogo de productos'!C:AJ,33,FALSE)</f>
        <v>1</v>
      </c>
      <c r="R172" s="32">
        <f>IF(K172=0,0,((P172*L172)/60))</f>
        <v>0</v>
      </c>
      <c r="S172">
        <f t="shared" si="22"/>
        <v>0</v>
      </c>
      <c r="T172" t="str">
        <f>VLOOKUP(A172,'Catalogo de productos'!C:AJ,12,FALSE)</f>
        <v>203-CENIZA</v>
      </c>
      <c r="U172" t="str">
        <f>VLOOKUP(A172,'Catalogo de productos'!C:AJ,9,FALSE)</f>
        <v>AH102</v>
      </c>
      <c r="V172" t="str">
        <f>VLOOKUP(A172,'Catalogo de productos'!C:AJ,32,FALSE)</f>
        <v xml:space="preserve">De todos </v>
      </c>
    </row>
    <row r="173" spans="1:22" ht="15" x14ac:dyDescent="0.25">
      <c r="A173" s="34" t="s">
        <v>398</v>
      </c>
      <c r="B173" s="24" t="s">
        <v>3411</v>
      </c>
      <c r="C173" s="25" t="s">
        <v>98</v>
      </c>
      <c r="D173" s="25">
        <v>124</v>
      </c>
      <c r="E173" s="23">
        <v>0</v>
      </c>
      <c r="F173" s="25">
        <v>124</v>
      </c>
      <c r="G173" s="26">
        <v>1.0900000000000001</v>
      </c>
      <c r="H173" s="65"/>
      <c r="I173" s="36">
        <f t="shared" si="16"/>
        <v>113.76146788990825</v>
      </c>
      <c r="J173">
        <f t="shared" si="17"/>
        <v>98.100000000000009</v>
      </c>
      <c r="K173">
        <f t="shared" si="18"/>
        <v>0</v>
      </c>
      <c r="L173">
        <f t="shared" si="19"/>
        <v>0</v>
      </c>
      <c r="M173" s="9">
        <f t="shared" si="20"/>
        <v>0</v>
      </c>
      <c r="N173" t="str">
        <f>VLOOKUP(A173,'Catalogo de productos'!C:AJ,10,FALSE)</f>
        <v>Top</v>
      </c>
      <c r="O173" t="str">
        <f>VLOOKUP(A173,'Catalogo de productos'!C:AJ,7,FALSE)</f>
        <v>Activo</v>
      </c>
      <c r="P173">
        <f>VLOOKUP(A173,'Catalogo de productos'!C:AJ,28,FALSE)</f>
        <v>24</v>
      </c>
      <c r="Q173">
        <f>VLOOKUP(A173,'Catalogo de productos'!C:AJ,33,FALSE)</f>
        <v>3</v>
      </c>
      <c r="R173" s="32">
        <f>((P173*L173)/60)</f>
        <v>0</v>
      </c>
      <c r="S173">
        <f t="shared" si="22"/>
        <v>0</v>
      </c>
      <c r="T173" t="str">
        <f>VLOOKUP(A173,'Catalogo de productos'!C:AJ,12,FALSE)</f>
        <v>421-AVENTURINE</v>
      </c>
      <c r="U173" t="str">
        <f>VLOOKUP(A173,'Catalogo de productos'!C:AJ,9,FALSE)</f>
        <v>A007</v>
      </c>
      <c r="V173" t="str">
        <f>VLOOKUP(A173,'Catalogo de productos'!C:AJ,32,FALSE)</f>
        <v>A006</v>
      </c>
    </row>
    <row r="174" spans="1:22" ht="15" x14ac:dyDescent="0.25">
      <c r="A174" s="34" t="s">
        <v>2039</v>
      </c>
      <c r="B174" s="24" t="s">
        <v>3479</v>
      </c>
      <c r="C174" s="25" t="s">
        <v>2747</v>
      </c>
      <c r="D174" s="25">
        <v>16</v>
      </c>
      <c r="E174" s="23">
        <v>0</v>
      </c>
      <c r="F174" s="25">
        <v>16</v>
      </c>
      <c r="G174" s="26">
        <v>0.14000000000000001</v>
      </c>
      <c r="H174" s="65"/>
      <c r="I174" s="36">
        <f t="shared" si="16"/>
        <v>114.28571428571428</v>
      </c>
      <c r="J174">
        <f t="shared" si="17"/>
        <v>12.600000000000001</v>
      </c>
      <c r="K174">
        <f t="shared" si="18"/>
        <v>0</v>
      </c>
      <c r="L174">
        <f t="shared" si="19"/>
        <v>0</v>
      </c>
      <c r="M174" s="9">
        <f t="shared" si="20"/>
        <v>0</v>
      </c>
      <c r="N174" t="str">
        <f>VLOOKUP(A174,'Catalogo de productos'!C:AJ,10,FALSE)</f>
        <v>Top</v>
      </c>
      <c r="O174" t="str">
        <f>VLOOKUP(A174,'Catalogo de productos'!C:AJ,7,FALSE)</f>
        <v>Activo</v>
      </c>
      <c r="P174">
        <f>VLOOKUP(A174,'Catalogo de productos'!C:AJ,28,FALSE)</f>
        <v>24</v>
      </c>
      <c r="Q174">
        <f>VLOOKUP(A174,'Catalogo de productos'!C:AJ,33,FALSE)</f>
        <v>1</v>
      </c>
      <c r="R174" s="32">
        <f>IF(K174=0,0,((P174*L174)/60))</f>
        <v>0</v>
      </c>
      <c r="S174">
        <f t="shared" si="22"/>
        <v>0</v>
      </c>
      <c r="T174" t="str">
        <f>VLOOKUP(A174,'Catalogo de productos'!C:AJ,12,FALSE)</f>
        <v>570-NEGRO</v>
      </c>
      <c r="U174" t="str">
        <f>VLOOKUP(A174,'Catalogo de productos'!C:AJ,9,FALSE)</f>
        <v>AM008</v>
      </c>
      <c r="V174" t="str">
        <f>VLOOKUP(A174,'Catalogo de productos'!C:AJ,32,FALSE)</f>
        <v xml:space="preserve">De todos </v>
      </c>
    </row>
    <row r="175" spans="1:22" ht="15" x14ac:dyDescent="0.25">
      <c r="A175" s="34" t="s">
        <v>679</v>
      </c>
      <c r="B175" s="24" t="s">
        <v>3415</v>
      </c>
      <c r="C175" s="25" t="s">
        <v>107</v>
      </c>
      <c r="D175" s="25">
        <v>15</v>
      </c>
      <c r="E175" s="23">
        <v>0</v>
      </c>
      <c r="F175" s="25">
        <v>15</v>
      </c>
      <c r="G175" s="26">
        <v>0.13</v>
      </c>
      <c r="H175" s="65"/>
      <c r="I175" s="36">
        <f t="shared" si="16"/>
        <v>115.38461538461539</v>
      </c>
      <c r="J175">
        <f t="shared" si="17"/>
        <v>11.700000000000001</v>
      </c>
      <c r="K175">
        <f t="shared" si="18"/>
        <v>0</v>
      </c>
      <c r="L175">
        <f t="shared" si="19"/>
        <v>0</v>
      </c>
      <c r="M175" s="9">
        <f t="shared" si="20"/>
        <v>0</v>
      </c>
      <c r="N175" t="str">
        <f>VLOOKUP(A175,'Catalogo de productos'!C:AJ,10,FALSE)</f>
        <v>Pantalón</v>
      </c>
      <c r="O175" t="str">
        <f>VLOOKUP(A175,'Catalogo de productos'!C:AJ,7,FALSE)</f>
        <v>Activo</v>
      </c>
      <c r="P175">
        <f>VLOOKUP(A175,'Catalogo de productos'!C:AJ,28,FALSE)</f>
        <v>24</v>
      </c>
      <c r="Q175">
        <f>VLOOKUP(A175,'Catalogo de productos'!C:AJ,33,FALSE)</f>
        <v>1</v>
      </c>
      <c r="R175" s="32">
        <f>IF(K175=0,0,((P175*L175)/60))</f>
        <v>0</v>
      </c>
      <c r="S175">
        <f t="shared" si="22"/>
        <v>0</v>
      </c>
      <c r="T175" t="str">
        <f>VLOOKUP(A175,'Catalogo de productos'!C:AJ,12,FALSE)</f>
        <v>027-NAVAL</v>
      </c>
      <c r="U175" t="str">
        <f>VLOOKUP(A175,'Catalogo de productos'!C:AJ,9,FALSE)</f>
        <v>A102</v>
      </c>
      <c r="V175" t="str">
        <f>VLOOKUP(A175,'Catalogo de productos'!C:AJ,32,FALSE)</f>
        <v xml:space="preserve">De todos </v>
      </c>
    </row>
    <row r="176" spans="1:22" ht="15" x14ac:dyDescent="0.25">
      <c r="A176" s="34" t="s">
        <v>1963</v>
      </c>
      <c r="B176" s="24" t="s">
        <v>3402</v>
      </c>
      <c r="C176" s="25" t="s">
        <v>2747</v>
      </c>
      <c r="D176" s="25">
        <v>22</v>
      </c>
      <c r="E176" s="23">
        <v>0</v>
      </c>
      <c r="F176" s="25">
        <v>22</v>
      </c>
      <c r="G176" s="26">
        <v>0.19</v>
      </c>
      <c r="H176" s="65"/>
      <c r="I176" s="36">
        <f t="shared" si="16"/>
        <v>115.78947368421052</v>
      </c>
      <c r="J176">
        <f t="shared" si="17"/>
        <v>17.100000000000001</v>
      </c>
      <c r="K176">
        <f t="shared" si="18"/>
        <v>0</v>
      </c>
      <c r="L176">
        <f t="shared" si="19"/>
        <v>0</v>
      </c>
      <c r="M176" s="9">
        <f t="shared" si="20"/>
        <v>0</v>
      </c>
      <c r="N176" t="str">
        <f>VLOOKUP(A176,'Catalogo de productos'!C:AJ,10,FALSE)</f>
        <v>Top</v>
      </c>
      <c r="O176" t="str">
        <f>VLOOKUP(A176,'Catalogo de productos'!C:AJ,7,FALSE)</f>
        <v>Activo</v>
      </c>
      <c r="P176">
        <f>VLOOKUP(A176,'Catalogo de productos'!C:AJ,28,FALSE)</f>
        <v>24</v>
      </c>
      <c r="Q176">
        <f>VLOOKUP(A176,'Catalogo de productos'!C:AJ,33,FALSE)</f>
        <v>2</v>
      </c>
      <c r="R176" s="32">
        <f>IF(K176=0,0,((P176*L176)/60))</f>
        <v>0</v>
      </c>
      <c r="S176">
        <f t="shared" si="22"/>
        <v>0</v>
      </c>
      <c r="T176" t="str">
        <f>VLOOKUP(A176,'Catalogo de productos'!C:AJ,12,FALSE)</f>
        <v>027-NAVAL</v>
      </c>
      <c r="U176" t="str">
        <f>VLOOKUP(A176,'Catalogo de productos'!C:AJ,9,FALSE)</f>
        <v>A003</v>
      </c>
      <c r="V176" t="str">
        <f>VLOOKUP(A176,'Catalogo de productos'!C:AJ,32,FALSE)</f>
        <v xml:space="preserve">De todos </v>
      </c>
    </row>
    <row r="177" spans="1:22" ht="15" x14ac:dyDescent="0.25">
      <c r="A177" s="34" t="s">
        <v>449</v>
      </c>
      <c r="B177" s="24" t="s">
        <v>3449</v>
      </c>
      <c r="C177" s="25" t="s">
        <v>98</v>
      </c>
      <c r="D177" s="25">
        <v>7</v>
      </c>
      <c r="E177" s="22">
        <v>144</v>
      </c>
      <c r="F177" s="25">
        <v>151</v>
      </c>
      <c r="G177" s="26">
        <v>1.3</v>
      </c>
      <c r="H177" s="65"/>
      <c r="I177" s="36">
        <f t="shared" si="16"/>
        <v>116.15384615384615</v>
      </c>
      <c r="J177">
        <f t="shared" si="17"/>
        <v>117</v>
      </c>
      <c r="K177">
        <f t="shared" si="18"/>
        <v>0</v>
      </c>
      <c r="L177">
        <f t="shared" si="19"/>
        <v>0</v>
      </c>
      <c r="M177" s="9">
        <f t="shared" si="20"/>
        <v>0</v>
      </c>
      <c r="N177" t="str">
        <f>VLOOKUP(A177,'Catalogo de productos'!C:AJ,10,FALSE)</f>
        <v>Top</v>
      </c>
      <c r="O177" t="str">
        <f>VLOOKUP(A177,'Catalogo de productos'!C:AJ,7,FALSE)</f>
        <v>Activo</v>
      </c>
      <c r="P177">
        <f>VLOOKUP(A177,'Catalogo de productos'!C:AJ,28,FALSE)</f>
        <v>24</v>
      </c>
      <c r="Q177">
        <f>VLOOKUP(A177,'Catalogo de productos'!C:AJ,33,FALSE)</f>
        <v>1</v>
      </c>
      <c r="R177" s="32">
        <f>((P177*L177)/60)</f>
        <v>0</v>
      </c>
      <c r="S177">
        <f t="shared" si="22"/>
        <v>0</v>
      </c>
      <c r="T177" t="str">
        <f>VLOOKUP(A177,'Catalogo de productos'!C:AJ,12,FALSE)</f>
        <v>027-NAVAL</v>
      </c>
      <c r="U177" t="str">
        <f>VLOOKUP(A177,'Catalogo de productos'!C:AJ,9,FALSE)</f>
        <v>AH001</v>
      </c>
      <c r="V177" t="str">
        <f>VLOOKUP(A177,'Catalogo de productos'!C:AJ,32,FALSE)</f>
        <v xml:space="preserve">De todos </v>
      </c>
    </row>
    <row r="178" spans="1:22" ht="15" x14ac:dyDescent="0.25">
      <c r="A178" s="34" t="s">
        <v>1981</v>
      </c>
      <c r="B178" s="24" t="s">
        <v>3407</v>
      </c>
      <c r="C178" s="25" t="s">
        <v>2747</v>
      </c>
      <c r="D178" s="22">
        <v>134</v>
      </c>
      <c r="E178" s="23">
        <v>0</v>
      </c>
      <c r="F178" s="25">
        <v>134</v>
      </c>
      <c r="G178" s="26">
        <v>1.1499999999999999</v>
      </c>
      <c r="H178" s="65"/>
      <c r="I178" s="36">
        <f t="shared" si="16"/>
        <v>116.5217391304348</v>
      </c>
      <c r="J178">
        <f t="shared" si="17"/>
        <v>103.49999999999999</v>
      </c>
      <c r="K178">
        <f t="shared" si="18"/>
        <v>0</v>
      </c>
      <c r="L178">
        <f t="shared" si="19"/>
        <v>0</v>
      </c>
      <c r="M178" s="9">
        <f t="shared" si="20"/>
        <v>0</v>
      </c>
      <c r="N178" t="str">
        <f>VLOOKUP(A178,'Catalogo de productos'!C:AJ,10,FALSE)</f>
        <v>Top</v>
      </c>
      <c r="O178" t="str">
        <f>VLOOKUP(A178,'Catalogo de productos'!C:AJ,7,FALSE)</f>
        <v>Activo</v>
      </c>
      <c r="P178">
        <f>VLOOKUP(A178,'Catalogo de productos'!C:AJ,28,FALSE)</f>
        <v>24</v>
      </c>
      <c r="Q178">
        <f>VLOOKUP(A178,'Catalogo de productos'!C:AJ,33,FALSE)</f>
        <v>2</v>
      </c>
      <c r="R178" s="32">
        <f>((P178*L178)/60)</f>
        <v>0</v>
      </c>
      <c r="S178">
        <f t="shared" si="22"/>
        <v>0</v>
      </c>
      <c r="T178" t="str">
        <f>VLOOKUP(A178,'Catalogo de productos'!C:AJ,12,FALSE)</f>
        <v>570-NEGRO</v>
      </c>
      <c r="U178" t="str">
        <f>VLOOKUP(A178,'Catalogo de productos'!C:AJ,9,FALSE)</f>
        <v>A005</v>
      </c>
      <c r="V178" t="str">
        <f>VLOOKUP(A178,'Catalogo de productos'!C:AJ,32,FALSE)</f>
        <v>A006  y IH002</v>
      </c>
    </row>
    <row r="179" spans="1:22" ht="15" x14ac:dyDescent="0.25">
      <c r="A179" s="34" t="s">
        <v>2125</v>
      </c>
      <c r="B179" s="24" t="s">
        <v>3429</v>
      </c>
      <c r="C179" s="25" t="s">
        <v>2747</v>
      </c>
      <c r="D179" s="25">
        <v>35</v>
      </c>
      <c r="E179" s="23">
        <v>0</v>
      </c>
      <c r="F179" s="25">
        <v>35</v>
      </c>
      <c r="G179" s="26">
        <v>0.3</v>
      </c>
      <c r="H179" s="65"/>
      <c r="I179" s="36">
        <f t="shared" si="16"/>
        <v>116.66666666666667</v>
      </c>
      <c r="J179">
        <f t="shared" si="17"/>
        <v>27</v>
      </c>
      <c r="K179">
        <f t="shared" si="18"/>
        <v>0</v>
      </c>
      <c r="L179">
        <f t="shared" si="19"/>
        <v>0</v>
      </c>
      <c r="M179" s="9">
        <f t="shared" si="20"/>
        <v>0</v>
      </c>
      <c r="N179" t="str">
        <f>VLOOKUP(A179,'Catalogo de productos'!C:AJ,10,FALSE)</f>
        <v>Pantalón</v>
      </c>
      <c r="O179" t="str">
        <f>VLOOKUP(A179,'Catalogo de productos'!C:AJ,7,FALSE)</f>
        <v>Activo</v>
      </c>
      <c r="P179">
        <f>VLOOKUP(A179,'Catalogo de productos'!C:AJ,28,FALSE)</f>
        <v>24</v>
      </c>
      <c r="Q179">
        <f>VLOOKUP(A179,'Catalogo de productos'!C:AJ,33,FALSE)</f>
        <v>3</v>
      </c>
      <c r="R179" s="32">
        <f>IF(K179=0,0,((P179*L179)/60))</f>
        <v>0</v>
      </c>
      <c r="S179">
        <f t="shared" si="22"/>
        <v>0</v>
      </c>
      <c r="T179" t="str">
        <f>VLOOKUP(A179,'Catalogo de productos'!C:AJ,12,FALSE)</f>
        <v>570-NEGRO</v>
      </c>
      <c r="U179" t="str">
        <f>VLOOKUP(A179,'Catalogo de productos'!C:AJ,9,FALSE)</f>
        <v>A104</v>
      </c>
      <c r="V179" t="str">
        <f>VLOOKUP(A179,'Catalogo de productos'!C:AJ,32,FALSE)</f>
        <v>A103 y AH103</v>
      </c>
    </row>
    <row r="180" spans="1:22" ht="15" x14ac:dyDescent="0.25">
      <c r="A180" s="34" t="s">
        <v>2336</v>
      </c>
      <c r="B180" s="24" t="s">
        <v>3398</v>
      </c>
      <c r="C180" s="25" t="s">
        <v>2748</v>
      </c>
      <c r="D180" s="25">
        <v>90</v>
      </c>
      <c r="E180" s="23">
        <v>0</v>
      </c>
      <c r="F180" s="25">
        <v>90</v>
      </c>
      <c r="G180" s="26">
        <v>0.77</v>
      </c>
      <c r="H180" s="65"/>
      <c r="I180" s="36">
        <f t="shared" si="16"/>
        <v>116.88311688311688</v>
      </c>
      <c r="J180">
        <f t="shared" si="17"/>
        <v>69.3</v>
      </c>
      <c r="K180">
        <f t="shared" si="18"/>
        <v>0</v>
      </c>
      <c r="L180">
        <f t="shared" si="19"/>
        <v>0</v>
      </c>
      <c r="M180" s="9">
        <f t="shared" si="20"/>
        <v>0</v>
      </c>
      <c r="N180" t="str">
        <f>VLOOKUP(A180,'Catalogo de productos'!C:AJ,10,FALSE)</f>
        <v>Top</v>
      </c>
      <c r="O180" t="str">
        <f>VLOOKUP(A180,'Catalogo de productos'!C:AJ,7,FALSE)</f>
        <v>Activo</v>
      </c>
      <c r="P180">
        <f>VLOOKUP(A180,'Catalogo de productos'!C:AJ,28,FALSE)</f>
        <v>24</v>
      </c>
      <c r="Q180">
        <f>VLOOKUP(A180,'Catalogo de productos'!C:AJ,33,FALSE)</f>
        <v>2</v>
      </c>
      <c r="R180" s="32">
        <f>IF(K180=0,0,((P180*L180)/60))</f>
        <v>0</v>
      </c>
      <c r="S180">
        <f t="shared" si="22"/>
        <v>0</v>
      </c>
      <c r="T180" t="str">
        <f>VLOOKUP(A180,'Catalogo de productos'!C:AJ,12,FALSE)</f>
        <v>421-AVENTURINE</v>
      </c>
      <c r="U180" t="str">
        <f>VLOOKUP(A180,'Catalogo de productos'!C:AJ,9,FALSE)</f>
        <v>A002</v>
      </c>
      <c r="V180" t="str">
        <f>VLOOKUP(A180,'Catalogo de productos'!C:AJ,32,FALSE)</f>
        <v>AH003</v>
      </c>
    </row>
    <row r="181" spans="1:22" ht="15" x14ac:dyDescent="0.25">
      <c r="A181" s="34" t="s">
        <v>1324</v>
      </c>
      <c r="B181" s="24" t="s">
        <v>3475</v>
      </c>
      <c r="C181" s="25" t="s">
        <v>98</v>
      </c>
      <c r="D181" s="25">
        <v>25</v>
      </c>
      <c r="E181" s="23">
        <v>0</v>
      </c>
      <c r="F181" s="25">
        <v>25</v>
      </c>
      <c r="G181" s="26">
        <v>0.21</v>
      </c>
      <c r="H181" s="65"/>
      <c r="I181" s="36">
        <f t="shared" si="16"/>
        <v>119.04761904761905</v>
      </c>
      <c r="J181">
        <f t="shared" si="17"/>
        <v>18.899999999999999</v>
      </c>
      <c r="K181">
        <f t="shared" si="18"/>
        <v>0</v>
      </c>
      <c r="L181">
        <f t="shared" si="19"/>
        <v>0</v>
      </c>
      <c r="M181" s="9">
        <f t="shared" si="20"/>
        <v>0</v>
      </c>
      <c r="N181" t="str">
        <f>VLOOKUP(A181,'Catalogo de productos'!C:AJ,10,FALSE)</f>
        <v>Top</v>
      </c>
      <c r="O181" t="str">
        <f>VLOOKUP(A181,'Catalogo de productos'!C:AJ,7,FALSE)</f>
        <v>Activo</v>
      </c>
      <c r="P181">
        <f>VLOOKUP(A181,'Catalogo de productos'!C:AJ,28,FALSE)</f>
        <v>24</v>
      </c>
      <c r="Q181">
        <f>VLOOKUP(A181,'Catalogo de productos'!C:AJ,33,FALSE)</f>
        <v>1</v>
      </c>
      <c r="R181" s="32">
        <f>IF(K181=0,0,((P181*L181)/60))</f>
        <v>0</v>
      </c>
      <c r="S181">
        <f t="shared" si="22"/>
        <v>0</v>
      </c>
      <c r="T181" t="str">
        <f>VLOOKUP(A181,'Catalogo de productos'!C:AJ,12,FALSE)</f>
        <v>027-NAVAL</v>
      </c>
      <c r="U181" t="str">
        <f>VLOOKUP(A181,'Catalogo de productos'!C:AJ,9,FALSE)</f>
        <v>AH401</v>
      </c>
      <c r="V181" t="str">
        <f>VLOOKUP(A181,'Catalogo de productos'!C:AJ,32,FALSE)</f>
        <v xml:space="preserve">De todos </v>
      </c>
    </row>
    <row r="182" spans="1:22" ht="15" x14ac:dyDescent="0.25">
      <c r="A182" s="34" t="s">
        <v>1982</v>
      </c>
      <c r="B182" s="24" t="s">
        <v>3407</v>
      </c>
      <c r="C182" s="25" t="s">
        <v>2748</v>
      </c>
      <c r="D182" s="25">
        <v>250</v>
      </c>
      <c r="E182" s="23">
        <v>0</v>
      </c>
      <c r="F182" s="25">
        <v>250</v>
      </c>
      <c r="G182" s="26">
        <v>2.08</v>
      </c>
      <c r="H182" s="65"/>
      <c r="I182" s="36">
        <f t="shared" si="16"/>
        <v>120.19230769230769</v>
      </c>
      <c r="J182">
        <f t="shared" si="17"/>
        <v>187.20000000000002</v>
      </c>
      <c r="K182">
        <f t="shared" si="18"/>
        <v>0</v>
      </c>
      <c r="L182">
        <f t="shared" si="19"/>
        <v>0</v>
      </c>
      <c r="M182" s="9">
        <f t="shared" si="20"/>
        <v>0</v>
      </c>
      <c r="N182" t="str">
        <f>VLOOKUP(A182,'Catalogo de productos'!C:AJ,10,FALSE)</f>
        <v>Top</v>
      </c>
      <c r="O182" t="str">
        <f>VLOOKUP(A182,'Catalogo de productos'!C:AJ,7,FALSE)</f>
        <v>Activo</v>
      </c>
      <c r="P182">
        <f>VLOOKUP(A182,'Catalogo de productos'!C:AJ,28,FALSE)</f>
        <v>24</v>
      </c>
      <c r="Q182">
        <f>VLOOKUP(A182,'Catalogo de productos'!C:AJ,33,FALSE)</f>
        <v>2</v>
      </c>
      <c r="R182" s="32">
        <f>((P182*L182)/60)</f>
        <v>0</v>
      </c>
      <c r="S182">
        <f t="shared" si="22"/>
        <v>0</v>
      </c>
      <c r="T182" t="str">
        <f>VLOOKUP(A182,'Catalogo de productos'!C:AJ,12,FALSE)</f>
        <v>570-NEGRO</v>
      </c>
      <c r="U182" t="str">
        <f>VLOOKUP(A182,'Catalogo de productos'!C:AJ,9,FALSE)</f>
        <v>A005</v>
      </c>
      <c r="V182" t="str">
        <f>VLOOKUP(A182,'Catalogo de productos'!C:AJ,32,FALSE)</f>
        <v>A006  y IH002</v>
      </c>
    </row>
    <row r="183" spans="1:22" ht="15" x14ac:dyDescent="0.25">
      <c r="A183" s="34" t="s">
        <v>109</v>
      </c>
      <c r="B183" s="24" t="s">
        <v>3397</v>
      </c>
      <c r="C183" s="25" t="s">
        <v>100</v>
      </c>
      <c r="D183" s="25">
        <v>101</v>
      </c>
      <c r="E183" s="23">
        <v>0</v>
      </c>
      <c r="F183" s="25">
        <v>101</v>
      </c>
      <c r="G183" s="26">
        <v>0.84</v>
      </c>
      <c r="H183" s="65"/>
      <c r="I183" s="36">
        <f t="shared" si="16"/>
        <v>120.23809523809524</v>
      </c>
      <c r="J183">
        <f t="shared" si="17"/>
        <v>75.599999999999994</v>
      </c>
      <c r="K183">
        <f t="shared" si="18"/>
        <v>0</v>
      </c>
      <c r="L183">
        <f t="shared" si="19"/>
        <v>0</v>
      </c>
      <c r="M183" s="9">
        <f t="shared" si="20"/>
        <v>0</v>
      </c>
      <c r="N183" t="str">
        <f>VLOOKUP(A183,'Catalogo de productos'!C:AJ,10,FALSE)</f>
        <v>Top</v>
      </c>
      <c r="O183" t="str">
        <f>VLOOKUP(A183,'Catalogo de productos'!C:AJ,7,FALSE)</f>
        <v>Activo</v>
      </c>
      <c r="P183">
        <f>VLOOKUP(A183,'Catalogo de productos'!C:AJ,28,FALSE)</f>
        <v>24</v>
      </c>
      <c r="Q183">
        <f>VLOOKUP(A183,'Catalogo de productos'!C:AJ,33,FALSE)</f>
        <v>2</v>
      </c>
      <c r="R183" s="32">
        <f>IF(K183=0,0,((P183*L183)/60))</f>
        <v>0</v>
      </c>
      <c r="S183">
        <f t="shared" si="22"/>
        <v>0</v>
      </c>
      <c r="T183" t="str">
        <f>VLOOKUP(A183,'Catalogo de productos'!C:AJ,12,FALSE)</f>
        <v>027-NAVAL</v>
      </c>
      <c r="U183" t="str">
        <f>VLOOKUP(A183,'Catalogo de productos'!C:AJ,9,FALSE)</f>
        <v>A002</v>
      </c>
      <c r="V183" t="str">
        <f>VLOOKUP(A183,'Catalogo de productos'!C:AJ,32,FALSE)</f>
        <v>AH003</v>
      </c>
    </row>
    <row r="184" spans="1:22" ht="15" x14ac:dyDescent="0.25">
      <c r="A184" s="34" t="s">
        <v>2147</v>
      </c>
      <c r="B184" s="24" t="s">
        <v>3468</v>
      </c>
      <c r="C184" s="25" t="s">
        <v>2747</v>
      </c>
      <c r="D184" s="25">
        <v>133</v>
      </c>
      <c r="E184" s="23">
        <v>0</v>
      </c>
      <c r="F184" s="25">
        <v>133</v>
      </c>
      <c r="G184" s="26">
        <v>1.1000000000000001</v>
      </c>
      <c r="H184" s="65"/>
      <c r="I184" s="36">
        <f t="shared" si="16"/>
        <v>120.90909090909089</v>
      </c>
      <c r="J184">
        <f t="shared" si="17"/>
        <v>99.000000000000014</v>
      </c>
      <c r="K184">
        <f t="shared" si="18"/>
        <v>0</v>
      </c>
      <c r="L184">
        <f t="shared" si="19"/>
        <v>0</v>
      </c>
      <c r="M184" s="9">
        <f t="shared" si="20"/>
        <v>0</v>
      </c>
      <c r="N184" t="str">
        <f>VLOOKUP(A184,'Catalogo de productos'!C:AJ,10,FALSE)</f>
        <v>Pantalón</v>
      </c>
      <c r="O184" t="str">
        <f>VLOOKUP(A184,'Catalogo de productos'!C:AJ,7,FALSE)</f>
        <v>Activo</v>
      </c>
      <c r="P184">
        <f>VLOOKUP(A184,'Catalogo de productos'!C:AJ,28,FALSE)</f>
        <v>24</v>
      </c>
      <c r="Q184">
        <f>VLOOKUP(A184,'Catalogo de productos'!C:AJ,33,FALSE)</f>
        <v>1</v>
      </c>
      <c r="R184" s="32">
        <f>((P184*L184)/60)</f>
        <v>0</v>
      </c>
      <c r="S184">
        <f t="shared" si="22"/>
        <v>0</v>
      </c>
      <c r="T184" t="str">
        <f>VLOOKUP(A184,'Catalogo de productos'!C:AJ,12,FALSE)</f>
        <v>570-NEGRO</v>
      </c>
      <c r="U184" t="str">
        <f>VLOOKUP(A184,'Catalogo de productos'!C:AJ,9,FALSE)</f>
        <v>AH102</v>
      </c>
      <c r="V184" t="str">
        <f>VLOOKUP(A184,'Catalogo de productos'!C:AJ,32,FALSE)</f>
        <v xml:space="preserve">De todos </v>
      </c>
    </row>
    <row r="185" spans="1:22" ht="15" x14ac:dyDescent="0.25">
      <c r="A185" s="34" t="s">
        <v>487</v>
      </c>
      <c r="B185" s="24" t="s">
        <v>3454</v>
      </c>
      <c r="C185" s="25" t="s">
        <v>104</v>
      </c>
      <c r="D185" s="25">
        <v>17</v>
      </c>
      <c r="E185" s="23">
        <v>0</v>
      </c>
      <c r="F185" s="25">
        <v>17</v>
      </c>
      <c r="G185" s="26">
        <v>0.14000000000000001</v>
      </c>
      <c r="H185" s="65"/>
      <c r="I185" s="36">
        <f t="shared" si="16"/>
        <v>121.42857142857142</v>
      </c>
      <c r="J185">
        <f t="shared" si="17"/>
        <v>12.600000000000001</v>
      </c>
      <c r="K185">
        <f t="shared" si="18"/>
        <v>0</v>
      </c>
      <c r="L185">
        <f t="shared" si="19"/>
        <v>0</v>
      </c>
      <c r="M185" s="9">
        <f t="shared" si="20"/>
        <v>0</v>
      </c>
      <c r="N185" t="str">
        <f>VLOOKUP(A185,'Catalogo de productos'!C:AJ,10,FALSE)</f>
        <v>Top</v>
      </c>
      <c r="O185" t="str">
        <f>VLOOKUP(A185,'Catalogo de productos'!C:AJ,7,FALSE)</f>
        <v>Activo</v>
      </c>
      <c r="P185">
        <f>VLOOKUP(A185,'Catalogo de productos'!C:AJ,28,FALSE)</f>
        <v>24</v>
      </c>
      <c r="Q185">
        <f>VLOOKUP(A185,'Catalogo de productos'!C:AJ,33,FALSE)</f>
        <v>1</v>
      </c>
      <c r="R185" s="32">
        <f>IF(K185=0,0,((P185*L185)/60))</f>
        <v>0</v>
      </c>
      <c r="S185">
        <f t="shared" si="22"/>
        <v>0</v>
      </c>
      <c r="T185" t="str">
        <f>VLOOKUP(A185,'Catalogo de productos'!C:AJ,12,FALSE)</f>
        <v>027-NAVAL</v>
      </c>
      <c r="U185" t="str">
        <f>VLOOKUP(A185,'Catalogo de productos'!C:AJ,9,FALSE)</f>
        <v>AH002</v>
      </c>
      <c r="V185" t="str">
        <f>VLOOKUP(A185,'Catalogo de productos'!C:AJ,32,FALSE)</f>
        <v xml:space="preserve">De todos </v>
      </c>
    </row>
    <row r="186" spans="1:22" ht="15" x14ac:dyDescent="0.25">
      <c r="A186" s="34" t="s">
        <v>792</v>
      </c>
      <c r="B186" s="24" t="s">
        <v>3421</v>
      </c>
      <c r="C186" s="25" t="s">
        <v>107</v>
      </c>
      <c r="D186" s="25">
        <v>16</v>
      </c>
      <c r="E186" s="23">
        <v>0</v>
      </c>
      <c r="F186" s="25">
        <v>16</v>
      </c>
      <c r="G186" s="26">
        <v>0.13</v>
      </c>
      <c r="H186" s="65"/>
      <c r="I186" s="36">
        <f t="shared" si="16"/>
        <v>123.07692307692307</v>
      </c>
      <c r="J186">
        <f t="shared" si="17"/>
        <v>11.700000000000001</v>
      </c>
      <c r="K186">
        <f t="shared" si="18"/>
        <v>0</v>
      </c>
      <c r="L186">
        <f t="shared" si="19"/>
        <v>0</v>
      </c>
      <c r="M186" s="9">
        <f t="shared" si="20"/>
        <v>0</v>
      </c>
      <c r="N186" t="str">
        <f>VLOOKUP(A186,'Catalogo de productos'!C:AJ,10,FALSE)</f>
        <v>Pantalón</v>
      </c>
      <c r="O186" t="str">
        <f>VLOOKUP(A186,'Catalogo de productos'!C:AJ,7,FALSE)</f>
        <v>Activo</v>
      </c>
      <c r="P186">
        <f>VLOOKUP(A186,'Catalogo de productos'!C:AJ,28,FALSE)</f>
        <v>24</v>
      </c>
      <c r="Q186">
        <f>VLOOKUP(A186,'Catalogo de productos'!C:AJ,33,FALSE)</f>
        <v>1</v>
      </c>
      <c r="R186" s="32">
        <f>IF(K186=0,0,((P186*L186)/60))</f>
        <v>0</v>
      </c>
      <c r="S186">
        <f t="shared" si="22"/>
        <v>0</v>
      </c>
      <c r="T186" t="str">
        <f>VLOOKUP(A186,'Catalogo de productos'!C:AJ,12,FALSE)</f>
        <v>027-NAVAL</v>
      </c>
      <c r="U186" t="str">
        <f>VLOOKUP(A186,'Catalogo de productos'!C:AJ,9,FALSE)</f>
        <v>A103</v>
      </c>
      <c r="V186" t="str">
        <f>VLOOKUP(A186,'Catalogo de productos'!C:AJ,32,FALSE)</f>
        <v xml:space="preserve">De todos </v>
      </c>
    </row>
    <row r="187" spans="1:22" ht="15" x14ac:dyDescent="0.25">
      <c r="A187" s="34" t="s">
        <v>2184</v>
      </c>
      <c r="B187" s="24" t="s">
        <v>3476</v>
      </c>
      <c r="C187" s="25" t="s">
        <v>2748</v>
      </c>
      <c r="D187" s="25">
        <v>26</v>
      </c>
      <c r="E187" s="23">
        <v>0</v>
      </c>
      <c r="F187" s="25">
        <v>26</v>
      </c>
      <c r="G187" s="26">
        <v>0.21</v>
      </c>
      <c r="H187" s="65"/>
      <c r="I187" s="36">
        <f t="shared" si="16"/>
        <v>123.80952380952381</v>
      </c>
      <c r="J187">
        <f t="shared" si="17"/>
        <v>18.899999999999999</v>
      </c>
      <c r="K187">
        <f t="shared" si="18"/>
        <v>0</v>
      </c>
      <c r="L187">
        <f t="shared" si="19"/>
        <v>0</v>
      </c>
      <c r="M187" s="9">
        <f t="shared" si="20"/>
        <v>0</v>
      </c>
      <c r="N187" t="str">
        <f>VLOOKUP(A187,'Catalogo de productos'!C:AJ,10,FALSE)</f>
        <v>Top</v>
      </c>
      <c r="O187" t="str">
        <f>VLOOKUP(A187,'Catalogo de productos'!C:AJ,7,FALSE)</f>
        <v>Activo</v>
      </c>
      <c r="P187">
        <f>VLOOKUP(A187,'Catalogo de productos'!C:AJ,28,FALSE)</f>
        <v>24</v>
      </c>
      <c r="Q187">
        <f>VLOOKUP(A187,'Catalogo de productos'!C:AJ,33,FALSE)</f>
        <v>1</v>
      </c>
      <c r="R187" s="32">
        <f>IF(K187=0,0,((P187*L187)/60))</f>
        <v>0</v>
      </c>
      <c r="S187">
        <f t="shared" si="22"/>
        <v>0</v>
      </c>
      <c r="T187" t="str">
        <f>VLOOKUP(A187,'Catalogo de productos'!C:AJ,12,FALSE)</f>
        <v>203-CENIZA</v>
      </c>
      <c r="U187" t="str">
        <f>VLOOKUP(A187,'Catalogo de productos'!C:AJ,9,FALSE)</f>
        <v>AH401</v>
      </c>
      <c r="V187" t="str">
        <f>VLOOKUP(A187,'Catalogo de productos'!C:AJ,32,FALSE)</f>
        <v xml:space="preserve">De todos </v>
      </c>
    </row>
    <row r="188" spans="1:22" ht="15" x14ac:dyDescent="0.25">
      <c r="A188" s="34" t="s">
        <v>2100</v>
      </c>
      <c r="B188" s="24" t="s">
        <v>3433</v>
      </c>
      <c r="C188" s="25" t="s">
        <v>2748</v>
      </c>
      <c r="D188" s="25">
        <v>111</v>
      </c>
      <c r="E188" s="23">
        <v>0</v>
      </c>
      <c r="F188" s="25">
        <v>111</v>
      </c>
      <c r="G188" s="26">
        <v>0.89</v>
      </c>
      <c r="H188" s="65"/>
      <c r="I188" s="36">
        <f t="shared" si="16"/>
        <v>124.71910112359551</v>
      </c>
      <c r="J188">
        <f t="shared" si="17"/>
        <v>80.099999999999994</v>
      </c>
      <c r="K188">
        <f t="shared" si="18"/>
        <v>0</v>
      </c>
      <c r="L188">
        <f t="shared" si="19"/>
        <v>0</v>
      </c>
      <c r="M188" s="9">
        <f t="shared" si="20"/>
        <v>0</v>
      </c>
      <c r="N188" t="str">
        <f>VLOOKUP(A188,'Catalogo de productos'!C:AJ,10,FALSE)</f>
        <v>Pantalón</v>
      </c>
      <c r="O188" t="str">
        <f>VLOOKUP(A188,'Catalogo de productos'!C:AJ,7,FALSE)</f>
        <v>Activo</v>
      </c>
      <c r="P188">
        <f>VLOOKUP(A188,'Catalogo de productos'!C:AJ,28,FALSE)</f>
        <v>24</v>
      </c>
      <c r="Q188">
        <f>VLOOKUP(A188,'Catalogo de productos'!C:AJ,33,FALSE)</f>
        <v>3</v>
      </c>
      <c r="R188" s="32">
        <f>IF(K188=0,0,((P188*L188)/60))</f>
        <v>0</v>
      </c>
      <c r="S188">
        <f t="shared" si="22"/>
        <v>0</v>
      </c>
      <c r="T188" t="str">
        <f>VLOOKUP(A188,'Catalogo de productos'!C:AJ,12,FALSE)</f>
        <v>421-AVENTURINE</v>
      </c>
      <c r="U188" t="str">
        <f>VLOOKUP(A188,'Catalogo de productos'!C:AJ,9,FALSE)</f>
        <v>A104</v>
      </c>
      <c r="V188" t="str">
        <f>VLOOKUP(A188,'Catalogo de productos'!C:AJ,32,FALSE)</f>
        <v>A103 y AH103</v>
      </c>
    </row>
    <row r="189" spans="1:22" ht="15" x14ac:dyDescent="0.25">
      <c r="A189" s="34" t="s">
        <v>197</v>
      </c>
      <c r="B189" s="24" t="s">
        <v>3399</v>
      </c>
      <c r="C189" s="25" t="s">
        <v>98</v>
      </c>
      <c r="D189" s="25">
        <v>39</v>
      </c>
      <c r="E189" s="23">
        <v>0</v>
      </c>
      <c r="F189" s="25">
        <v>39</v>
      </c>
      <c r="G189" s="26">
        <v>0.31</v>
      </c>
      <c r="H189" s="65"/>
      <c r="I189" s="36">
        <f t="shared" si="16"/>
        <v>125.80645161290323</v>
      </c>
      <c r="J189">
        <f t="shared" si="17"/>
        <v>27.9</v>
      </c>
      <c r="K189">
        <f t="shared" si="18"/>
        <v>0</v>
      </c>
      <c r="L189">
        <f t="shared" si="19"/>
        <v>0</v>
      </c>
      <c r="M189" s="9">
        <f t="shared" si="20"/>
        <v>0</v>
      </c>
      <c r="N189" t="str">
        <f>VLOOKUP(A189,'Catalogo de productos'!C:AJ,10,FALSE)</f>
        <v>Top</v>
      </c>
      <c r="O189" t="str">
        <f>VLOOKUP(A189,'Catalogo de productos'!C:AJ,7,FALSE)</f>
        <v>Activo</v>
      </c>
      <c r="P189">
        <f>VLOOKUP(A189,'Catalogo de productos'!C:AJ,28,FALSE)</f>
        <v>24</v>
      </c>
      <c r="Q189">
        <f>VLOOKUP(A189,'Catalogo de productos'!C:AJ,33,FALSE)</f>
        <v>2</v>
      </c>
      <c r="R189" s="32">
        <f>IF(K189=0,0,((P189*L189)/60))</f>
        <v>0</v>
      </c>
      <c r="S189">
        <f t="shared" si="22"/>
        <v>0</v>
      </c>
      <c r="T189" t="str">
        <f>VLOOKUP(A189,'Catalogo de productos'!C:AJ,12,FALSE)</f>
        <v>570-NEGRO</v>
      </c>
      <c r="U189" t="str">
        <f>VLOOKUP(A189,'Catalogo de productos'!C:AJ,9,FALSE)</f>
        <v>A002</v>
      </c>
      <c r="V189" t="str">
        <f>VLOOKUP(A189,'Catalogo de productos'!C:AJ,32,FALSE)</f>
        <v>AH003</v>
      </c>
    </row>
    <row r="190" spans="1:22" ht="15" x14ac:dyDescent="0.25">
      <c r="A190" s="34" t="s">
        <v>669</v>
      </c>
      <c r="B190" s="24" t="s">
        <v>3413</v>
      </c>
      <c r="C190" s="25" t="s">
        <v>98</v>
      </c>
      <c r="D190" s="25">
        <v>204</v>
      </c>
      <c r="E190" s="23">
        <v>0</v>
      </c>
      <c r="F190" s="25">
        <v>204</v>
      </c>
      <c r="G190" s="26">
        <v>1.6</v>
      </c>
      <c r="H190" s="65"/>
      <c r="I190" s="36">
        <f t="shared" si="16"/>
        <v>127.5</v>
      </c>
      <c r="J190">
        <f t="shared" si="17"/>
        <v>144</v>
      </c>
      <c r="K190">
        <f t="shared" si="18"/>
        <v>0</v>
      </c>
      <c r="L190">
        <f t="shared" si="19"/>
        <v>0</v>
      </c>
      <c r="M190" s="9">
        <f t="shared" si="20"/>
        <v>0</v>
      </c>
      <c r="N190" t="str">
        <f>VLOOKUP(A190,'Catalogo de productos'!C:AJ,10,FALSE)</f>
        <v>Pantalón</v>
      </c>
      <c r="O190" t="str">
        <f>VLOOKUP(A190,'Catalogo de productos'!C:AJ,7,FALSE)</f>
        <v>Activo</v>
      </c>
      <c r="P190">
        <f>VLOOKUP(A190,'Catalogo de productos'!C:AJ,28,FALSE)</f>
        <v>24</v>
      </c>
      <c r="Q190">
        <f>VLOOKUP(A190,'Catalogo de productos'!C:AJ,33,FALSE)</f>
        <v>1</v>
      </c>
      <c r="R190" s="32">
        <f>((P190*L190)/60)</f>
        <v>0</v>
      </c>
      <c r="S190">
        <f t="shared" si="22"/>
        <v>0</v>
      </c>
      <c r="T190" t="str">
        <f>VLOOKUP(A190,'Catalogo de productos'!C:AJ,12,FALSE)</f>
        <v>001-BLANCO</v>
      </c>
      <c r="U190" t="str">
        <f>VLOOKUP(A190,'Catalogo de productos'!C:AJ,9,FALSE)</f>
        <v>A102</v>
      </c>
      <c r="V190" t="str">
        <f>VLOOKUP(A190,'Catalogo de productos'!C:AJ,32,FALSE)</f>
        <v xml:space="preserve">De todos </v>
      </c>
    </row>
    <row r="191" spans="1:22" ht="15" x14ac:dyDescent="0.25">
      <c r="A191" s="34" t="s">
        <v>1200</v>
      </c>
      <c r="B191" s="24" t="s">
        <v>3473</v>
      </c>
      <c r="C191" s="25" t="s">
        <v>100</v>
      </c>
      <c r="D191" s="25">
        <v>32</v>
      </c>
      <c r="E191" s="23">
        <v>0</v>
      </c>
      <c r="F191" s="25">
        <v>32</v>
      </c>
      <c r="G191" s="26">
        <v>0.25</v>
      </c>
      <c r="H191" s="65"/>
      <c r="I191" s="36">
        <f t="shared" si="16"/>
        <v>128</v>
      </c>
      <c r="J191">
        <f t="shared" si="17"/>
        <v>22.5</v>
      </c>
      <c r="K191">
        <f t="shared" si="18"/>
        <v>0</v>
      </c>
      <c r="L191">
        <f t="shared" si="19"/>
        <v>0</v>
      </c>
      <c r="M191" s="9">
        <f t="shared" si="20"/>
        <v>0</v>
      </c>
      <c r="N191" t="str">
        <f>VLOOKUP(A191,'Catalogo de productos'!C:AJ,10,FALSE)</f>
        <v>Pantalón</v>
      </c>
      <c r="O191" t="str">
        <f>VLOOKUP(A191,'Catalogo de productos'!C:AJ,7,FALSE)</f>
        <v>Activo</v>
      </c>
      <c r="P191">
        <f>VLOOKUP(A191,'Catalogo de productos'!C:AJ,28,FALSE)</f>
        <v>24</v>
      </c>
      <c r="Q191">
        <f>VLOOKUP(A191,'Catalogo de productos'!C:AJ,33,FALSE)</f>
        <v>3</v>
      </c>
      <c r="R191" s="32">
        <f>IF(K191=0,0,((P191*L191)/60))</f>
        <v>0</v>
      </c>
      <c r="S191">
        <f t="shared" si="22"/>
        <v>0</v>
      </c>
      <c r="T191" t="str">
        <f>VLOOKUP(A191,'Catalogo de productos'!C:AJ,12,FALSE)</f>
        <v>421-AVENTURINE</v>
      </c>
      <c r="U191" t="str">
        <f>VLOOKUP(A191,'Catalogo de productos'!C:AJ,9,FALSE)</f>
        <v>AH103</v>
      </c>
      <c r="V191" t="str">
        <f>VLOOKUP(A191,'Catalogo de productos'!C:AJ,32,FALSE)</f>
        <v>A104</v>
      </c>
    </row>
    <row r="192" spans="1:22" ht="15" x14ac:dyDescent="0.25">
      <c r="A192" s="34" t="s">
        <v>2252</v>
      </c>
      <c r="B192" s="24" t="s">
        <v>3495</v>
      </c>
      <c r="C192" s="25" t="s">
        <v>104</v>
      </c>
      <c r="D192" s="25">
        <v>18</v>
      </c>
      <c r="E192" s="23">
        <v>0</v>
      </c>
      <c r="F192" s="25">
        <v>18</v>
      </c>
      <c r="G192" s="26">
        <v>0.14000000000000001</v>
      </c>
      <c r="H192" s="65"/>
      <c r="I192" s="36">
        <f t="shared" si="16"/>
        <v>128.57142857142856</v>
      </c>
      <c r="J192">
        <f t="shared" si="17"/>
        <v>12.600000000000001</v>
      </c>
      <c r="K192">
        <f t="shared" si="18"/>
        <v>0</v>
      </c>
      <c r="L192">
        <f t="shared" si="19"/>
        <v>0</v>
      </c>
      <c r="M192" s="9">
        <f t="shared" si="20"/>
        <v>0</v>
      </c>
      <c r="N192" t="str">
        <f>VLOOKUP(A192,'Catalogo de productos'!C:AJ,10,FALSE)</f>
        <v>Pantalón</v>
      </c>
      <c r="O192" t="str">
        <f>VLOOKUP(A192,'Catalogo de productos'!C:AJ,7,FALSE)</f>
        <v>Activo</v>
      </c>
      <c r="P192">
        <f>VLOOKUP(A192,'Catalogo de productos'!C:AJ,28,FALSE)</f>
        <v>24</v>
      </c>
      <c r="Q192">
        <f>VLOOKUP(A192,'Catalogo de productos'!C:AJ,33,FALSE)</f>
        <v>1</v>
      </c>
      <c r="R192" s="32">
        <f>IF(K192=0,0,((P192*L192)/60))</f>
        <v>0</v>
      </c>
      <c r="S192">
        <f t="shared" si="22"/>
        <v>0</v>
      </c>
      <c r="T192" t="str">
        <f>VLOOKUP(A192,'Catalogo de productos'!C:AJ,12,FALSE)</f>
        <v>510-ROUJA</v>
      </c>
      <c r="U192" t="str">
        <f>VLOOKUP(A192,'Catalogo de productos'!C:AJ,9,FALSE)</f>
        <v>I101</v>
      </c>
      <c r="V192" t="str">
        <f>VLOOKUP(A192,'Catalogo de productos'!C:AJ,32,FALSE)</f>
        <v xml:space="preserve">De todos </v>
      </c>
    </row>
    <row r="193" spans="1:23" ht="15" x14ac:dyDescent="0.25">
      <c r="A193" s="34" t="s">
        <v>889</v>
      </c>
      <c r="B193" s="24" t="s">
        <v>3430</v>
      </c>
      <c r="C193" s="25" t="s">
        <v>98</v>
      </c>
      <c r="D193" s="25">
        <v>82</v>
      </c>
      <c r="E193" s="23">
        <v>0</v>
      </c>
      <c r="F193" s="25">
        <v>82</v>
      </c>
      <c r="G193" s="26">
        <v>0.63</v>
      </c>
      <c r="H193" s="65"/>
      <c r="I193" s="36">
        <f t="shared" si="16"/>
        <v>130.15873015873015</v>
      </c>
      <c r="J193">
        <f t="shared" si="17"/>
        <v>56.7</v>
      </c>
      <c r="K193">
        <f t="shared" si="18"/>
        <v>0</v>
      </c>
      <c r="L193">
        <f t="shared" si="19"/>
        <v>0</v>
      </c>
      <c r="M193" s="9">
        <f t="shared" si="20"/>
        <v>0</v>
      </c>
      <c r="N193" t="str">
        <f>VLOOKUP(A193,'Catalogo de productos'!C:AJ,10,FALSE)</f>
        <v>Pantalón</v>
      </c>
      <c r="O193" t="str">
        <f>VLOOKUP(A193,'Catalogo de productos'!C:AJ,7,FALSE)</f>
        <v>Activo</v>
      </c>
      <c r="P193">
        <f>VLOOKUP(A193,'Catalogo de productos'!C:AJ,28,FALSE)</f>
        <v>24</v>
      </c>
      <c r="Q193">
        <f>VLOOKUP(A193,'Catalogo de productos'!C:AJ,33,FALSE)</f>
        <v>3</v>
      </c>
      <c r="R193" s="32">
        <f>IF(K193=0,0,((P193*L193)/60))</f>
        <v>0</v>
      </c>
      <c r="S193">
        <f t="shared" si="22"/>
        <v>0</v>
      </c>
      <c r="T193" t="str">
        <f>VLOOKUP(A193,'Catalogo de productos'!C:AJ,12,FALSE)</f>
        <v>001-BLANCO</v>
      </c>
      <c r="U193" t="str">
        <f>VLOOKUP(A193,'Catalogo de productos'!C:AJ,9,FALSE)</f>
        <v>A104</v>
      </c>
      <c r="V193" t="str">
        <f>VLOOKUP(A193,'Catalogo de productos'!C:AJ,32,FALSE)</f>
        <v>A103 y AH103</v>
      </c>
    </row>
    <row r="194" spans="1:23" ht="15" x14ac:dyDescent="0.25">
      <c r="A194" s="34" t="s">
        <v>1199</v>
      </c>
      <c r="B194" s="24" t="s">
        <v>3473</v>
      </c>
      <c r="C194" s="25" t="s">
        <v>98</v>
      </c>
      <c r="D194" s="25">
        <v>109</v>
      </c>
      <c r="E194" s="23">
        <v>0</v>
      </c>
      <c r="F194" s="25">
        <v>109</v>
      </c>
      <c r="G194" s="26">
        <v>0.83</v>
      </c>
      <c r="H194" s="65"/>
      <c r="I194" s="36">
        <f t="shared" ref="I194:I257" si="24">F194/G194</f>
        <v>131.32530120481928</v>
      </c>
      <c r="J194">
        <f t="shared" ref="J194:J257" si="25">G194*90</f>
        <v>74.7</v>
      </c>
      <c r="K194">
        <f t="shared" ref="K194:K257" si="26">IF(I194&lt;100,G194*90,0)</f>
        <v>0</v>
      </c>
      <c r="L194">
        <f t="shared" ref="L194:L257" si="27">IF(K194=0,0,(_xlfn.CEILING.MATH(J194,24)))</f>
        <v>0</v>
      </c>
      <c r="M194" s="9">
        <f t="shared" ref="M194:M257" si="28">L194/G194</f>
        <v>0</v>
      </c>
      <c r="N194" t="str">
        <f>VLOOKUP(A194,'Catalogo de productos'!C:AJ,10,FALSE)</f>
        <v>Pantalón</v>
      </c>
      <c r="O194" t="str">
        <f>VLOOKUP(A194,'Catalogo de productos'!C:AJ,7,FALSE)</f>
        <v>Activo</v>
      </c>
      <c r="P194">
        <f>VLOOKUP(A194,'Catalogo de productos'!C:AJ,28,FALSE)</f>
        <v>24</v>
      </c>
      <c r="Q194">
        <f>VLOOKUP(A194,'Catalogo de productos'!C:AJ,33,FALSE)</f>
        <v>3</v>
      </c>
      <c r="R194" s="32">
        <f>IF(K194=0,0,((P194*L194)/60))</f>
        <v>0</v>
      </c>
      <c r="S194">
        <f t="shared" ref="S194:S257" si="29">IF(R194=0,0,Q194*L194)</f>
        <v>0</v>
      </c>
      <c r="T194" t="str">
        <f>VLOOKUP(A194,'Catalogo de productos'!C:AJ,12,FALSE)</f>
        <v>421-AVENTURINE</v>
      </c>
      <c r="U194" t="str">
        <f>VLOOKUP(A194,'Catalogo de productos'!C:AJ,9,FALSE)</f>
        <v>AH103</v>
      </c>
      <c r="V194" t="str">
        <f>VLOOKUP(A194,'Catalogo de productos'!C:AJ,32,FALSE)</f>
        <v>A104</v>
      </c>
    </row>
    <row r="195" spans="1:23" ht="15" x14ac:dyDescent="0.25">
      <c r="A195" s="34" t="s">
        <v>128</v>
      </c>
      <c r="B195" s="24" t="s">
        <v>3408</v>
      </c>
      <c r="C195" s="25" t="s">
        <v>98</v>
      </c>
      <c r="D195" s="25">
        <v>78</v>
      </c>
      <c r="E195" s="22">
        <v>144</v>
      </c>
      <c r="F195" s="25">
        <v>222</v>
      </c>
      <c r="G195" s="26">
        <v>1.69</v>
      </c>
      <c r="H195" s="65"/>
      <c r="I195" s="36">
        <f t="shared" si="24"/>
        <v>131.36094674556213</v>
      </c>
      <c r="J195">
        <f t="shared" si="25"/>
        <v>152.1</v>
      </c>
      <c r="K195">
        <f t="shared" si="26"/>
        <v>0</v>
      </c>
      <c r="L195">
        <f t="shared" si="27"/>
        <v>0</v>
      </c>
      <c r="M195" s="9">
        <f t="shared" si="28"/>
        <v>0</v>
      </c>
      <c r="N195" t="str">
        <f>VLOOKUP(A195,'Catalogo de productos'!C:AJ,10,FALSE)</f>
        <v>Top</v>
      </c>
      <c r="O195" t="str">
        <f>VLOOKUP(A195,'Catalogo de productos'!C:AJ,7,FALSE)</f>
        <v>Activo</v>
      </c>
      <c r="P195">
        <f>VLOOKUP(A195,'Catalogo de productos'!C:AJ,28,FALSE)</f>
        <v>24</v>
      </c>
      <c r="Q195">
        <f>VLOOKUP(A195,'Catalogo de productos'!C:AJ,33,FALSE)</f>
        <v>3</v>
      </c>
      <c r="R195" s="32">
        <f>((P195*L195)/60)</f>
        <v>0</v>
      </c>
      <c r="S195">
        <f t="shared" si="29"/>
        <v>0</v>
      </c>
      <c r="T195" t="str">
        <f>VLOOKUP(A195,'Catalogo de productos'!C:AJ,12,FALSE)</f>
        <v>027-NAVAL</v>
      </c>
      <c r="U195" t="str">
        <f>VLOOKUP(A195,'Catalogo de productos'!C:AJ,9,FALSE)</f>
        <v>A006</v>
      </c>
      <c r="V195" t="str">
        <f>VLOOKUP(A195,'Catalogo de productos'!C:AJ,32,FALSE)</f>
        <v>A007</v>
      </c>
    </row>
    <row r="196" spans="1:23" ht="15" x14ac:dyDescent="0.25">
      <c r="A196" s="34" t="s">
        <v>693</v>
      </c>
      <c r="B196" s="24" t="s">
        <v>3417</v>
      </c>
      <c r="C196" s="25" t="s">
        <v>98</v>
      </c>
      <c r="D196" s="25">
        <v>92</v>
      </c>
      <c r="E196" s="23">
        <v>0</v>
      </c>
      <c r="F196" s="25">
        <v>92</v>
      </c>
      <c r="G196" s="26">
        <v>0.7</v>
      </c>
      <c r="H196" s="65"/>
      <c r="I196" s="36">
        <f t="shared" si="24"/>
        <v>131.42857142857144</v>
      </c>
      <c r="J196">
        <f t="shared" si="25"/>
        <v>62.999999999999993</v>
      </c>
      <c r="K196">
        <f t="shared" si="26"/>
        <v>0</v>
      </c>
      <c r="L196">
        <f t="shared" si="27"/>
        <v>0</v>
      </c>
      <c r="M196" s="9">
        <f t="shared" si="28"/>
        <v>0</v>
      </c>
      <c r="N196" t="str">
        <f>VLOOKUP(A196,'Catalogo de productos'!C:AJ,10,FALSE)</f>
        <v>Pantalón</v>
      </c>
      <c r="O196" t="str">
        <f>VLOOKUP(A196,'Catalogo de productos'!C:AJ,7,FALSE)</f>
        <v>Activo</v>
      </c>
      <c r="P196">
        <f>VLOOKUP(A196,'Catalogo de productos'!C:AJ,28,FALSE)</f>
        <v>24</v>
      </c>
      <c r="Q196">
        <f>VLOOKUP(A196,'Catalogo de productos'!C:AJ,33,FALSE)</f>
        <v>1</v>
      </c>
      <c r="R196" s="32">
        <f>IF(K196=0,0,((P196*L196)/60))</f>
        <v>0</v>
      </c>
      <c r="S196">
        <f t="shared" si="29"/>
        <v>0</v>
      </c>
      <c r="T196" t="str">
        <f>VLOOKUP(A196,'Catalogo de productos'!C:AJ,12,FALSE)</f>
        <v>421-AVENTURINE</v>
      </c>
      <c r="U196" t="str">
        <f>VLOOKUP(A196,'Catalogo de productos'!C:AJ,9,FALSE)</f>
        <v>A102</v>
      </c>
      <c r="V196" t="str">
        <f>VLOOKUP(A196,'Catalogo de productos'!C:AJ,32,FALSE)</f>
        <v xml:space="preserve">De todos </v>
      </c>
    </row>
    <row r="197" spans="1:23" ht="15" x14ac:dyDescent="0.25">
      <c r="A197" s="34" t="s">
        <v>1965</v>
      </c>
      <c r="B197" s="24" t="s">
        <v>3403</v>
      </c>
      <c r="C197" s="25" t="s">
        <v>2747</v>
      </c>
      <c r="D197" s="25">
        <v>58</v>
      </c>
      <c r="E197" s="23">
        <v>0</v>
      </c>
      <c r="F197" s="25">
        <v>58</v>
      </c>
      <c r="G197" s="26">
        <v>0.44</v>
      </c>
      <c r="H197" s="65"/>
      <c r="I197" s="36">
        <f t="shared" si="24"/>
        <v>131.81818181818181</v>
      </c>
      <c r="J197">
        <f t="shared" si="25"/>
        <v>39.6</v>
      </c>
      <c r="K197">
        <f t="shared" si="26"/>
        <v>0</v>
      </c>
      <c r="L197">
        <f t="shared" si="27"/>
        <v>0</v>
      </c>
      <c r="M197" s="9">
        <f t="shared" si="28"/>
        <v>0</v>
      </c>
      <c r="N197" t="str">
        <f>VLOOKUP(A197,'Catalogo de productos'!C:AJ,10,FALSE)</f>
        <v>Top</v>
      </c>
      <c r="O197" t="str">
        <f>VLOOKUP(A197,'Catalogo de productos'!C:AJ,7,FALSE)</f>
        <v>Activo</v>
      </c>
      <c r="P197">
        <f>VLOOKUP(A197,'Catalogo de productos'!C:AJ,28,FALSE)</f>
        <v>24</v>
      </c>
      <c r="Q197">
        <f>VLOOKUP(A197,'Catalogo de productos'!C:AJ,33,FALSE)</f>
        <v>2</v>
      </c>
      <c r="R197" s="32">
        <f>IF(K197=0,0,((P197*L197)/60))</f>
        <v>0</v>
      </c>
      <c r="S197">
        <f t="shared" si="29"/>
        <v>0</v>
      </c>
      <c r="T197" t="str">
        <f>VLOOKUP(A197,'Catalogo de productos'!C:AJ,12,FALSE)</f>
        <v>203-CENIZA</v>
      </c>
      <c r="U197" t="str">
        <f>VLOOKUP(A197,'Catalogo de productos'!C:AJ,9,FALSE)</f>
        <v>A003</v>
      </c>
      <c r="V197" t="str">
        <f>VLOOKUP(A197,'Catalogo de productos'!C:AJ,32,FALSE)</f>
        <v xml:space="preserve">De todos </v>
      </c>
    </row>
    <row r="198" spans="1:23" ht="15" x14ac:dyDescent="0.25">
      <c r="A198" s="34" t="s">
        <v>1128</v>
      </c>
      <c r="B198" s="24" t="s">
        <v>3468</v>
      </c>
      <c r="C198" s="25" t="s">
        <v>98</v>
      </c>
      <c r="D198" s="25">
        <v>151</v>
      </c>
      <c r="E198" s="23">
        <v>0</v>
      </c>
      <c r="F198" s="25">
        <v>151</v>
      </c>
      <c r="G198" s="26">
        <v>1.1399999999999999</v>
      </c>
      <c r="H198" s="65"/>
      <c r="I198" s="36">
        <f t="shared" si="24"/>
        <v>132.45614035087721</v>
      </c>
      <c r="J198">
        <f t="shared" si="25"/>
        <v>102.6</v>
      </c>
      <c r="K198">
        <f t="shared" si="26"/>
        <v>0</v>
      </c>
      <c r="L198">
        <f t="shared" si="27"/>
        <v>0</v>
      </c>
      <c r="M198" s="9">
        <f t="shared" si="28"/>
        <v>0</v>
      </c>
      <c r="N198" t="str">
        <f>VLOOKUP(A198,'Catalogo de productos'!C:AJ,10,FALSE)</f>
        <v>Pantalón</v>
      </c>
      <c r="O198" t="str">
        <f>VLOOKUP(A198,'Catalogo de productos'!C:AJ,7,FALSE)</f>
        <v>Activo</v>
      </c>
      <c r="P198">
        <f>VLOOKUP(A198,'Catalogo de productos'!C:AJ,28,FALSE)</f>
        <v>24</v>
      </c>
      <c r="Q198">
        <f>VLOOKUP(A198,'Catalogo de productos'!C:AJ,33,FALSE)</f>
        <v>1</v>
      </c>
      <c r="R198" s="32">
        <f>((P198*L198)/60)</f>
        <v>0</v>
      </c>
      <c r="S198">
        <f t="shared" si="29"/>
        <v>0</v>
      </c>
      <c r="T198" t="str">
        <f>VLOOKUP(A198,'Catalogo de productos'!C:AJ,12,FALSE)</f>
        <v>570-NEGRO</v>
      </c>
      <c r="U198" t="str">
        <f>VLOOKUP(A198,'Catalogo de productos'!C:AJ,9,FALSE)</f>
        <v>AH102</v>
      </c>
      <c r="V198" t="str">
        <f>VLOOKUP(A198,'Catalogo de productos'!C:AJ,32,FALSE)</f>
        <v xml:space="preserve">De todos </v>
      </c>
    </row>
    <row r="199" spans="1:23" ht="15" x14ac:dyDescent="0.25">
      <c r="A199" s="34" t="s">
        <v>543</v>
      </c>
      <c r="B199" s="24" t="s">
        <v>3458</v>
      </c>
      <c r="C199" s="25" t="s">
        <v>98</v>
      </c>
      <c r="D199" s="25">
        <v>142</v>
      </c>
      <c r="E199" s="23">
        <v>0</v>
      </c>
      <c r="F199" s="25">
        <v>142</v>
      </c>
      <c r="G199" s="26">
        <v>1.07</v>
      </c>
      <c r="H199" s="65"/>
      <c r="I199" s="36">
        <f t="shared" si="24"/>
        <v>132.71028037383178</v>
      </c>
      <c r="J199">
        <f t="shared" si="25"/>
        <v>96.300000000000011</v>
      </c>
      <c r="K199">
        <f t="shared" si="26"/>
        <v>0</v>
      </c>
      <c r="L199">
        <f t="shared" si="27"/>
        <v>0</v>
      </c>
      <c r="M199" s="9">
        <f t="shared" si="28"/>
        <v>0</v>
      </c>
      <c r="N199" t="str">
        <f>VLOOKUP(A199,'Catalogo de productos'!C:AJ,10,FALSE)</f>
        <v>Top</v>
      </c>
      <c r="O199" t="str">
        <f>VLOOKUP(A199,'Catalogo de productos'!C:AJ,7,FALSE)</f>
        <v>Activo</v>
      </c>
      <c r="P199">
        <f>VLOOKUP(A199,'Catalogo de productos'!C:AJ,28,FALSE)</f>
        <v>24</v>
      </c>
      <c r="Q199">
        <f>VLOOKUP(A199,'Catalogo de productos'!C:AJ,33,FALSE)</f>
        <v>2</v>
      </c>
      <c r="R199" s="32">
        <f>((P199*L199)/60)</f>
        <v>0</v>
      </c>
      <c r="S199">
        <f t="shared" si="29"/>
        <v>0</v>
      </c>
      <c r="T199" t="str">
        <f>VLOOKUP(A199,'Catalogo de productos'!C:AJ,12,FALSE)</f>
        <v>027-NAVAL</v>
      </c>
      <c r="U199" t="str">
        <f>VLOOKUP(A199,'Catalogo de productos'!C:AJ,9,FALSE)</f>
        <v>AH003</v>
      </c>
      <c r="V199" t="str">
        <f>VLOOKUP(A199,'Catalogo de productos'!C:AJ,32,FALSE)</f>
        <v>A002</v>
      </c>
    </row>
    <row r="200" spans="1:23" ht="15" x14ac:dyDescent="0.25">
      <c r="A200" s="34" t="s">
        <v>2056</v>
      </c>
      <c r="B200" s="24" t="s">
        <v>3417</v>
      </c>
      <c r="C200" s="25" t="s">
        <v>2748</v>
      </c>
      <c r="D200" s="25">
        <v>93</v>
      </c>
      <c r="E200" s="23">
        <v>0</v>
      </c>
      <c r="F200" s="25">
        <v>93</v>
      </c>
      <c r="G200" s="26">
        <v>0.7</v>
      </c>
      <c r="H200" s="65"/>
      <c r="I200" s="36">
        <f t="shared" si="24"/>
        <v>132.85714285714286</v>
      </c>
      <c r="J200">
        <f t="shared" si="25"/>
        <v>62.999999999999993</v>
      </c>
      <c r="K200">
        <f t="shared" si="26"/>
        <v>0</v>
      </c>
      <c r="L200">
        <f t="shared" si="27"/>
        <v>0</v>
      </c>
      <c r="M200" s="9">
        <f t="shared" si="28"/>
        <v>0</v>
      </c>
      <c r="N200" t="str">
        <f>VLOOKUP(A200,'Catalogo de productos'!C:AJ,10,FALSE)</f>
        <v>Pantalón</v>
      </c>
      <c r="O200" t="str">
        <f>VLOOKUP(A200,'Catalogo de productos'!C:AJ,7,FALSE)</f>
        <v>Activo</v>
      </c>
      <c r="P200">
        <f>VLOOKUP(A200,'Catalogo de productos'!C:AJ,28,FALSE)</f>
        <v>24</v>
      </c>
      <c r="Q200">
        <f>VLOOKUP(A200,'Catalogo de productos'!C:AJ,33,FALSE)</f>
        <v>1</v>
      </c>
      <c r="R200" s="32">
        <f>IF(K200=0,0,((P200*L200)/60))</f>
        <v>0</v>
      </c>
      <c r="S200">
        <f t="shared" si="29"/>
        <v>0</v>
      </c>
      <c r="T200" t="str">
        <f>VLOOKUP(A200,'Catalogo de productos'!C:AJ,12,FALSE)</f>
        <v>421-AVENTURINE</v>
      </c>
      <c r="U200" t="str">
        <f>VLOOKUP(A200,'Catalogo de productos'!C:AJ,9,FALSE)</f>
        <v>A102</v>
      </c>
      <c r="V200" t="str">
        <f>VLOOKUP(A200,'Catalogo de productos'!C:AJ,32,FALSE)</f>
        <v xml:space="preserve">De todos </v>
      </c>
      <c r="W200">
        <f>SUM(R189:R204)</f>
        <v>0</v>
      </c>
    </row>
    <row r="201" spans="1:23" ht="15" x14ac:dyDescent="0.25">
      <c r="A201" s="34" t="s">
        <v>789</v>
      </c>
      <c r="B201" s="24" t="s">
        <v>3421</v>
      </c>
      <c r="C201" s="25" t="s">
        <v>98</v>
      </c>
      <c r="D201" s="25">
        <v>74</v>
      </c>
      <c r="E201" s="22">
        <v>144</v>
      </c>
      <c r="F201" s="25">
        <v>218</v>
      </c>
      <c r="G201" s="26">
        <v>1.64</v>
      </c>
      <c r="H201" s="65"/>
      <c r="I201" s="36">
        <f t="shared" si="24"/>
        <v>132.92682926829269</v>
      </c>
      <c r="J201">
        <f t="shared" si="25"/>
        <v>147.6</v>
      </c>
      <c r="K201">
        <f t="shared" si="26"/>
        <v>0</v>
      </c>
      <c r="L201">
        <f t="shared" si="27"/>
        <v>0</v>
      </c>
      <c r="M201" s="9">
        <f t="shared" si="28"/>
        <v>0</v>
      </c>
      <c r="N201" t="str">
        <f>VLOOKUP(A201,'Catalogo de productos'!C:AJ,10,FALSE)</f>
        <v>Pantalón</v>
      </c>
      <c r="O201" t="str">
        <f>VLOOKUP(A201,'Catalogo de productos'!C:AJ,7,FALSE)</f>
        <v>Activo</v>
      </c>
      <c r="P201">
        <f>VLOOKUP(A201,'Catalogo de productos'!C:AJ,28,FALSE)</f>
        <v>24</v>
      </c>
      <c r="Q201">
        <f>VLOOKUP(A201,'Catalogo de productos'!C:AJ,33,FALSE)</f>
        <v>1</v>
      </c>
      <c r="R201" s="32">
        <f>((P201*L201)/60)</f>
        <v>0</v>
      </c>
      <c r="S201">
        <f t="shared" si="29"/>
        <v>0</v>
      </c>
      <c r="T201" t="str">
        <f>VLOOKUP(A201,'Catalogo de productos'!C:AJ,12,FALSE)</f>
        <v>027-NAVAL</v>
      </c>
      <c r="U201" t="str">
        <f>VLOOKUP(A201,'Catalogo de productos'!C:AJ,9,FALSE)</f>
        <v>A103</v>
      </c>
      <c r="V201" t="str">
        <f>VLOOKUP(A201,'Catalogo de productos'!C:AJ,32,FALSE)</f>
        <v xml:space="preserve">De todos </v>
      </c>
    </row>
    <row r="202" spans="1:23" ht="15" x14ac:dyDescent="0.25">
      <c r="A202" s="34" t="s">
        <v>445</v>
      </c>
      <c r="B202" s="24" t="s">
        <v>3448</v>
      </c>
      <c r="C202" s="25" t="s">
        <v>98</v>
      </c>
      <c r="D202" s="25">
        <v>113</v>
      </c>
      <c r="E202" s="23">
        <v>0</v>
      </c>
      <c r="F202" s="25">
        <v>113</v>
      </c>
      <c r="G202" s="26">
        <v>0.85</v>
      </c>
      <c r="H202" s="65"/>
      <c r="I202" s="36">
        <f t="shared" si="24"/>
        <v>132.94117647058823</v>
      </c>
      <c r="J202">
        <f t="shared" si="25"/>
        <v>76.5</v>
      </c>
      <c r="K202">
        <f t="shared" si="26"/>
        <v>0</v>
      </c>
      <c r="L202">
        <f t="shared" si="27"/>
        <v>0</v>
      </c>
      <c r="M202" s="9">
        <f t="shared" si="28"/>
        <v>0</v>
      </c>
      <c r="N202" t="str">
        <f>VLOOKUP(A202,'Catalogo de productos'!C:AJ,10,FALSE)</f>
        <v>Top</v>
      </c>
      <c r="O202" t="str">
        <f>VLOOKUP(A202,'Catalogo de productos'!C:AJ,7,FALSE)</f>
        <v>Activo</v>
      </c>
      <c r="P202">
        <f>VLOOKUP(A202,'Catalogo de productos'!C:AJ,28,FALSE)</f>
        <v>24</v>
      </c>
      <c r="Q202">
        <f>VLOOKUP(A202,'Catalogo de productos'!C:AJ,33,FALSE)</f>
        <v>1</v>
      </c>
      <c r="R202" s="32">
        <f>IF(K202=0,0,((P202*L202)/60))</f>
        <v>0</v>
      </c>
      <c r="S202">
        <f t="shared" si="29"/>
        <v>0</v>
      </c>
      <c r="T202" t="str">
        <f>VLOOKUP(A202,'Catalogo de productos'!C:AJ,12,FALSE)</f>
        <v>001-BLANCO</v>
      </c>
      <c r="U202" t="str">
        <f>VLOOKUP(A202,'Catalogo de productos'!C:AJ,9,FALSE)</f>
        <v>AH001</v>
      </c>
      <c r="V202" t="str">
        <f>VLOOKUP(A202,'Catalogo de productos'!C:AJ,32,FALSE)</f>
        <v xml:space="preserve">De todos </v>
      </c>
    </row>
    <row r="203" spans="1:23" ht="15" x14ac:dyDescent="0.25">
      <c r="A203" s="34" t="s">
        <v>1184</v>
      </c>
      <c r="B203" s="24" t="s">
        <v>3469</v>
      </c>
      <c r="C203" s="25" t="s">
        <v>98</v>
      </c>
      <c r="D203" s="25">
        <v>96</v>
      </c>
      <c r="E203" s="23">
        <v>0</v>
      </c>
      <c r="F203" s="25">
        <v>96</v>
      </c>
      <c r="G203" s="26">
        <v>0.72</v>
      </c>
      <c r="H203" s="65"/>
      <c r="I203" s="36">
        <f t="shared" si="24"/>
        <v>133.33333333333334</v>
      </c>
      <c r="J203">
        <f t="shared" si="25"/>
        <v>64.8</v>
      </c>
      <c r="K203">
        <f t="shared" si="26"/>
        <v>0</v>
      </c>
      <c r="L203">
        <f t="shared" si="27"/>
        <v>0</v>
      </c>
      <c r="M203" s="9">
        <f t="shared" si="28"/>
        <v>0</v>
      </c>
      <c r="N203" t="str">
        <f>VLOOKUP(A203,'Catalogo de productos'!C:AJ,10,FALSE)</f>
        <v>Pantalón</v>
      </c>
      <c r="O203" t="str">
        <f>VLOOKUP(A203,'Catalogo de productos'!C:AJ,7,FALSE)</f>
        <v>Activo</v>
      </c>
      <c r="P203">
        <f>VLOOKUP(A203,'Catalogo de productos'!C:AJ,28,FALSE)</f>
        <v>24</v>
      </c>
      <c r="Q203">
        <f>VLOOKUP(A203,'Catalogo de productos'!C:AJ,33,FALSE)</f>
        <v>3</v>
      </c>
      <c r="R203" s="32">
        <f>IF(K203=0,0,((P203*L203)/60))</f>
        <v>0</v>
      </c>
      <c r="S203">
        <f t="shared" si="29"/>
        <v>0</v>
      </c>
      <c r="T203" t="str">
        <f>VLOOKUP(A203,'Catalogo de productos'!C:AJ,12,FALSE)</f>
        <v>001-BLANCO</v>
      </c>
      <c r="U203" t="str">
        <f>VLOOKUP(A203,'Catalogo de productos'!C:AJ,9,FALSE)</f>
        <v>AH103</v>
      </c>
      <c r="V203" t="str">
        <f>VLOOKUP(A203,'Catalogo de productos'!C:AJ,32,FALSE)</f>
        <v>A104</v>
      </c>
    </row>
    <row r="204" spans="1:23" ht="15" x14ac:dyDescent="0.25">
      <c r="A204" s="34" t="s">
        <v>2230</v>
      </c>
      <c r="B204" s="24" t="s">
        <v>3498</v>
      </c>
      <c r="C204" s="25" t="s">
        <v>100</v>
      </c>
      <c r="D204" s="25">
        <v>6</v>
      </c>
      <c r="E204" s="22">
        <v>24</v>
      </c>
      <c r="F204" s="25">
        <v>30</v>
      </c>
      <c r="G204" s="26">
        <v>0.22</v>
      </c>
      <c r="H204" s="65"/>
      <c r="I204" s="36">
        <f t="shared" si="24"/>
        <v>136.36363636363637</v>
      </c>
      <c r="J204">
        <f t="shared" si="25"/>
        <v>19.8</v>
      </c>
      <c r="K204">
        <f t="shared" si="26"/>
        <v>0</v>
      </c>
      <c r="L204">
        <f t="shared" si="27"/>
        <v>0</v>
      </c>
      <c r="M204" s="9">
        <f t="shared" si="28"/>
        <v>0</v>
      </c>
      <c r="N204" t="str">
        <f>VLOOKUP(A204,'Catalogo de productos'!C:AJ,10,FALSE)</f>
        <v>Top</v>
      </c>
      <c r="O204" t="str">
        <f>VLOOKUP(A204,'Catalogo de productos'!C:AJ,7,FALSE)</f>
        <v>Activo</v>
      </c>
      <c r="P204">
        <f>VLOOKUP(A204,'Catalogo de productos'!C:AJ,28,FALSE)</f>
        <v>24</v>
      </c>
      <c r="Q204">
        <f>VLOOKUP(A204,'Catalogo de productos'!C:AJ,33,FALSE)</f>
        <v>2</v>
      </c>
      <c r="R204" s="32">
        <f>IF(K204=0,0,((P204*L204)/60))</f>
        <v>0</v>
      </c>
      <c r="S204">
        <f t="shared" si="29"/>
        <v>0</v>
      </c>
      <c r="T204" t="str">
        <f>VLOOKUP(A204,'Catalogo de productos'!C:AJ,12,FALSE)</f>
        <v>510-ROUJA</v>
      </c>
      <c r="U204" t="str">
        <f>VLOOKUP(A204,'Catalogo de productos'!C:AJ,9,FALSE)</f>
        <v>IH002</v>
      </c>
      <c r="V204" t="str">
        <f>VLOOKUP(A204,'Catalogo de productos'!C:AJ,32,FALSE)</f>
        <v>A005</v>
      </c>
    </row>
    <row r="205" spans="1:23" ht="15" x14ac:dyDescent="0.25">
      <c r="A205" s="34" t="s">
        <v>1188</v>
      </c>
      <c r="B205" s="24" t="s">
        <v>3470</v>
      </c>
      <c r="C205" s="25" t="s">
        <v>98</v>
      </c>
      <c r="D205" s="25">
        <v>179</v>
      </c>
      <c r="E205" s="23">
        <v>0</v>
      </c>
      <c r="F205" s="25">
        <v>179</v>
      </c>
      <c r="G205" s="26">
        <v>1.31</v>
      </c>
      <c r="H205" s="65"/>
      <c r="I205" s="36">
        <f t="shared" si="24"/>
        <v>136.64122137404578</v>
      </c>
      <c r="J205">
        <f t="shared" si="25"/>
        <v>117.9</v>
      </c>
      <c r="K205">
        <f t="shared" si="26"/>
        <v>0</v>
      </c>
      <c r="L205">
        <f t="shared" si="27"/>
        <v>0</v>
      </c>
      <c r="M205" s="9">
        <f t="shared" si="28"/>
        <v>0</v>
      </c>
      <c r="N205" t="str">
        <f>VLOOKUP(A205,'Catalogo de productos'!C:AJ,10,FALSE)</f>
        <v>Pantalón</v>
      </c>
      <c r="O205" t="str">
        <f>VLOOKUP(A205,'Catalogo de productos'!C:AJ,7,FALSE)</f>
        <v>Activo</v>
      </c>
      <c r="P205">
        <f>VLOOKUP(A205,'Catalogo de productos'!C:AJ,28,FALSE)</f>
        <v>24</v>
      </c>
      <c r="Q205">
        <f>VLOOKUP(A205,'Catalogo de productos'!C:AJ,33,FALSE)</f>
        <v>3</v>
      </c>
      <c r="R205" s="32">
        <f>((P205*L205)/60)</f>
        <v>0</v>
      </c>
      <c r="S205">
        <f t="shared" si="29"/>
        <v>0</v>
      </c>
      <c r="T205" t="str">
        <f>VLOOKUP(A205,'Catalogo de productos'!C:AJ,12,FALSE)</f>
        <v>027-NAVAL</v>
      </c>
      <c r="U205" t="str">
        <f>VLOOKUP(A205,'Catalogo de productos'!C:AJ,9,FALSE)</f>
        <v>AH103</v>
      </c>
      <c r="V205" t="str">
        <f>VLOOKUP(A205,'Catalogo de productos'!C:AJ,32,FALSE)</f>
        <v>A104</v>
      </c>
    </row>
    <row r="206" spans="1:23" ht="15" x14ac:dyDescent="0.25">
      <c r="A206" s="34" t="s">
        <v>2304</v>
      </c>
      <c r="B206" s="24" t="s">
        <v>3488</v>
      </c>
      <c r="C206" s="25" t="s">
        <v>2747</v>
      </c>
      <c r="D206" s="25">
        <v>26</v>
      </c>
      <c r="E206" s="23">
        <v>0</v>
      </c>
      <c r="F206" s="25">
        <v>26</v>
      </c>
      <c r="G206" s="26">
        <v>0.19</v>
      </c>
      <c r="H206" s="65"/>
      <c r="I206" s="36">
        <f t="shared" si="24"/>
        <v>136.84210526315789</v>
      </c>
      <c r="J206">
        <f t="shared" si="25"/>
        <v>17.100000000000001</v>
      </c>
      <c r="K206">
        <f t="shared" si="26"/>
        <v>0</v>
      </c>
      <c r="L206">
        <f t="shared" si="27"/>
        <v>0</v>
      </c>
      <c r="M206" s="9">
        <f t="shared" si="28"/>
        <v>0</v>
      </c>
      <c r="N206" t="str">
        <f>VLOOKUP(A206,'Catalogo de productos'!C:AJ,10,FALSE)</f>
        <v>Bata</v>
      </c>
      <c r="O206" t="str">
        <f>VLOOKUP(A206,'Catalogo de productos'!C:AJ,7,FALSE)</f>
        <v>Activo</v>
      </c>
      <c r="P206">
        <f>VLOOKUP(A206,'Catalogo de productos'!C:AJ,28,FALSE)</f>
        <v>24</v>
      </c>
      <c r="Q206">
        <f>VLOOKUP(A206,'Catalogo de productos'!C:AJ,33,FALSE)</f>
        <v>1</v>
      </c>
      <c r="R206" s="32">
        <f>IF(K206=0,0,((P206*L206)/60))</f>
        <v>0</v>
      </c>
      <c r="S206">
        <f t="shared" si="29"/>
        <v>0</v>
      </c>
      <c r="T206" t="str">
        <f>VLOOKUP(A206,'Catalogo de productos'!C:AJ,12,FALSE)</f>
        <v>001-BLANCO</v>
      </c>
      <c r="U206" t="str">
        <f>VLOOKUP(A206,'Catalogo de productos'!C:AJ,9,FALSE)</f>
        <v>EH203</v>
      </c>
      <c r="V206" t="str">
        <f>VLOOKUP(A206,'Catalogo de productos'!C:AJ,32,FALSE)</f>
        <v xml:space="preserve">De todos </v>
      </c>
    </row>
    <row r="207" spans="1:23" ht="15" x14ac:dyDescent="0.25">
      <c r="A207" s="34" t="s">
        <v>2340</v>
      </c>
      <c r="B207" s="24" t="s">
        <v>3464</v>
      </c>
      <c r="C207" s="25" t="s">
        <v>2748</v>
      </c>
      <c r="D207" s="25">
        <v>40</v>
      </c>
      <c r="E207" s="22">
        <v>72</v>
      </c>
      <c r="F207" s="25">
        <v>112</v>
      </c>
      <c r="G207" s="26">
        <v>0.81</v>
      </c>
      <c r="H207" s="65"/>
      <c r="I207" s="36">
        <f t="shared" si="24"/>
        <v>138.27160493827159</v>
      </c>
      <c r="J207">
        <f t="shared" si="25"/>
        <v>72.900000000000006</v>
      </c>
      <c r="K207">
        <f t="shared" si="26"/>
        <v>0</v>
      </c>
      <c r="L207">
        <f t="shared" si="27"/>
        <v>0</v>
      </c>
      <c r="M207" s="9">
        <f t="shared" si="28"/>
        <v>0</v>
      </c>
      <c r="N207" t="str">
        <f>VLOOKUP(A207,'Catalogo de productos'!C:AJ,10,FALSE)</f>
        <v>Pantalón</v>
      </c>
      <c r="O207" t="str">
        <f>VLOOKUP(A207,'Catalogo de productos'!C:AJ,7,FALSE)</f>
        <v>Activo</v>
      </c>
      <c r="P207">
        <f>VLOOKUP(A207,'Catalogo de productos'!C:AJ,28,FALSE)</f>
        <v>24</v>
      </c>
      <c r="Q207">
        <f>VLOOKUP(A207,'Catalogo de productos'!C:AJ,33,FALSE)</f>
        <v>1</v>
      </c>
      <c r="R207" s="32">
        <f>IF(K207=0,0,((P207*L207)/60))</f>
        <v>0</v>
      </c>
      <c r="S207">
        <f t="shared" si="29"/>
        <v>0</v>
      </c>
      <c r="T207" t="str">
        <f>VLOOKUP(A207,'Catalogo de productos'!C:AJ,12,FALSE)</f>
        <v>027-NAVAL</v>
      </c>
      <c r="U207" t="str">
        <f>VLOOKUP(A207,'Catalogo de productos'!C:AJ,9,FALSE)</f>
        <v>AH102</v>
      </c>
      <c r="V207" t="str">
        <f>VLOOKUP(A207,'Catalogo de productos'!C:AJ,32,FALSE)</f>
        <v xml:space="preserve">De todos </v>
      </c>
    </row>
    <row r="208" spans="1:23" ht="15" x14ac:dyDescent="0.25">
      <c r="A208" s="34" t="s">
        <v>2116</v>
      </c>
      <c r="B208" s="24" t="s">
        <v>3426</v>
      </c>
      <c r="C208" s="25" t="s">
        <v>2748</v>
      </c>
      <c r="D208" s="25">
        <v>75</v>
      </c>
      <c r="E208" s="23">
        <v>0</v>
      </c>
      <c r="F208" s="25">
        <v>75</v>
      </c>
      <c r="G208" s="26">
        <v>0.54</v>
      </c>
      <c r="H208" s="65"/>
      <c r="I208" s="36">
        <f t="shared" si="24"/>
        <v>138.88888888888889</v>
      </c>
      <c r="J208">
        <f t="shared" si="25"/>
        <v>48.6</v>
      </c>
      <c r="K208">
        <f t="shared" si="26"/>
        <v>0</v>
      </c>
      <c r="L208">
        <f t="shared" si="27"/>
        <v>0</v>
      </c>
      <c r="M208" s="9">
        <f t="shared" si="28"/>
        <v>0</v>
      </c>
      <c r="N208" t="str">
        <f>VLOOKUP(A208,'Catalogo de productos'!C:AJ,10,FALSE)</f>
        <v>Pantalón</v>
      </c>
      <c r="O208" t="str">
        <f>VLOOKUP(A208,'Catalogo de productos'!C:AJ,7,FALSE)</f>
        <v>Activo</v>
      </c>
      <c r="P208">
        <f>VLOOKUP(A208,'Catalogo de productos'!C:AJ,28,FALSE)</f>
        <v>24</v>
      </c>
      <c r="Q208">
        <f>VLOOKUP(A208,'Catalogo de productos'!C:AJ,33,FALSE)</f>
        <v>3</v>
      </c>
      <c r="R208" s="32">
        <f>IF(K208=0,0,((P208*L208)/60))</f>
        <v>0</v>
      </c>
      <c r="S208">
        <f t="shared" si="29"/>
        <v>0</v>
      </c>
      <c r="T208" t="str">
        <f>VLOOKUP(A208,'Catalogo de productos'!C:AJ,12,FALSE)</f>
        <v>027-NAVAL</v>
      </c>
      <c r="U208" t="str">
        <f>VLOOKUP(A208,'Catalogo de productos'!C:AJ,9,FALSE)</f>
        <v>A104</v>
      </c>
      <c r="V208" t="str">
        <f>VLOOKUP(A208,'Catalogo de productos'!C:AJ,32,FALSE)</f>
        <v>A103 y AH103</v>
      </c>
    </row>
    <row r="209" spans="1:22" ht="15" x14ac:dyDescent="0.25">
      <c r="A209" s="34" t="s">
        <v>460</v>
      </c>
      <c r="B209" s="24" t="s">
        <v>3451</v>
      </c>
      <c r="C209" s="25" t="s">
        <v>98</v>
      </c>
      <c r="D209" s="25">
        <v>75</v>
      </c>
      <c r="E209" s="23">
        <v>0</v>
      </c>
      <c r="F209" s="25">
        <v>75</v>
      </c>
      <c r="G209" s="26">
        <v>0.54</v>
      </c>
      <c r="H209" s="65"/>
      <c r="I209" s="36">
        <f t="shared" si="24"/>
        <v>138.88888888888889</v>
      </c>
      <c r="J209">
        <f t="shared" si="25"/>
        <v>48.6</v>
      </c>
      <c r="K209">
        <f t="shared" si="26"/>
        <v>0</v>
      </c>
      <c r="L209">
        <f t="shared" si="27"/>
        <v>0</v>
      </c>
      <c r="M209" s="9">
        <f t="shared" si="28"/>
        <v>0</v>
      </c>
      <c r="N209" t="str">
        <f>VLOOKUP(A209,'Catalogo de productos'!C:AJ,10,FALSE)</f>
        <v>Top</v>
      </c>
      <c r="O209" t="str">
        <f>VLOOKUP(A209,'Catalogo de productos'!C:AJ,7,FALSE)</f>
        <v>Activo</v>
      </c>
      <c r="P209">
        <f>VLOOKUP(A209,'Catalogo de productos'!C:AJ,28,FALSE)</f>
        <v>24</v>
      </c>
      <c r="Q209">
        <f>VLOOKUP(A209,'Catalogo de productos'!C:AJ,33,FALSE)</f>
        <v>1</v>
      </c>
      <c r="R209" s="32">
        <f>IF(K209=0,0,((P209*L209)/60))</f>
        <v>0</v>
      </c>
      <c r="S209">
        <f t="shared" si="29"/>
        <v>0</v>
      </c>
      <c r="T209" t="str">
        <f>VLOOKUP(A209,'Catalogo de productos'!C:AJ,12,FALSE)</f>
        <v>4045-OCEANO</v>
      </c>
      <c r="U209" t="str">
        <f>VLOOKUP(A209,'Catalogo de productos'!C:AJ,9,FALSE)</f>
        <v>AH001</v>
      </c>
      <c r="V209" t="str">
        <f>VLOOKUP(A209,'Catalogo de productos'!C:AJ,32,FALSE)</f>
        <v xml:space="preserve">De todos </v>
      </c>
    </row>
    <row r="210" spans="1:22" ht="15" x14ac:dyDescent="0.25">
      <c r="A210" s="34" t="s">
        <v>2005</v>
      </c>
      <c r="B210" s="24" t="s">
        <v>3449</v>
      </c>
      <c r="C210" s="25" t="s">
        <v>2747</v>
      </c>
      <c r="D210" s="25">
        <v>158</v>
      </c>
      <c r="E210" s="23">
        <v>0</v>
      </c>
      <c r="F210" s="25">
        <v>158</v>
      </c>
      <c r="G210" s="26">
        <v>1.1200000000000001</v>
      </c>
      <c r="H210" s="65"/>
      <c r="I210" s="36">
        <f t="shared" si="24"/>
        <v>141.07142857142856</v>
      </c>
      <c r="J210">
        <f t="shared" si="25"/>
        <v>100.80000000000001</v>
      </c>
      <c r="K210">
        <f t="shared" si="26"/>
        <v>0</v>
      </c>
      <c r="L210">
        <f t="shared" si="27"/>
        <v>0</v>
      </c>
      <c r="M210" s="9">
        <f t="shared" si="28"/>
        <v>0</v>
      </c>
      <c r="N210" t="str">
        <f>VLOOKUP(A210,'Catalogo de productos'!C:AJ,10,FALSE)</f>
        <v>Top</v>
      </c>
      <c r="O210" t="str">
        <f>VLOOKUP(A210,'Catalogo de productos'!C:AJ,7,FALSE)</f>
        <v>Activo</v>
      </c>
      <c r="P210">
        <f>VLOOKUP(A210,'Catalogo de productos'!C:AJ,28,FALSE)</f>
        <v>24</v>
      </c>
      <c r="Q210">
        <f>VLOOKUP(A210,'Catalogo de productos'!C:AJ,33,FALSE)</f>
        <v>1</v>
      </c>
      <c r="R210" s="32">
        <f>((P210*L210)/60)</f>
        <v>0</v>
      </c>
      <c r="S210">
        <f t="shared" si="29"/>
        <v>0</v>
      </c>
      <c r="T210" t="str">
        <f>VLOOKUP(A210,'Catalogo de productos'!C:AJ,12,FALSE)</f>
        <v>027-NAVAL</v>
      </c>
      <c r="U210" t="str">
        <f>VLOOKUP(A210,'Catalogo de productos'!C:AJ,9,FALSE)</f>
        <v>AH001</v>
      </c>
      <c r="V210" t="str">
        <f>VLOOKUP(A210,'Catalogo de productos'!C:AJ,32,FALSE)</f>
        <v xml:space="preserve">De todos </v>
      </c>
    </row>
    <row r="211" spans="1:22" ht="15" x14ac:dyDescent="0.25">
      <c r="A211" s="34" t="s">
        <v>2069</v>
      </c>
      <c r="B211" s="24" t="s">
        <v>3421</v>
      </c>
      <c r="C211" s="25" t="s">
        <v>2747</v>
      </c>
      <c r="D211" s="25">
        <v>64</v>
      </c>
      <c r="E211" s="25">
        <v>72</v>
      </c>
      <c r="F211" s="25">
        <v>136</v>
      </c>
      <c r="G211" s="26">
        <v>0.95</v>
      </c>
      <c r="H211" s="65"/>
      <c r="I211" s="36">
        <f t="shared" si="24"/>
        <v>143.15789473684211</v>
      </c>
      <c r="J211">
        <f t="shared" si="25"/>
        <v>85.5</v>
      </c>
      <c r="K211">
        <f t="shared" si="26"/>
        <v>0</v>
      </c>
      <c r="L211">
        <f t="shared" si="27"/>
        <v>0</v>
      </c>
      <c r="M211" s="9">
        <f t="shared" si="28"/>
        <v>0</v>
      </c>
      <c r="N211" t="str">
        <f>VLOOKUP(A211,'Catalogo de productos'!C:AJ,10,FALSE)</f>
        <v>Pantalón</v>
      </c>
      <c r="O211" t="str">
        <f>VLOOKUP(A211,'Catalogo de productos'!C:AJ,7,FALSE)</f>
        <v>Activo</v>
      </c>
      <c r="P211">
        <f>VLOOKUP(A211,'Catalogo de productos'!C:AJ,28,FALSE)</f>
        <v>24</v>
      </c>
      <c r="Q211">
        <f>VLOOKUP(A211,'Catalogo de productos'!C:AJ,33,FALSE)</f>
        <v>1</v>
      </c>
      <c r="R211" s="32">
        <f>IF(K211=0,0,((P211*L211)/60))</f>
        <v>0</v>
      </c>
      <c r="S211">
        <f t="shared" si="29"/>
        <v>0</v>
      </c>
      <c r="T211" t="str">
        <f>VLOOKUP(A211,'Catalogo de productos'!C:AJ,12,FALSE)</f>
        <v>027-NAVAL</v>
      </c>
      <c r="U211" t="str">
        <f>VLOOKUP(A211,'Catalogo de productos'!C:AJ,9,FALSE)</f>
        <v>A103</v>
      </c>
      <c r="V211" t="str">
        <f>VLOOKUP(A211,'Catalogo de productos'!C:AJ,32,FALSE)</f>
        <v xml:space="preserve">De todos </v>
      </c>
    </row>
    <row r="212" spans="1:22" ht="15" x14ac:dyDescent="0.25">
      <c r="A212" s="34" t="s">
        <v>2042</v>
      </c>
      <c r="B212" s="24" t="s">
        <v>3413</v>
      </c>
      <c r="C212" s="25" t="s">
        <v>2748</v>
      </c>
      <c r="D212" s="22">
        <v>231</v>
      </c>
      <c r="E212" s="31">
        <v>0</v>
      </c>
      <c r="F212" s="25">
        <v>231</v>
      </c>
      <c r="G212" s="26">
        <v>1.61</v>
      </c>
      <c r="H212" s="65"/>
      <c r="I212" s="36">
        <f t="shared" si="24"/>
        <v>143.47826086956522</v>
      </c>
      <c r="J212">
        <f t="shared" si="25"/>
        <v>144.9</v>
      </c>
      <c r="K212">
        <f t="shared" si="26"/>
        <v>0</v>
      </c>
      <c r="L212">
        <f t="shared" si="27"/>
        <v>0</v>
      </c>
      <c r="M212" s="9">
        <f t="shared" si="28"/>
        <v>0</v>
      </c>
      <c r="N212" t="str">
        <f>VLOOKUP(A212,'Catalogo de productos'!C:AJ,10,FALSE)</f>
        <v>Pantalón</v>
      </c>
      <c r="O212" t="str">
        <f>VLOOKUP(A212,'Catalogo de productos'!C:AJ,7,FALSE)</f>
        <v>Activo</v>
      </c>
      <c r="P212">
        <f>VLOOKUP(A212,'Catalogo de productos'!C:AJ,28,FALSE)</f>
        <v>24</v>
      </c>
      <c r="Q212">
        <f>VLOOKUP(A212,'Catalogo de productos'!C:AJ,33,FALSE)</f>
        <v>1</v>
      </c>
      <c r="R212" s="32">
        <f>((P212*L212)/60)</f>
        <v>0</v>
      </c>
      <c r="S212">
        <f t="shared" si="29"/>
        <v>0</v>
      </c>
      <c r="T212" t="str">
        <f>VLOOKUP(A212,'Catalogo de productos'!C:AJ,12,FALSE)</f>
        <v>001-BLANCO</v>
      </c>
      <c r="U212" t="str">
        <f>VLOOKUP(A212,'Catalogo de productos'!C:AJ,9,FALSE)</f>
        <v>A102</v>
      </c>
      <c r="V212" t="str">
        <f>VLOOKUP(A212,'Catalogo de productos'!C:AJ,32,FALSE)</f>
        <v xml:space="preserve">De todos </v>
      </c>
    </row>
    <row r="213" spans="1:22" ht="15" x14ac:dyDescent="0.25">
      <c r="A213" s="34" t="s">
        <v>790</v>
      </c>
      <c r="B213" s="24" t="s">
        <v>3421</v>
      </c>
      <c r="C213" s="25" t="s">
        <v>100</v>
      </c>
      <c r="D213" s="25">
        <v>105</v>
      </c>
      <c r="E213" s="23">
        <v>0</v>
      </c>
      <c r="F213" s="25">
        <v>105</v>
      </c>
      <c r="G213" s="26">
        <v>0.73</v>
      </c>
      <c r="H213" s="65"/>
      <c r="I213" s="36">
        <f t="shared" si="24"/>
        <v>143.83561643835617</v>
      </c>
      <c r="J213">
        <f t="shared" si="25"/>
        <v>65.7</v>
      </c>
      <c r="K213">
        <f t="shared" si="26"/>
        <v>0</v>
      </c>
      <c r="L213">
        <f t="shared" si="27"/>
        <v>0</v>
      </c>
      <c r="M213" s="9">
        <f t="shared" si="28"/>
        <v>0</v>
      </c>
      <c r="N213" t="str">
        <f>VLOOKUP(A213,'Catalogo de productos'!C:AJ,10,FALSE)</f>
        <v>Pantalón</v>
      </c>
      <c r="O213" t="str">
        <f>VLOOKUP(A213,'Catalogo de productos'!C:AJ,7,FALSE)</f>
        <v>Activo</v>
      </c>
      <c r="P213">
        <f>VLOOKUP(A213,'Catalogo de productos'!C:AJ,28,FALSE)</f>
        <v>24</v>
      </c>
      <c r="Q213">
        <f>VLOOKUP(A213,'Catalogo de productos'!C:AJ,33,FALSE)</f>
        <v>1</v>
      </c>
      <c r="R213" s="32">
        <f t="shared" ref="R213:R223" si="30">IF(K213=0,0,((P213*L213)/60))</f>
        <v>0</v>
      </c>
      <c r="S213">
        <f t="shared" si="29"/>
        <v>0</v>
      </c>
      <c r="T213" t="str">
        <f>VLOOKUP(A213,'Catalogo de productos'!C:AJ,12,FALSE)</f>
        <v>027-NAVAL</v>
      </c>
      <c r="U213" t="str">
        <f>VLOOKUP(A213,'Catalogo de productos'!C:AJ,9,FALSE)</f>
        <v>A103</v>
      </c>
      <c r="V213" t="str">
        <f>VLOOKUP(A213,'Catalogo de productos'!C:AJ,32,FALSE)</f>
        <v xml:space="preserve">De todos </v>
      </c>
    </row>
    <row r="214" spans="1:22" ht="15" x14ac:dyDescent="0.25">
      <c r="A214" s="34" t="s">
        <v>2946</v>
      </c>
      <c r="B214" s="24" t="s">
        <v>3409</v>
      </c>
      <c r="C214" s="25" t="s">
        <v>2747</v>
      </c>
      <c r="D214" s="25">
        <v>36</v>
      </c>
      <c r="E214" s="23">
        <v>0</v>
      </c>
      <c r="F214" s="25">
        <v>36</v>
      </c>
      <c r="G214" s="26">
        <v>0.25</v>
      </c>
      <c r="H214" s="65"/>
      <c r="I214" s="36">
        <f t="shared" si="24"/>
        <v>144</v>
      </c>
      <c r="J214">
        <f t="shared" si="25"/>
        <v>22.5</v>
      </c>
      <c r="K214">
        <f t="shared" si="26"/>
        <v>0</v>
      </c>
      <c r="L214">
        <f t="shared" si="27"/>
        <v>0</v>
      </c>
      <c r="M214" s="9">
        <f t="shared" si="28"/>
        <v>0</v>
      </c>
      <c r="N214" t="str">
        <f>VLOOKUP(A214,'Catalogo de productos'!C:AJ,10,FALSE)</f>
        <v>Top</v>
      </c>
      <c r="O214" t="str">
        <f>VLOOKUP(A214,'Catalogo de productos'!C:AJ,7,FALSE)</f>
        <v>Activo</v>
      </c>
      <c r="P214">
        <f>VLOOKUP(A214,'Catalogo de productos'!C:AJ,28,FALSE)</f>
        <v>24</v>
      </c>
      <c r="Q214">
        <f>VLOOKUP(A214,'Catalogo de productos'!C:AJ,33,FALSE)</f>
        <v>3</v>
      </c>
      <c r="R214" s="32">
        <f t="shared" si="30"/>
        <v>0</v>
      </c>
      <c r="S214">
        <f t="shared" si="29"/>
        <v>0</v>
      </c>
      <c r="T214" t="str">
        <f>VLOOKUP(A214,'Catalogo de productos'!C:AJ,12,FALSE)</f>
        <v>570-NEGRO</v>
      </c>
      <c r="U214" t="str">
        <f>VLOOKUP(A214,'Catalogo de productos'!C:AJ,9,FALSE)</f>
        <v>A006</v>
      </c>
      <c r="V214" t="str">
        <f>VLOOKUP(A214,'Catalogo de productos'!C:AJ,32,FALSE)</f>
        <v>A007</v>
      </c>
    </row>
    <row r="215" spans="1:22" ht="15" x14ac:dyDescent="0.25">
      <c r="A215" s="34" t="s">
        <v>2344</v>
      </c>
      <c r="B215" s="24" t="s">
        <v>3470</v>
      </c>
      <c r="C215" s="25" t="s">
        <v>2748</v>
      </c>
      <c r="D215" s="25">
        <v>144</v>
      </c>
      <c r="E215" s="23">
        <v>0</v>
      </c>
      <c r="F215" s="25">
        <v>144</v>
      </c>
      <c r="G215" s="26">
        <v>0.99</v>
      </c>
      <c r="H215" s="65"/>
      <c r="I215" s="36">
        <f t="shared" si="24"/>
        <v>145.45454545454547</v>
      </c>
      <c r="J215">
        <f t="shared" si="25"/>
        <v>89.1</v>
      </c>
      <c r="K215">
        <f t="shared" si="26"/>
        <v>0</v>
      </c>
      <c r="L215">
        <f t="shared" si="27"/>
        <v>0</v>
      </c>
      <c r="M215" s="9">
        <f t="shared" si="28"/>
        <v>0</v>
      </c>
      <c r="N215" t="str">
        <f>VLOOKUP(A215,'Catalogo de productos'!C:AJ,10,FALSE)</f>
        <v>Pantalón</v>
      </c>
      <c r="O215" t="str">
        <f>VLOOKUP(A215,'Catalogo de productos'!C:AJ,7,FALSE)</f>
        <v>Activo</v>
      </c>
      <c r="P215">
        <f>VLOOKUP(A215,'Catalogo de productos'!C:AJ,28,FALSE)</f>
        <v>24</v>
      </c>
      <c r="Q215">
        <f>VLOOKUP(A215,'Catalogo de productos'!C:AJ,33,FALSE)</f>
        <v>3</v>
      </c>
      <c r="R215" s="32">
        <f t="shared" si="30"/>
        <v>0</v>
      </c>
      <c r="S215">
        <f t="shared" si="29"/>
        <v>0</v>
      </c>
      <c r="T215" t="str">
        <f>VLOOKUP(A215,'Catalogo de productos'!C:AJ,12,FALSE)</f>
        <v>027-NAVAL</v>
      </c>
      <c r="U215" t="str">
        <f>VLOOKUP(A215,'Catalogo de productos'!C:AJ,9,FALSE)</f>
        <v>AH103</v>
      </c>
      <c r="V215" t="str">
        <f>VLOOKUP(A215,'Catalogo de productos'!C:AJ,32,FALSE)</f>
        <v>A104</v>
      </c>
    </row>
    <row r="216" spans="1:22" ht="15" x14ac:dyDescent="0.25">
      <c r="A216" s="34" t="s">
        <v>676</v>
      </c>
      <c r="B216" s="24" t="s">
        <v>3415</v>
      </c>
      <c r="C216" s="25" t="s">
        <v>98</v>
      </c>
      <c r="D216" s="25">
        <v>143</v>
      </c>
      <c r="E216" s="23">
        <v>0</v>
      </c>
      <c r="F216" s="25">
        <v>143</v>
      </c>
      <c r="G216" s="26">
        <v>0.98</v>
      </c>
      <c r="H216" s="65"/>
      <c r="I216" s="36">
        <f t="shared" si="24"/>
        <v>145.91836734693877</v>
      </c>
      <c r="J216">
        <f t="shared" si="25"/>
        <v>88.2</v>
      </c>
      <c r="K216">
        <f t="shared" si="26"/>
        <v>0</v>
      </c>
      <c r="L216">
        <f t="shared" si="27"/>
        <v>0</v>
      </c>
      <c r="M216" s="9">
        <f t="shared" si="28"/>
        <v>0</v>
      </c>
      <c r="N216" t="str">
        <f>VLOOKUP(A216,'Catalogo de productos'!C:AJ,10,FALSE)</f>
        <v>Pantalón</v>
      </c>
      <c r="O216" t="str">
        <f>VLOOKUP(A216,'Catalogo de productos'!C:AJ,7,FALSE)</f>
        <v>Activo</v>
      </c>
      <c r="P216">
        <f>VLOOKUP(A216,'Catalogo de productos'!C:AJ,28,FALSE)</f>
        <v>24</v>
      </c>
      <c r="Q216">
        <f>VLOOKUP(A216,'Catalogo de productos'!C:AJ,33,FALSE)</f>
        <v>1</v>
      </c>
      <c r="R216" s="32">
        <f t="shared" si="30"/>
        <v>0</v>
      </c>
      <c r="S216">
        <f t="shared" si="29"/>
        <v>0</v>
      </c>
      <c r="T216" t="str">
        <f>VLOOKUP(A216,'Catalogo de productos'!C:AJ,12,FALSE)</f>
        <v>027-NAVAL</v>
      </c>
      <c r="U216" t="str">
        <f>VLOOKUP(A216,'Catalogo de productos'!C:AJ,9,FALSE)</f>
        <v>A102</v>
      </c>
      <c r="V216" t="str">
        <f>VLOOKUP(A216,'Catalogo de productos'!C:AJ,32,FALSE)</f>
        <v xml:space="preserve">De todos </v>
      </c>
    </row>
    <row r="217" spans="1:22" ht="15" x14ac:dyDescent="0.25">
      <c r="A217" s="34" t="s">
        <v>2298</v>
      </c>
      <c r="B217" s="24" t="s">
        <v>3486</v>
      </c>
      <c r="C217" s="25" t="s">
        <v>2747</v>
      </c>
      <c r="D217" s="22">
        <v>28</v>
      </c>
      <c r="E217" s="23">
        <v>0</v>
      </c>
      <c r="F217" s="25">
        <v>28</v>
      </c>
      <c r="G217" s="26">
        <v>0.19</v>
      </c>
      <c r="H217" s="65"/>
      <c r="I217" s="36">
        <f t="shared" si="24"/>
        <v>147.36842105263159</v>
      </c>
      <c r="J217">
        <f t="shared" si="25"/>
        <v>17.100000000000001</v>
      </c>
      <c r="K217">
        <f t="shared" si="26"/>
        <v>0</v>
      </c>
      <c r="L217">
        <f t="shared" si="27"/>
        <v>0</v>
      </c>
      <c r="M217" s="9">
        <f t="shared" si="28"/>
        <v>0</v>
      </c>
      <c r="N217" t="str">
        <f>VLOOKUP(A217,'Catalogo de productos'!C:AJ,10,FALSE)</f>
        <v>Bata</v>
      </c>
      <c r="O217" t="str">
        <f>VLOOKUP(A217,'Catalogo de productos'!C:AJ,7,FALSE)</f>
        <v>Activo</v>
      </c>
      <c r="P217">
        <f>VLOOKUP(A217,'Catalogo de productos'!C:AJ,28,FALSE)</f>
        <v>24</v>
      </c>
      <c r="Q217">
        <f>VLOOKUP(A217,'Catalogo de productos'!C:AJ,33,FALSE)</f>
        <v>1</v>
      </c>
      <c r="R217" s="32">
        <f t="shared" si="30"/>
        <v>0</v>
      </c>
      <c r="S217">
        <f t="shared" si="29"/>
        <v>0</v>
      </c>
      <c r="T217" t="str">
        <f>VLOOKUP(A217,'Catalogo de productos'!C:AJ,12,FALSE)</f>
        <v>001-BLANCO</v>
      </c>
      <c r="U217" t="str">
        <f>VLOOKUP(A217,'Catalogo de productos'!C:AJ,9,FALSE)</f>
        <v>EH201</v>
      </c>
      <c r="V217" t="str">
        <f>VLOOKUP(A217,'Catalogo de productos'!C:AJ,32,FALSE)</f>
        <v xml:space="preserve">De todos </v>
      </c>
    </row>
    <row r="218" spans="1:22" ht="15" x14ac:dyDescent="0.25">
      <c r="A218" s="34" t="s">
        <v>256</v>
      </c>
      <c r="B218" s="24" t="s">
        <v>3403</v>
      </c>
      <c r="C218" s="25" t="s">
        <v>98</v>
      </c>
      <c r="D218" s="25">
        <v>86</v>
      </c>
      <c r="E218" s="31">
        <v>0</v>
      </c>
      <c r="F218" s="25">
        <v>86</v>
      </c>
      <c r="G218" s="26">
        <v>0.57999999999999996</v>
      </c>
      <c r="H218" s="65"/>
      <c r="I218" s="36">
        <f t="shared" si="24"/>
        <v>148.27586206896552</v>
      </c>
      <c r="J218">
        <f t="shared" si="25"/>
        <v>52.199999999999996</v>
      </c>
      <c r="K218">
        <f t="shared" si="26"/>
        <v>0</v>
      </c>
      <c r="L218">
        <f t="shared" si="27"/>
        <v>0</v>
      </c>
      <c r="M218" s="9">
        <f t="shared" si="28"/>
        <v>0</v>
      </c>
      <c r="N218" t="str">
        <f>VLOOKUP(A218,'Catalogo de productos'!C:AJ,10,FALSE)</f>
        <v>Top</v>
      </c>
      <c r="O218" t="str">
        <f>VLOOKUP(A218,'Catalogo de productos'!C:AJ,7,FALSE)</f>
        <v>Activo</v>
      </c>
      <c r="P218">
        <f>VLOOKUP(A218,'Catalogo de productos'!C:AJ,28,FALSE)</f>
        <v>24</v>
      </c>
      <c r="Q218">
        <f>VLOOKUP(A218,'Catalogo de productos'!C:AJ,33,FALSE)</f>
        <v>2</v>
      </c>
      <c r="R218" s="32">
        <f t="shared" si="30"/>
        <v>0</v>
      </c>
      <c r="S218">
        <f t="shared" si="29"/>
        <v>0</v>
      </c>
      <c r="T218" t="str">
        <f>VLOOKUP(A218,'Catalogo de productos'!C:AJ,12,FALSE)</f>
        <v>203-CENIZA</v>
      </c>
      <c r="U218" t="str">
        <f>VLOOKUP(A218,'Catalogo de productos'!C:AJ,9,FALSE)</f>
        <v>A003</v>
      </c>
      <c r="V218" t="str">
        <f>VLOOKUP(A218,'Catalogo de productos'!C:AJ,32,FALSE)</f>
        <v xml:space="preserve">De todos </v>
      </c>
    </row>
    <row r="219" spans="1:22" ht="15" x14ac:dyDescent="0.25">
      <c r="A219" s="34" t="s">
        <v>996</v>
      </c>
      <c r="B219" s="24" t="s">
        <v>3426</v>
      </c>
      <c r="C219" s="25" t="s">
        <v>98</v>
      </c>
      <c r="D219" s="22">
        <v>58</v>
      </c>
      <c r="E219" s="23">
        <v>0</v>
      </c>
      <c r="F219" s="25">
        <v>58</v>
      </c>
      <c r="G219" s="26">
        <v>0.39</v>
      </c>
      <c r="H219" s="65"/>
      <c r="I219" s="36">
        <f t="shared" si="24"/>
        <v>148.7179487179487</v>
      </c>
      <c r="J219">
        <f t="shared" si="25"/>
        <v>35.1</v>
      </c>
      <c r="K219">
        <f t="shared" si="26"/>
        <v>0</v>
      </c>
      <c r="L219">
        <f t="shared" si="27"/>
        <v>0</v>
      </c>
      <c r="M219" s="9">
        <f t="shared" si="28"/>
        <v>0</v>
      </c>
      <c r="N219" t="str">
        <f>VLOOKUP(A219,'Catalogo de productos'!C:AJ,10,FALSE)</f>
        <v>Pantalón</v>
      </c>
      <c r="O219" t="str">
        <f>VLOOKUP(A219,'Catalogo de productos'!C:AJ,7,FALSE)</f>
        <v>Activo</v>
      </c>
      <c r="P219">
        <f>VLOOKUP(A219,'Catalogo de productos'!C:AJ,28,FALSE)</f>
        <v>24</v>
      </c>
      <c r="Q219">
        <f>VLOOKUP(A219,'Catalogo de productos'!C:AJ,33,FALSE)</f>
        <v>3</v>
      </c>
      <c r="R219" s="32">
        <f t="shared" si="30"/>
        <v>0</v>
      </c>
      <c r="S219">
        <f t="shared" si="29"/>
        <v>0</v>
      </c>
      <c r="T219" t="str">
        <f>VLOOKUP(A219,'Catalogo de productos'!C:AJ,12,FALSE)</f>
        <v>027-NAVAL</v>
      </c>
      <c r="U219" t="str">
        <f>VLOOKUP(A219,'Catalogo de productos'!C:AJ,9,FALSE)</f>
        <v>A104</v>
      </c>
      <c r="V219" t="str">
        <f>VLOOKUP(A219,'Catalogo de productos'!C:AJ,32,FALSE)</f>
        <v>A103 y AH103</v>
      </c>
    </row>
    <row r="220" spans="1:22" ht="15" x14ac:dyDescent="0.25">
      <c r="A220" s="34" t="s">
        <v>2300</v>
      </c>
      <c r="B220" s="24" t="s">
        <v>3487</v>
      </c>
      <c r="C220" s="25" t="s">
        <v>2747</v>
      </c>
      <c r="D220" s="25">
        <v>76</v>
      </c>
      <c r="E220" s="23">
        <v>0</v>
      </c>
      <c r="F220" s="25">
        <v>76</v>
      </c>
      <c r="G220" s="26">
        <v>0.51</v>
      </c>
      <c r="H220" s="65"/>
      <c r="I220" s="36">
        <f t="shared" si="24"/>
        <v>149.01960784313727</v>
      </c>
      <c r="J220">
        <f t="shared" si="25"/>
        <v>45.9</v>
      </c>
      <c r="K220">
        <f t="shared" si="26"/>
        <v>0</v>
      </c>
      <c r="L220">
        <f t="shared" si="27"/>
        <v>0</v>
      </c>
      <c r="M220" s="9">
        <f t="shared" si="28"/>
        <v>0</v>
      </c>
      <c r="N220" t="str">
        <f>VLOOKUP(A220,'Catalogo de productos'!C:AJ,10,FALSE)</f>
        <v>Bata</v>
      </c>
      <c r="O220" t="str">
        <f>VLOOKUP(A220,'Catalogo de productos'!C:AJ,7,FALSE)</f>
        <v>Activo</v>
      </c>
      <c r="P220">
        <f>VLOOKUP(A220,'Catalogo de productos'!C:AJ,28,FALSE)</f>
        <v>24</v>
      </c>
      <c r="Q220">
        <f>VLOOKUP(A220,'Catalogo de productos'!C:AJ,33,FALSE)</f>
        <v>1</v>
      </c>
      <c r="R220" s="32">
        <f t="shared" si="30"/>
        <v>0</v>
      </c>
      <c r="S220">
        <f t="shared" si="29"/>
        <v>0</v>
      </c>
      <c r="T220" t="str">
        <f>VLOOKUP(A220,'Catalogo de productos'!C:AJ,12,FALSE)</f>
        <v>001-BLANCO</v>
      </c>
      <c r="U220" t="str">
        <f>VLOOKUP(A220,'Catalogo de productos'!C:AJ,9,FALSE)</f>
        <v>EH202</v>
      </c>
      <c r="V220" t="str">
        <f>VLOOKUP(A220,'Catalogo de productos'!C:AJ,32,FALSE)</f>
        <v xml:space="preserve">De todos </v>
      </c>
    </row>
    <row r="221" spans="1:22" ht="15" x14ac:dyDescent="0.25">
      <c r="A221" s="34" t="s">
        <v>1248</v>
      </c>
      <c r="B221" s="24" t="s">
        <v>3482</v>
      </c>
      <c r="C221" s="25" t="s">
        <v>107</v>
      </c>
      <c r="D221" s="22">
        <v>3</v>
      </c>
      <c r="E221" s="23">
        <v>0</v>
      </c>
      <c r="F221" s="25">
        <v>3</v>
      </c>
      <c r="G221" s="26">
        <v>0.02</v>
      </c>
      <c r="H221" s="65"/>
      <c r="I221" s="36">
        <f t="shared" si="24"/>
        <v>150</v>
      </c>
      <c r="J221">
        <f t="shared" si="25"/>
        <v>1.8</v>
      </c>
      <c r="K221">
        <f t="shared" si="26"/>
        <v>0</v>
      </c>
      <c r="L221">
        <f t="shared" si="27"/>
        <v>0</v>
      </c>
      <c r="M221" s="9">
        <f t="shared" si="28"/>
        <v>0</v>
      </c>
      <c r="N221" t="str">
        <f>VLOOKUP(A221,'Catalogo de productos'!C:AJ,10,FALSE)</f>
        <v>Pantalón</v>
      </c>
      <c r="O221" t="str">
        <f>VLOOKUP(A221,'Catalogo de productos'!C:AJ,7,FALSE)</f>
        <v>Activo</v>
      </c>
      <c r="P221">
        <f>VLOOKUP(A221,'Catalogo de productos'!C:AJ,28,FALSE)</f>
        <v>24</v>
      </c>
      <c r="Q221">
        <f>VLOOKUP(A221,'Catalogo de productos'!C:AJ,33,FALSE)</f>
        <v>1</v>
      </c>
      <c r="R221" s="32">
        <f t="shared" si="30"/>
        <v>0</v>
      </c>
      <c r="S221">
        <f t="shared" si="29"/>
        <v>0</v>
      </c>
      <c r="T221" t="str">
        <f>VLOOKUP(A221,'Catalogo de productos'!C:AJ,12,FALSE)</f>
        <v>570-NEGRO</v>
      </c>
      <c r="U221" t="str">
        <f>VLOOKUP(A221,'Catalogo de productos'!C:AJ,9,FALSE)</f>
        <v>AM108</v>
      </c>
      <c r="V221" t="str">
        <f>VLOOKUP(A221,'Catalogo de productos'!C:AJ,32,FALSE)</f>
        <v xml:space="preserve">De todos </v>
      </c>
    </row>
    <row r="222" spans="1:22" ht="15" x14ac:dyDescent="0.25">
      <c r="A222" s="34" t="s">
        <v>2166</v>
      </c>
      <c r="B222" s="24" t="s">
        <v>3481</v>
      </c>
      <c r="C222" s="25" t="s">
        <v>2748</v>
      </c>
      <c r="D222" s="25">
        <v>18</v>
      </c>
      <c r="E222" s="23">
        <v>0</v>
      </c>
      <c r="F222" s="25">
        <v>18</v>
      </c>
      <c r="G222" s="26">
        <v>0.12</v>
      </c>
      <c r="H222" s="65"/>
      <c r="I222" s="36">
        <f t="shared" si="24"/>
        <v>150</v>
      </c>
      <c r="J222">
        <f t="shared" si="25"/>
        <v>10.799999999999999</v>
      </c>
      <c r="K222">
        <f t="shared" si="26"/>
        <v>0</v>
      </c>
      <c r="L222">
        <f t="shared" si="27"/>
        <v>0</v>
      </c>
      <c r="M222" s="9">
        <f t="shared" si="28"/>
        <v>0</v>
      </c>
      <c r="N222" t="str">
        <f>VLOOKUP(A222,'Catalogo de productos'!C:AJ,10,FALSE)</f>
        <v>Pantalón</v>
      </c>
      <c r="O222" t="str">
        <f>VLOOKUP(A222,'Catalogo de productos'!C:AJ,7,FALSE)</f>
        <v>Activo</v>
      </c>
      <c r="P222">
        <f>VLOOKUP(A222,'Catalogo de productos'!C:AJ,28,FALSE)</f>
        <v>24</v>
      </c>
      <c r="Q222">
        <f>VLOOKUP(A222,'Catalogo de productos'!C:AJ,33,FALSE)</f>
        <v>1</v>
      </c>
      <c r="R222" s="32">
        <f t="shared" si="30"/>
        <v>0</v>
      </c>
      <c r="S222">
        <f t="shared" si="29"/>
        <v>0</v>
      </c>
      <c r="T222" t="str">
        <f>VLOOKUP(A222,'Catalogo de productos'!C:AJ,12,FALSE)</f>
        <v>203-CENIZA</v>
      </c>
      <c r="U222" t="str">
        <f>VLOOKUP(A222,'Catalogo de productos'!C:AJ,9,FALSE)</f>
        <v>AM108</v>
      </c>
      <c r="V222" t="str">
        <f>VLOOKUP(A222,'Catalogo de productos'!C:AJ,32,FALSE)</f>
        <v xml:space="preserve">De todos </v>
      </c>
    </row>
    <row r="223" spans="1:22" ht="15" x14ac:dyDescent="0.25">
      <c r="A223" s="34" t="s">
        <v>2079</v>
      </c>
      <c r="B223" s="24" t="s">
        <v>3423</v>
      </c>
      <c r="C223" s="25" t="s">
        <v>2747</v>
      </c>
      <c r="D223" s="25">
        <v>81</v>
      </c>
      <c r="E223" s="23">
        <v>0</v>
      </c>
      <c r="F223" s="25">
        <v>81</v>
      </c>
      <c r="G223" s="26">
        <v>0.54</v>
      </c>
      <c r="H223" s="65"/>
      <c r="I223" s="36">
        <f t="shared" si="24"/>
        <v>150</v>
      </c>
      <c r="J223">
        <f t="shared" si="25"/>
        <v>48.6</v>
      </c>
      <c r="K223">
        <f t="shared" si="26"/>
        <v>0</v>
      </c>
      <c r="L223">
        <f t="shared" si="27"/>
        <v>0</v>
      </c>
      <c r="M223" s="9">
        <f t="shared" si="28"/>
        <v>0</v>
      </c>
      <c r="N223" t="str">
        <f>VLOOKUP(A223,'Catalogo de productos'!C:AJ,10,FALSE)</f>
        <v>Pantalón</v>
      </c>
      <c r="O223" t="str">
        <f>VLOOKUP(A223,'Catalogo de productos'!C:AJ,7,FALSE)</f>
        <v>Activo</v>
      </c>
      <c r="P223">
        <f>VLOOKUP(A223,'Catalogo de productos'!C:AJ,28,FALSE)</f>
        <v>24</v>
      </c>
      <c r="Q223">
        <f>VLOOKUP(A223,'Catalogo de productos'!C:AJ,33,FALSE)</f>
        <v>1</v>
      </c>
      <c r="R223" s="32">
        <f t="shared" si="30"/>
        <v>0</v>
      </c>
      <c r="S223">
        <f t="shared" si="29"/>
        <v>0</v>
      </c>
      <c r="T223" t="str">
        <f>VLOOKUP(A223,'Catalogo de productos'!C:AJ,12,FALSE)</f>
        <v>421-AVENTURINE</v>
      </c>
      <c r="U223" t="str">
        <f>VLOOKUP(A223,'Catalogo de productos'!C:AJ,9,FALSE)</f>
        <v>A103</v>
      </c>
      <c r="V223" t="str">
        <f>VLOOKUP(A223,'Catalogo de productos'!C:AJ,32,FALSE)</f>
        <v xml:space="preserve">De todos </v>
      </c>
    </row>
    <row r="224" spans="1:22" ht="15" x14ac:dyDescent="0.25">
      <c r="A224" s="34" t="s">
        <v>783</v>
      </c>
      <c r="B224" s="24" t="s">
        <v>3419</v>
      </c>
      <c r="C224" s="25" t="s">
        <v>100</v>
      </c>
      <c r="D224" s="25">
        <v>50</v>
      </c>
      <c r="E224" s="22">
        <v>144</v>
      </c>
      <c r="F224" s="25">
        <v>194</v>
      </c>
      <c r="G224" s="26">
        <v>1.27</v>
      </c>
      <c r="H224" s="65"/>
      <c r="I224" s="36">
        <f t="shared" si="24"/>
        <v>152.75590551181102</v>
      </c>
      <c r="J224">
        <f t="shared" si="25"/>
        <v>114.3</v>
      </c>
      <c r="K224">
        <f t="shared" si="26"/>
        <v>0</v>
      </c>
      <c r="L224">
        <f t="shared" si="27"/>
        <v>0</v>
      </c>
      <c r="M224" s="9">
        <f t="shared" si="28"/>
        <v>0</v>
      </c>
      <c r="N224" t="str">
        <f>VLOOKUP(A224,'Catalogo de productos'!C:AJ,10,FALSE)</f>
        <v>Pantalón</v>
      </c>
      <c r="O224" t="str">
        <f>VLOOKUP(A224,'Catalogo de productos'!C:AJ,7,FALSE)</f>
        <v>Activo</v>
      </c>
      <c r="P224">
        <f>VLOOKUP(A224,'Catalogo de productos'!C:AJ,28,FALSE)</f>
        <v>24</v>
      </c>
      <c r="Q224">
        <f>VLOOKUP(A224,'Catalogo de productos'!C:AJ,33,FALSE)</f>
        <v>1</v>
      </c>
      <c r="R224" s="32">
        <f>((P224*L224)/60)</f>
        <v>0</v>
      </c>
      <c r="S224">
        <f t="shared" si="29"/>
        <v>0</v>
      </c>
      <c r="T224" t="str">
        <f>VLOOKUP(A224,'Catalogo de productos'!C:AJ,12,FALSE)</f>
        <v>001-BLANCO</v>
      </c>
      <c r="U224" t="str">
        <f>VLOOKUP(A224,'Catalogo de productos'!C:AJ,9,FALSE)</f>
        <v>A103</v>
      </c>
      <c r="V224" t="str">
        <f>VLOOKUP(A224,'Catalogo de productos'!C:AJ,32,FALSE)</f>
        <v xml:space="preserve">De todos </v>
      </c>
    </row>
    <row r="225" spans="1:22" ht="15" x14ac:dyDescent="0.25">
      <c r="A225" s="34" t="s">
        <v>2013</v>
      </c>
      <c r="B225" s="24" t="s">
        <v>3453</v>
      </c>
      <c r="C225" s="25" t="s">
        <v>2747</v>
      </c>
      <c r="D225" s="25">
        <v>123</v>
      </c>
      <c r="E225" s="23">
        <v>0</v>
      </c>
      <c r="F225" s="25">
        <v>123</v>
      </c>
      <c r="G225" s="26">
        <v>0.8</v>
      </c>
      <c r="H225" s="65"/>
      <c r="I225" s="36">
        <f t="shared" si="24"/>
        <v>153.75</v>
      </c>
      <c r="J225">
        <f t="shared" si="25"/>
        <v>72</v>
      </c>
      <c r="K225">
        <f t="shared" si="26"/>
        <v>0</v>
      </c>
      <c r="L225">
        <f t="shared" si="27"/>
        <v>0</v>
      </c>
      <c r="M225" s="9">
        <f t="shared" si="28"/>
        <v>0</v>
      </c>
      <c r="N225" t="str">
        <f>VLOOKUP(A225,'Catalogo de productos'!C:AJ,10,FALSE)</f>
        <v>Top</v>
      </c>
      <c r="O225" t="str">
        <f>VLOOKUP(A225,'Catalogo de productos'!C:AJ,7,FALSE)</f>
        <v>Activo</v>
      </c>
      <c r="P225">
        <f>VLOOKUP(A225,'Catalogo de productos'!C:AJ,28,FALSE)</f>
        <v>24</v>
      </c>
      <c r="Q225">
        <f>VLOOKUP(A225,'Catalogo de productos'!C:AJ,33,FALSE)</f>
        <v>1</v>
      </c>
      <c r="R225" s="32">
        <f>IF(K225=0,0,((P225*L225)/60))</f>
        <v>0</v>
      </c>
      <c r="S225">
        <f t="shared" si="29"/>
        <v>0</v>
      </c>
      <c r="T225" t="str">
        <f>VLOOKUP(A225,'Catalogo de productos'!C:AJ,12,FALSE)</f>
        <v>570-NEGRO</v>
      </c>
      <c r="U225" t="str">
        <f>VLOOKUP(A225,'Catalogo de productos'!C:AJ,9,FALSE)</f>
        <v>AH001</v>
      </c>
      <c r="V225" t="str">
        <f>VLOOKUP(A225,'Catalogo de productos'!C:AJ,32,FALSE)</f>
        <v xml:space="preserve">De todos </v>
      </c>
    </row>
    <row r="226" spans="1:22" ht="15" x14ac:dyDescent="0.25">
      <c r="A226" s="34" t="s">
        <v>491</v>
      </c>
      <c r="B226" s="24" t="s">
        <v>3455</v>
      </c>
      <c r="C226" s="25" t="s">
        <v>104</v>
      </c>
      <c r="D226" s="25">
        <v>20</v>
      </c>
      <c r="E226" s="23">
        <v>0</v>
      </c>
      <c r="F226" s="25">
        <v>20</v>
      </c>
      <c r="G226" s="26">
        <v>0.13</v>
      </c>
      <c r="H226" s="65"/>
      <c r="I226" s="36">
        <f t="shared" si="24"/>
        <v>153.84615384615384</v>
      </c>
      <c r="J226">
        <f t="shared" si="25"/>
        <v>11.700000000000001</v>
      </c>
      <c r="K226">
        <f t="shared" si="26"/>
        <v>0</v>
      </c>
      <c r="L226">
        <f t="shared" si="27"/>
        <v>0</v>
      </c>
      <c r="M226" s="9">
        <f t="shared" si="28"/>
        <v>0</v>
      </c>
      <c r="N226" t="str">
        <f>VLOOKUP(A226,'Catalogo de productos'!C:AJ,10,FALSE)</f>
        <v>Top</v>
      </c>
      <c r="O226" t="str">
        <f>VLOOKUP(A226,'Catalogo de productos'!C:AJ,7,FALSE)</f>
        <v>Activo</v>
      </c>
      <c r="P226">
        <f>VLOOKUP(A226,'Catalogo de productos'!C:AJ,28,FALSE)</f>
        <v>24</v>
      </c>
      <c r="Q226">
        <f>VLOOKUP(A226,'Catalogo de productos'!C:AJ,33,FALSE)</f>
        <v>1</v>
      </c>
      <c r="R226" s="32">
        <f>IF(K226=0,0,((P226*L226)/60))</f>
        <v>0</v>
      </c>
      <c r="S226">
        <f t="shared" si="29"/>
        <v>0</v>
      </c>
      <c r="T226" t="str">
        <f>VLOOKUP(A226,'Catalogo de productos'!C:AJ,12,FALSE)</f>
        <v>203-CENIZA</v>
      </c>
      <c r="U226" t="str">
        <f>VLOOKUP(A226,'Catalogo de productos'!C:AJ,9,FALSE)</f>
        <v>AH002</v>
      </c>
      <c r="V226" t="str">
        <f>VLOOKUP(A226,'Catalogo de productos'!C:AJ,32,FALSE)</f>
        <v xml:space="preserve">De todos </v>
      </c>
    </row>
    <row r="227" spans="1:22" ht="15" x14ac:dyDescent="0.25">
      <c r="A227" s="34" t="s">
        <v>446</v>
      </c>
      <c r="B227" s="24" t="s">
        <v>3448</v>
      </c>
      <c r="C227" s="25" t="s">
        <v>100</v>
      </c>
      <c r="D227" s="25">
        <v>46</v>
      </c>
      <c r="E227" s="22">
        <v>48</v>
      </c>
      <c r="F227" s="25">
        <v>94</v>
      </c>
      <c r="G227" s="26">
        <v>0.61</v>
      </c>
      <c r="H227" s="65"/>
      <c r="I227" s="36">
        <f t="shared" si="24"/>
        <v>154.09836065573771</v>
      </c>
      <c r="J227">
        <f t="shared" si="25"/>
        <v>54.9</v>
      </c>
      <c r="K227">
        <f t="shared" si="26"/>
        <v>0</v>
      </c>
      <c r="L227">
        <f t="shared" si="27"/>
        <v>0</v>
      </c>
      <c r="M227" s="9">
        <f t="shared" si="28"/>
        <v>0</v>
      </c>
      <c r="N227" t="str">
        <f>VLOOKUP(A227,'Catalogo de productos'!C:AJ,10,FALSE)</f>
        <v>Top</v>
      </c>
      <c r="O227" t="str">
        <f>VLOOKUP(A227,'Catalogo de productos'!C:AJ,7,FALSE)</f>
        <v>Activo</v>
      </c>
      <c r="P227">
        <f>VLOOKUP(A227,'Catalogo de productos'!C:AJ,28,FALSE)</f>
        <v>24</v>
      </c>
      <c r="Q227">
        <f>VLOOKUP(A227,'Catalogo de productos'!C:AJ,33,FALSE)</f>
        <v>1</v>
      </c>
      <c r="R227" s="32">
        <f>IF(K227=0,0,((P227*L227)/60))</f>
        <v>0</v>
      </c>
      <c r="S227">
        <f t="shared" si="29"/>
        <v>0</v>
      </c>
      <c r="T227" t="str">
        <f>VLOOKUP(A227,'Catalogo de productos'!C:AJ,12,FALSE)</f>
        <v>001-BLANCO</v>
      </c>
      <c r="U227" t="str">
        <f>VLOOKUP(A227,'Catalogo de productos'!C:AJ,9,FALSE)</f>
        <v>AH001</v>
      </c>
      <c r="V227" t="str">
        <f>VLOOKUP(A227,'Catalogo de productos'!C:AJ,32,FALSE)</f>
        <v xml:space="preserve">De todos </v>
      </c>
    </row>
    <row r="228" spans="1:22" ht="15" x14ac:dyDescent="0.25">
      <c r="A228" s="34" t="s">
        <v>163</v>
      </c>
      <c r="B228" s="24" t="s">
        <v>3410</v>
      </c>
      <c r="C228" s="25" t="s">
        <v>104</v>
      </c>
      <c r="D228" s="25">
        <v>34</v>
      </c>
      <c r="E228" s="23">
        <v>0</v>
      </c>
      <c r="F228" s="25">
        <v>34</v>
      </c>
      <c r="G228" s="26">
        <v>0.22</v>
      </c>
      <c r="H228" s="65"/>
      <c r="I228" s="36">
        <f t="shared" si="24"/>
        <v>154.54545454545453</v>
      </c>
      <c r="J228">
        <f t="shared" si="25"/>
        <v>19.8</v>
      </c>
      <c r="K228">
        <f t="shared" si="26"/>
        <v>0</v>
      </c>
      <c r="L228">
        <f t="shared" si="27"/>
        <v>0</v>
      </c>
      <c r="M228" s="9">
        <f t="shared" si="28"/>
        <v>0</v>
      </c>
      <c r="N228" t="str">
        <f>VLOOKUP(A228,'Catalogo de productos'!C:AJ,10,FALSE)</f>
        <v>Top</v>
      </c>
      <c r="O228" t="str">
        <f>VLOOKUP(A228,'Catalogo de productos'!C:AJ,7,FALSE)</f>
        <v>Activo</v>
      </c>
      <c r="P228">
        <f>VLOOKUP(A228,'Catalogo de productos'!C:AJ,28,FALSE)</f>
        <v>24</v>
      </c>
      <c r="Q228">
        <f>VLOOKUP(A228,'Catalogo de productos'!C:AJ,33,FALSE)</f>
        <v>3</v>
      </c>
      <c r="R228" s="32">
        <f>IF(K228=0,0,((P228*L228)/60))</f>
        <v>0</v>
      </c>
      <c r="S228">
        <f t="shared" si="29"/>
        <v>0</v>
      </c>
      <c r="T228" t="str">
        <f>VLOOKUP(A228,'Catalogo de productos'!C:AJ,12,FALSE)</f>
        <v>001-BLANCO</v>
      </c>
      <c r="U228" t="str">
        <f>VLOOKUP(A228,'Catalogo de productos'!C:AJ,9,FALSE)</f>
        <v>A007</v>
      </c>
      <c r="V228" t="str">
        <f>VLOOKUP(A228,'Catalogo de productos'!C:AJ,32,FALSE)</f>
        <v>A006</v>
      </c>
    </row>
    <row r="229" spans="1:22" ht="15" x14ac:dyDescent="0.25">
      <c r="A229" s="34" t="s">
        <v>912</v>
      </c>
      <c r="B229" s="24" t="s">
        <v>3434</v>
      </c>
      <c r="C229" s="25" t="s">
        <v>98</v>
      </c>
      <c r="D229" s="25">
        <v>94</v>
      </c>
      <c r="E229" s="23">
        <v>0</v>
      </c>
      <c r="F229" s="25">
        <v>94</v>
      </c>
      <c r="G229" s="26">
        <v>0.6</v>
      </c>
      <c r="H229" s="65"/>
      <c r="I229" s="36">
        <f t="shared" si="24"/>
        <v>156.66666666666669</v>
      </c>
      <c r="J229">
        <f t="shared" si="25"/>
        <v>54</v>
      </c>
      <c r="K229">
        <f t="shared" si="26"/>
        <v>0</v>
      </c>
      <c r="L229">
        <f t="shared" si="27"/>
        <v>0</v>
      </c>
      <c r="M229" s="9">
        <f t="shared" si="28"/>
        <v>0</v>
      </c>
      <c r="N229" t="str">
        <f>VLOOKUP(A229,'Catalogo de productos'!C:AJ,10,FALSE)</f>
        <v>Pantalón</v>
      </c>
      <c r="O229" t="str">
        <f>VLOOKUP(A229,'Catalogo de productos'!C:AJ,7,FALSE)</f>
        <v>Activo</v>
      </c>
      <c r="P229">
        <f>VLOOKUP(A229,'Catalogo de productos'!C:AJ,28,FALSE)</f>
        <v>24</v>
      </c>
      <c r="Q229">
        <f>VLOOKUP(A229,'Catalogo de productos'!C:AJ,33,FALSE)</f>
        <v>3</v>
      </c>
      <c r="R229" s="32">
        <f>IF(K229=0,0,((P229*L229)/60))</f>
        <v>0</v>
      </c>
      <c r="S229">
        <f t="shared" si="29"/>
        <v>0</v>
      </c>
      <c r="T229" t="str">
        <f>VLOOKUP(A229,'Catalogo de productos'!C:AJ,12,FALSE)</f>
        <v>570-NEGRO</v>
      </c>
      <c r="U229" t="str">
        <f>VLOOKUP(A229,'Catalogo de productos'!C:AJ,9,FALSE)</f>
        <v>A104</v>
      </c>
      <c r="V229" t="str">
        <f>VLOOKUP(A229,'Catalogo de productos'!C:AJ,32,FALSE)</f>
        <v>A103 y AH103</v>
      </c>
    </row>
    <row r="230" spans="1:22" ht="15" x14ac:dyDescent="0.25">
      <c r="A230" s="34" t="s">
        <v>125</v>
      </c>
      <c r="B230" s="24" t="s">
        <v>3408</v>
      </c>
      <c r="C230" s="25" t="s">
        <v>100</v>
      </c>
      <c r="D230" s="25">
        <v>179</v>
      </c>
      <c r="E230" s="23">
        <v>0</v>
      </c>
      <c r="F230" s="25">
        <v>179</v>
      </c>
      <c r="G230" s="26">
        <v>1.1399999999999999</v>
      </c>
      <c r="H230" s="65"/>
      <c r="I230" s="36">
        <f t="shared" si="24"/>
        <v>157.01754385964912</v>
      </c>
      <c r="J230">
        <f t="shared" si="25"/>
        <v>102.6</v>
      </c>
      <c r="K230">
        <f t="shared" si="26"/>
        <v>0</v>
      </c>
      <c r="L230">
        <f t="shared" si="27"/>
        <v>0</v>
      </c>
      <c r="M230" s="9">
        <f t="shared" si="28"/>
        <v>0</v>
      </c>
      <c r="N230" t="str">
        <f>VLOOKUP(A230,'Catalogo de productos'!C:AJ,10,FALSE)</f>
        <v>Top</v>
      </c>
      <c r="O230" t="str">
        <f>VLOOKUP(A230,'Catalogo de productos'!C:AJ,7,FALSE)</f>
        <v>Activo</v>
      </c>
      <c r="P230">
        <f>VLOOKUP(A230,'Catalogo de productos'!C:AJ,28,FALSE)</f>
        <v>24</v>
      </c>
      <c r="Q230">
        <f>VLOOKUP(A230,'Catalogo de productos'!C:AJ,33,FALSE)</f>
        <v>3</v>
      </c>
      <c r="R230" s="32">
        <f>((P230*L230)/60)</f>
        <v>0</v>
      </c>
      <c r="S230">
        <f t="shared" si="29"/>
        <v>0</v>
      </c>
      <c r="T230" t="str">
        <f>VLOOKUP(A230,'Catalogo de productos'!C:AJ,12,FALSE)</f>
        <v>027-NAVAL</v>
      </c>
      <c r="U230" t="str">
        <f>VLOOKUP(A230,'Catalogo de productos'!C:AJ,9,FALSE)</f>
        <v>A006</v>
      </c>
      <c r="V230" t="str">
        <f>VLOOKUP(A230,'Catalogo de productos'!C:AJ,32,FALSE)</f>
        <v>A007</v>
      </c>
    </row>
    <row r="231" spans="1:22" ht="15" x14ac:dyDescent="0.25">
      <c r="A231" s="34" t="s">
        <v>198</v>
      </c>
      <c r="B231" s="24" t="s">
        <v>3399</v>
      </c>
      <c r="C231" s="25" t="s">
        <v>100</v>
      </c>
      <c r="D231" s="25">
        <v>33</v>
      </c>
      <c r="E231" s="23">
        <v>0</v>
      </c>
      <c r="F231" s="25">
        <v>33</v>
      </c>
      <c r="G231" s="26">
        <v>0.21</v>
      </c>
      <c r="H231" s="65"/>
      <c r="I231" s="36">
        <f t="shared" si="24"/>
        <v>157.14285714285714</v>
      </c>
      <c r="J231">
        <f t="shared" si="25"/>
        <v>18.899999999999999</v>
      </c>
      <c r="K231">
        <f t="shared" si="26"/>
        <v>0</v>
      </c>
      <c r="L231">
        <f t="shared" si="27"/>
        <v>0</v>
      </c>
      <c r="M231" s="9">
        <f t="shared" si="28"/>
        <v>0</v>
      </c>
      <c r="N231" t="str">
        <f>VLOOKUP(A231,'Catalogo de productos'!C:AJ,10,FALSE)</f>
        <v>Top</v>
      </c>
      <c r="O231" t="str">
        <f>VLOOKUP(A231,'Catalogo de productos'!C:AJ,7,FALSE)</f>
        <v>Activo</v>
      </c>
      <c r="P231">
        <f>VLOOKUP(A231,'Catalogo de productos'!C:AJ,28,FALSE)</f>
        <v>24</v>
      </c>
      <c r="Q231">
        <f>VLOOKUP(A231,'Catalogo de productos'!C:AJ,33,FALSE)</f>
        <v>2</v>
      </c>
      <c r="R231" s="32">
        <f>IF(K231=0,0,((P231*L231)/60))</f>
        <v>0</v>
      </c>
      <c r="S231">
        <f t="shared" si="29"/>
        <v>0</v>
      </c>
      <c r="T231" t="str">
        <f>VLOOKUP(A231,'Catalogo de productos'!C:AJ,12,FALSE)</f>
        <v>570-NEGRO</v>
      </c>
      <c r="U231" t="str">
        <f>VLOOKUP(A231,'Catalogo de productos'!C:AJ,9,FALSE)</f>
        <v>A002</v>
      </c>
      <c r="V231" t="str">
        <f>VLOOKUP(A231,'Catalogo de productos'!C:AJ,32,FALSE)</f>
        <v>AH003</v>
      </c>
    </row>
    <row r="232" spans="1:22" ht="15" x14ac:dyDescent="0.25">
      <c r="A232" s="34" t="s">
        <v>817</v>
      </c>
      <c r="B232" s="24" t="s">
        <v>3424</v>
      </c>
      <c r="C232" s="25" t="s">
        <v>104</v>
      </c>
      <c r="D232" s="25">
        <v>6</v>
      </c>
      <c r="E232" s="22">
        <v>24</v>
      </c>
      <c r="F232" s="25">
        <v>30</v>
      </c>
      <c r="G232" s="26">
        <v>0.19</v>
      </c>
      <c r="H232" s="65"/>
      <c r="I232" s="36">
        <f t="shared" si="24"/>
        <v>157.89473684210526</v>
      </c>
      <c r="J232">
        <f t="shared" si="25"/>
        <v>17.100000000000001</v>
      </c>
      <c r="K232">
        <f t="shared" si="26"/>
        <v>0</v>
      </c>
      <c r="L232">
        <f t="shared" si="27"/>
        <v>0</v>
      </c>
      <c r="M232" s="9">
        <f t="shared" si="28"/>
        <v>0</v>
      </c>
      <c r="N232" t="str">
        <f>VLOOKUP(A232,'Catalogo de productos'!C:AJ,10,FALSE)</f>
        <v>Pantalón</v>
      </c>
      <c r="O232" t="str">
        <f>VLOOKUP(A232,'Catalogo de productos'!C:AJ,7,FALSE)</f>
        <v>Activo</v>
      </c>
      <c r="P232">
        <f>VLOOKUP(A232,'Catalogo de productos'!C:AJ,28,FALSE)</f>
        <v>24</v>
      </c>
      <c r="Q232">
        <f>VLOOKUP(A232,'Catalogo de productos'!C:AJ,33,FALSE)</f>
        <v>1</v>
      </c>
      <c r="R232" s="32">
        <f>IF(K232=0,0,((P232*L232)/60))</f>
        <v>0</v>
      </c>
      <c r="S232">
        <f t="shared" si="29"/>
        <v>0</v>
      </c>
      <c r="T232" t="str">
        <f>VLOOKUP(A232,'Catalogo de productos'!C:AJ,12,FALSE)</f>
        <v>570-NEGRO</v>
      </c>
      <c r="U232" t="str">
        <f>VLOOKUP(A232,'Catalogo de productos'!C:AJ,9,FALSE)</f>
        <v>A103</v>
      </c>
      <c r="V232" t="str">
        <f>VLOOKUP(A232,'Catalogo de productos'!C:AJ,32,FALSE)</f>
        <v xml:space="preserve">De todos </v>
      </c>
    </row>
    <row r="233" spans="1:22" ht="15" x14ac:dyDescent="0.25">
      <c r="A233" s="34" t="s">
        <v>131</v>
      </c>
      <c r="B233" s="24" t="s">
        <v>3408</v>
      </c>
      <c r="C233" s="25" t="s">
        <v>107</v>
      </c>
      <c r="D233" s="25">
        <v>27</v>
      </c>
      <c r="E233" s="23">
        <v>0</v>
      </c>
      <c r="F233" s="25">
        <v>27</v>
      </c>
      <c r="G233" s="26">
        <v>0.17</v>
      </c>
      <c r="H233" s="65"/>
      <c r="I233" s="36">
        <f t="shared" si="24"/>
        <v>158.8235294117647</v>
      </c>
      <c r="J233">
        <f t="shared" si="25"/>
        <v>15.3</v>
      </c>
      <c r="K233">
        <f t="shared" si="26"/>
        <v>0</v>
      </c>
      <c r="L233">
        <f t="shared" si="27"/>
        <v>0</v>
      </c>
      <c r="M233" s="9">
        <f t="shared" si="28"/>
        <v>0</v>
      </c>
      <c r="N233" t="str">
        <f>VLOOKUP(A233,'Catalogo de productos'!C:AJ,10,FALSE)</f>
        <v>Top</v>
      </c>
      <c r="O233" t="str">
        <f>VLOOKUP(A233,'Catalogo de productos'!C:AJ,7,FALSE)</f>
        <v>Activo</v>
      </c>
      <c r="P233">
        <f>VLOOKUP(A233,'Catalogo de productos'!C:AJ,28,FALSE)</f>
        <v>24</v>
      </c>
      <c r="Q233">
        <f>VLOOKUP(A233,'Catalogo de productos'!C:AJ,33,FALSE)</f>
        <v>3</v>
      </c>
      <c r="R233" s="32">
        <f>IF(K233=0,0,((P233*L233)/60))</f>
        <v>0</v>
      </c>
      <c r="S233">
        <f t="shared" si="29"/>
        <v>0</v>
      </c>
      <c r="T233" t="str">
        <f>VLOOKUP(A233,'Catalogo de productos'!C:AJ,12,FALSE)</f>
        <v>027-NAVAL</v>
      </c>
      <c r="U233" t="str">
        <f>VLOOKUP(A233,'Catalogo de productos'!C:AJ,9,FALSE)</f>
        <v>A006</v>
      </c>
      <c r="V233" t="str">
        <f>VLOOKUP(A233,'Catalogo de productos'!C:AJ,32,FALSE)</f>
        <v>A007</v>
      </c>
    </row>
    <row r="234" spans="1:22" ht="15" x14ac:dyDescent="0.25">
      <c r="A234" s="34" t="s">
        <v>2115</v>
      </c>
      <c r="B234" s="24" t="s">
        <v>3426</v>
      </c>
      <c r="C234" s="25" t="s">
        <v>2747</v>
      </c>
      <c r="D234" s="25">
        <v>27</v>
      </c>
      <c r="E234" s="23">
        <v>0</v>
      </c>
      <c r="F234" s="25">
        <v>27</v>
      </c>
      <c r="G234" s="26">
        <v>0.17</v>
      </c>
      <c r="H234" s="65"/>
      <c r="I234" s="36">
        <f t="shared" si="24"/>
        <v>158.8235294117647</v>
      </c>
      <c r="J234">
        <f t="shared" si="25"/>
        <v>15.3</v>
      </c>
      <c r="K234">
        <f t="shared" si="26"/>
        <v>0</v>
      </c>
      <c r="L234">
        <f t="shared" si="27"/>
        <v>0</v>
      </c>
      <c r="M234" s="9">
        <f t="shared" si="28"/>
        <v>0</v>
      </c>
      <c r="N234" t="str">
        <f>VLOOKUP(A234,'Catalogo de productos'!C:AJ,10,FALSE)</f>
        <v>Pantalón</v>
      </c>
      <c r="O234" t="str">
        <f>VLOOKUP(A234,'Catalogo de productos'!C:AJ,7,FALSE)</f>
        <v>Activo</v>
      </c>
      <c r="P234">
        <f>VLOOKUP(A234,'Catalogo de productos'!C:AJ,28,FALSE)</f>
        <v>24</v>
      </c>
      <c r="Q234">
        <f>VLOOKUP(A234,'Catalogo de productos'!C:AJ,33,FALSE)</f>
        <v>3</v>
      </c>
      <c r="R234" s="32">
        <f>IF(K234=0,0,((P234*L234)/60))</f>
        <v>0</v>
      </c>
      <c r="S234">
        <f t="shared" si="29"/>
        <v>0</v>
      </c>
      <c r="T234" t="str">
        <f>VLOOKUP(A234,'Catalogo de productos'!C:AJ,12,FALSE)</f>
        <v>027-NAVAL</v>
      </c>
      <c r="U234" t="str">
        <f>VLOOKUP(A234,'Catalogo de productos'!C:AJ,9,FALSE)</f>
        <v>A104</v>
      </c>
      <c r="V234" t="str">
        <f>VLOOKUP(A234,'Catalogo de productos'!C:AJ,32,FALSE)</f>
        <v>A103 y AH103</v>
      </c>
    </row>
    <row r="235" spans="1:22" ht="15" x14ac:dyDescent="0.25">
      <c r="A235" s="34" t="s">
        <v>2937</v>
      </c>
      <c r="B235" s="24" t="s">
        <v>3404</v>
      </c>
      <c r="C235" s="25" t="s">
        <v>107</v>
      </c>
      <c r="D235" s="25">
        <v>8</v>
      </c>
      <c r="E235" s="23">
        <v>0</v>
      </c>
      <c r="F235" s="25">
        <v>8</v>
      </c>
      <c r="G235" s="26">
        <v>0.05</v>
      </c>
      <c r="H235" s="65"/>
      <c r="I235" s="36">
        <f t="shared" si="24"/>
        <v>160</v>
      </c>
      <c r="J235">
        <f t="shared" si="25"/>
        <v>4.5</v>
      </c>
      <c r="K235">
        <f t="shared" si="26"/>
        <v>0</v>
      </c>
      <c r="L235">
        <f t="shared" si="27"/>
        <v>0</v>
      </c>
      <c r="M235" s="9">
        <f t="shared" si="28"/>
        <v>0</v>
      </c>
      <c r="N235" t="str">
        <f>VLOOKUP(A235,'Catalogo de productos'!C:AJ,10,FALSE)</f>
        <v>Top</v>
      </c>
      <c r="O235" t="str">
        <f>VLOOKUP(A235,'Catalogo de productos'!C:AJ,7,FALSE)</f>
        <v>Activo</v>
      </c>
      <c r="P235">
        <f>VLOOKUP(A235,'Catalogo de productos'!C:AJ,28,FALSE)</f>
        <v>24</v>
      </c>
      <c r="Q235">
        <f>VLOOKUP(A235,'Catalogo de productos'!C:AJ,33,FALSE)</f>
        <v>2</v>
      </c>
      <c r="R235" s="32">
        <f>IF(K235=0,0,((P235*L235)/60))</f>
        <v>0</v>
      </c>
      <c r="S235">
        <f t="shared" si="29"/>
        <v>0</v>
      </c>
      <c r="T235" t="str">
        <f>VLOOKUP(A235,'Catalogo de productos'!C:AJ,12,FALSE)</f>
        <v>001-BLANCO</v>
      </c>
      <c r="U235" t="str">
        <f>VLOOKUP(A235,'Catalogo de productos'!C:AJ,9,FALSE)</f>
        <v>A005</v>
      </c>
      <c r="V235" t="str">
        <f>VLOOKUP(A235,'Catalogo de productos'!C:AJ,32,FALSE)</f>
        <v>A006  y IH002</v>
      </c>
    </row>
    <row r="236" spans="1:22" ht="15" x14ac:dyDescent="0.25">
      <c r="A236" s="34" t="s">
        <v>161</v>
      </c>
      <c r="B236" s="24" t="s">
        <v>3410</v>
      </c>
      <c r="C236" s="25" t="s">
        <v>100</v>
      </c>
      <c r="D236" s="25">
        <v>173</v>
      </c>
      <c r="E236" s="23">
        <v>0</v>
      </c>
      <c r="F236" s="25">
        <v>173</v>
      </c>
      <c r="G236" s="26">
        <v>1.08</v>
      </c>
      <c r="H236" s="65"/>
      <c r="I236" s="36">
        <f t="shared" si="24"/>
        <v>160.18518518518516</v>
      </c>
      <c r="J236">
        <f t="shared" si="25"/>
        <v>97.2</v>
      </c>
      <c r="K236">
        <f t="shared" si="26"/>
        <v>0</v>
      </c>
      <c r="L236">
        <f t="shared" si="27"/>
        <v>0</v>
      </c>
      <c r="M236" s="9">
        <f t="shared" si="28"/>
        <v>0</v>
      </c>
      <c r="N236" t="str">
        <f>VLOOKUP(A236,'Catalogo de productos'!C:AJ,10,FALSE)</f>
        <v>Top</v>
      </c>
      <c r="O236" t="str">
        <f>VLOOKUP(A236,'Catalogo de productos'!C:AJ,7,FALSE)</f>
        <v>Activo</v>
      </c>
      <c r="P236">
        <f>VLOOKUP(A236,'Catalogo de productos'!C:AJ,28,FALSE)</f>
        <v>24</v>
      </c>
      <c r="Q236">
        <f>VLOOKUP(A236,'Catalogo de productos'!C:AJ,33,FALSE)</f>
        <v>3</v>
      </c>
      <c r="R236" s="32">
        <f>((P236*L236)/60)</f>
        <v>0</v>
      </c>
      <c r="S236">
        <f t="shared" si="29"/>
        <v>0</v>
      </c>
      <c r="T236" t="str">
        <f>VLOOKUP(A236,'Catalogo de productos'!C:AJ,12,FALSE)</f>
        <v>001-BLANCO</v>
      </c>
      <c r="U236" t="str">
        <f>VLOOKUP(A236,'Catalogo de productos'!C:AJ,9,FALSE)</f>
        <v>A007</v>
      </c>
      <c r="V236" t="str">
        <f>VLOOKUP(A236,'Catalogo de productos'!C:AJ,32,FALSE)</f>
        <v>A006</v>
      </c>
    </row>
    <row r="237" spans="1:22" ht="15" x14ac:dyDescent="0.25">
      <c r="A237" s="34" t="s">
        <v>2934</v>
      </c>
      <c r="B237" s="24" t="s">
        <v>3404</v>
      </c>
      <c r="C237" s="25" t="s">
        <v>98</v>
      </c>
      <c r="D237" s="25">
        <v>53</v>
      </c>
      <c r="E237" s="23">
        <v>0</v>
      </c>
      <c r="F237" s="25">
        <v>53</v>
      </c>
      <c r="G237" s="26">
        <v>0.33</v>
      </c>
      <c r="H237" s="65"/>
      <c r="I237" s="36">
        <f t="shared" si="24"/>
        <v>160.60606060606059</v>
      </c>
      <c r="J237">
        <f t="shared" si="25"/>
        <v>29.700000000000003</v>
      </c>
      <c r="K237">
        <f t="shared" si="26"/>
        <v>0</v>
      </c>
      <c r="L237">
        <f t="shared" si="27"/>
        <v>0</v>
      </c>
      <c r="M237" s="9">
        <f t="shared" si="28"/>
        <v>0</v>
      </c>
      <c r="N237" t="str">
        <f>VLOOKUP(A237,'Catalogo de productos'!C:AJ,10,FALSE)</f>
        <v>Top</v>
      </c>
      <c r="O237" t="str">
        <f>VLOOKUP(A237,'Catalogo de productos'!C:AJ,7,FALSE)</f>
        <v>Activo</v>
      </c>
      <c r="P237">
        <f>VLOOKUP(A237,'Catalogo de productos'!C:AJ,28,FALSE)</f>
        <v>24</v>
      </c>
      <c r="Q237">
        <f>VLOOKUP(A237,'Catalogo de productos'!C:AJ,33,FALSE)</f>
        <v>2</v>
      </c>
      <c r="R237" s="32">
        <f t="shared" ref="R237:R246" si="31">IF(K237=0,0,((P237*L237)/60))</f>
        <v>0</v>
      </c>
      <c r="S237">
        <f t="shared" si="29"/>
        <v>0</v>
      </c>
      <c r="T237" t="str">
        <f>VLOOKUP(A237,'Catalogo de productos'!C:AJ,12,FALSE)</f>
        <v>001-BLANCO</v>
      </c>
      <c r="U237" t="str">
        <f>VLOOKUP(A237,'Catalogo de productos'!C:AJ,9,FALSE)</f>
        <v>A005</v>
      </c>
      <c r="V237" t="str">
        <f>VLOOKUP(A237,'Catalogo de productos'!C:AJ,32,FALSE)</f>
        <v>A006  y IH002</v>
      </c>
    </row>
    <row r="238" spans="1:22" ht="15" x14ac:dyDescent="0.25">
      <c r="A238" s="34" t="s">
        <v>2150</v>
      </c>
      <c r="B238" s="24" t="s">
        <v>3469</v>
      </c>
      <c r="C238" s="25" t="s">
        <v>2748</v>
      </c>
      <c r="D238" s="25">
        <v>139</v>
      </c>
      <c r="E238" s="23">
        <v>0</v>
      </c>
      <c r="F238" s="25">
        <v>139</v>
      </c>
      <c r="G238" s="26">
        <v>0.86</v>
      </c>
      <c r="H238" s="65"/>
      <c r="I238" s="36">
        <f t="shared" si="24"/>
        <v>161.62790697674419</v>
      </c>
      <c r="J238">
        <f t="shared" si="25"/>
        <v>77.400000000000006</v>
      </c>
      <c r="K238">
        <f t="shared" si="26"/>
        <v>0</v>
      </c>
      <c r="L238">
        <f t="shared" si="27"/>
        <v>0</v>
      </c>
      <c r="M238" s="9">
        <f t="shared" si="28"/>
        <v>0</v>
      </c>
      <c r="N238" t="str">
        <f>VLOOKUP(A238,'Catalogo de productos'!C:AJ,10,FALSE)</f>
        <v>Pantalón</v>
      </c>
      <c r="O238" t="str">
        <f>VLOOKUP(A238,'Catalogo de productos'!C:AJ,7,FALSE)</f>
        <v>Activo</v>
      </c>
      <c r="P238">
        <f>VLOOKUP(A238,'Catalogo de productos'!C:AJ,28,FALSE)</f>
        <v>24</v>
      </c>
      <c r="Q238">
        <f>VLOOKUP(A238,'Catalogo de productos'!C:AJ,33,FALSE)</f>
        <v>3</v>
      </c>
      <c r="R238" s="32">
        <f t="shared" si="31"/>
        <v>0</v>
      </c>
      <c r="S238">
        <f t="shared" si="29"/>
        <v>0</v>
      </c>
      <c r="T238" t="str">
        <f>VLOOKUP(A238,'Catalogo de productos'!C:AJ,12,FALSE)</f>
        <v>001-BLANCO</v>
      </c>
      <c r="U238" t="str">
        <f>VLOOKUP(A238,'Catalogo de productos'!C:AJ,9,FALSE)</f>
        <v>AH103</v>
      </c>
      <c r="V238" t="str">
        <f>VLOOKUP(A238,'Catalogo de productos'!C:AJ,32,FALSE)</f>
        <v>A104</v>
      </c>
    </row>
    <row r="239" spans="1:22" ht="15" x14ac:dyDescent="0.25">
      <c r="A239" s="34" t="s">
        <v>544</v>
      </c>
      <c r="B239" s="24" t="s">
        <v>3458</v>
      </c>
      <c r="C239" s="25" t="s">
        <v>100</v>
      </c>
      <c r="D239" s="25">
        <v>76</v>
      </c>
      <c r="E239" s="23">
        <v>0</v>
      </c>
      <c r="F239" s="25">
        <v>76</v>
      </c>
      <c r="G239" s="26">
        <v>0.47</v>
      </c>
      <c r="H239" s="65"/>
      <c r="I239" s="36">
        <f t="shared" si="24"/>
        <v>161.70212765957447</v>
      </c>
      <c r="J239">
        <f t="shared" si="25"/>
        <v>42.3</v>
      </c>
      <c r="K239">
        <f t="shared" si="26"/>
        <v>0</v>
      </c>
      <c r="L239">
        <f t="shared" si="27"/>
        <v>0</v>
      </c>
      <c r="M239" s="9">
        <f t="shared" si="28"/>
        <v>0</v>
      </c>
      <c r="N239" t="str">
        <f>VLOOKUP(A239,'Catalogo de productos'!C:AJ,10,FALSE)</f>
        <v>Top</v>
      </c>
      <c r="O239" t="str">
        <f>VLOOKUP(A239,'Catalogo de productos'!C:AJ,7,FALSE)</f>
        <v>Activo</v>
      </c>
      <c r="P239">
        <f>VLOOKUP(A239,'Catalogo de productos'!C:AJ,28,FALSE)</f>
        <v>24</v>
      </c>
      <c r="Q239">
        <f>VLOOKUP(A239,'Catalogo de productos'!C:AJ,33,FALSE)</f>
        <v>2</v>
      </c>
      <c r="R239" s="32">
        <f t="shared" si="31"/>
        <v>0</v>
      </c>
      <c r="S239">
        <f t="shared" si="29"/>
        <v>0</v>
      </c>
      <c r="T239" t="str">
        <f>VLOOKUP(A239,'Catalogo de productos'!C:AJ,12,FALSE)</f>
        <v>027-NAVAL</v>
      </c>
      <c r="U239" t="str">
        <f>VLOOKUP(A239,'Catalogo de productos'!C:AJ,9,FALSE)</f>
        <v>AH003</v>
      </c>
      <c r="V239" t="str">
        <f>VLOOKUP(A239,'Catalogo de productos'!C:AJ,32,FALSE)</f>
        <v>A002</v>
      </c>
    </row>
    <row r="240" spans="1:22" ht="15" x14ac:dyDescent="0.25">
      <c r="A240" s="34" t="s">
        <v>897</v>
      </c>
      <c r="B240" s="24" t="s">
        <v>3431</v>
      </c>
      <c r="C240" s="25" t="s">
        <v>104</v>
      </c>
      <c r="D240" s="25">
        <v>26</v>
      </c>
      <c r="E240" s="23">
        <v>0</v>
      </c>
      <c r="F240" s="25">
        <v>26</v>
      </c>
      <c r="G240" s="26">
        <v>0.16</v>
      </c>
      <c r="H240" s="65"/>
      <c r="I240" s="36">
        <f t="shared" si="24"/>
        <v>162.5</v>
      </c>
      <c r="J240">
        <f t="shared" si="25"/>
        <v>14.4</v>
      </c>
      <c r="K240">
        <f t="shared" si="26"/>
        <v>0</v>
      </c>
      <c r="L240">
        <f t="shared" si="27"/>
        <v>0</v>
      </c>
      <c r="M240" s="9">
        <f t="shared" si="28"/>
        <v>0</v>
      </c>
      <c r="N240" t="str">
        <f>VLOOKUP(A240,'Catalogo de productos'!C:AJ,10,FALSE)</f>
        <v>Pantalón</v>
      </c>
      <c r="O240" t="str">
        <f>VLOOKUP(A240,'Catalogo de productos'!C:AJ,7,FALSE)</f>
        <v>Activo</v>
      </c>
      <c r="P240">
        <f>VLOOKUP(A240,'Catalogo de productos'!C:AJ,28,FALSE)</f>
        <v>24</v>
      </c>
      <c r="Q240">
        <f>VLOOKUP(A240,'Catalogo de productos'!C:AJ,33,FALSE)</f>
        <v>3</v>
      </c>
      <c r="R240" s="32">
        <f t="shared" si="31"/>
        <v>0</v>
      </c>
      <c r="S240">
        <f t="shared" si="29"/>
        <v>0</v>
      </c>
      <c r="T240" t="str">
        <f>VLOOKUP(A240,'Catalogo de productos'!C:AJ,12,FALSE)</f>
        <v>027-NAVAL</v>
      </c>
      <c r="U240" t="str">
        <f>VLOOKUP(A240,'Catalogo de productos'!C:AJ,9,FALSE)</f>
        <v>A104</v>
      </c>
      <c r="V240" t="str">
        <f>VLOOKUP(A240,'Catalogo de productos'!C:AJ,32,FALSE)</f>
        <v>A103 y AH103</v>
      </c>
    </row>
    <row r="241" spans="1:22" ht="15" x14ac:dyDescent="0.25">
      <c r="A241" s="34" t="s">
        <v>463</v>
      </c>
      <c r="B241" s="24" t="s">
        <v>3453</v>
      </c>
      <c r="C241" s="25" t="s">
        <v>98</v>
      </c>
      <c r="D241" s="25">
        <v>157</v>
      </c>
      <c r="E241" s="23">
        <v>0</v>
      </c>
      <c r="F241" s="25">
        <v>157</v>
      </c>
      <c r="G241" s="26">
        <v>0.96</v>
      </c>
      <c r="H241" s="65"/>
      <c r="I241" s="36">
        <f t="shared" si="24"/>
        <v>163.54166666666669</v>
      </c>
      <c r="J241">
        <f t="shared" si="25"/>
        <v>86.399999999999991</v>
      </c>
      <c r="K241">
        <f t="shared" si="26"/>
        <v>0</v>
      </c>
      <c r="L241">
        <f t="shared" si="27"/>
        <v>0</v>
      </c>
      <c r="M241" s="9">
        <f t="shared" si="28"/>
        <v>0</v>
      </c>
      <c r="N241" t="str">
        <f>VLOOKUP(A241,'Catalogo de productos'!C:AJ,10,FALSE)</f>
        <v>Top</v>
      </c>
      <c r="O241" t="str">
        <f>VLOOKUP(A241,'Catalogo de productos'!C:AJ,7,FALSE)</f>
        <v>Activo</v>
      </c>
      <c r="P241">
        <f>VLOOKUP(A241,'Catalogo de productos'!C:AJ,28,FALSE)</f>
        <v>24</v>
      </c>
      <c r="Q241">
        <f>VLOOKUP(A241,'Catalogo de productos'!C:AJ,33,FALSE)</f>
        <v>1</v>
      </c>
      <c r="R241" s="32">
        <f t="shared" si="31"/>
        <v>0</v>
      </c>
      <c r="S241">
        <f t="shared" si="29"/>
        <v>0</v>
      </c>
      <c r="T241" t="str">
        <f>VLOOKUP(A241,'Catalogo de productos'!C:AJ,12,FALSE)</f>
        <v>570-NEGRO</v>
      </c>
      <c r="U241" t="str">
        <f>VLOOKUP(A241,'Catalogo de productos'!C:AJ,9,FALSE)</f>
        <v>AH001</v>
      </c>
      <c r="V241" t="str">
        <f>VLOOKUP(A241,'Catalogo de productos'!C:AJ,32,FALSE)</f>
        <v xml:space="preserve">De todos </v>
      </c>
    </row>
    <row r="242" spans="1:22" ht="15" x14ac:dyDescent="0.25">
      <c r="A242" s="34" t="s">
        <v>1203</v>
      </c>
      <c r="B242" s="24" t="s">
        <v>3472</v>
      </c>
      <c r="C242" s="25" t="s">
        <v>100</v>
      </c>
      <c r="D242" s="25">
        <v>18</v>
      </c>
      <c r="E242" s="23">
        <v>0</v>
      </c>
      <c r="F242" s="25">
        <v>18</v>
      </c>
      <c r="G242" s="26">
        <v>0.11</v>
      </c>
      <c r="H242" s="65"/>
      <c r="I242" s="36">
        <f t="shared" si="24"/>
        <v>163.63636363636363</v>
      </c>
      <c r="J242">
        <f t="shared" si="25"/>
        <v>9.9</v>
      </c>
      <c r="K242">
        <f t="shared" si="26"/>
        <v>0</v>
      </c>
      <c r="L242">
        <f t="shared" si="27"/>
        <v>0</v>
      </c>
      <c r="M242" s="9">
        <f t="shared" si="28"/>
        <v>0</v>
      </c>
      <c r="N242" t="str">
        <f>VLOOKUP(A242,'Catalogo de productos'!C:AJ,10,FALSE)</f>
        <v>Pantalón</v>
      </c>
      <c r="O242" t="str">
        <f>VLOOKUP(A242,'Catalogo de productos'!C:AJ,7,FALSE)</f>
        <v>Activo</v>
      </c>
      <c r="P242">
        <f>VLOOKUP(A242,'Catalogo de productos'!C:AJ,28,FALSE)</f>
        <v>24</v>
      </c>
      <c r="Q242">
        <f>VLOOKUP(A242,'Catalogo de productos'!C:AJ,33,FALSE)</f>
        <v>3</v>
      </c>
      <c r="R242" s="32">
        <f t="shared" si="31"/>
        <v>0</v>
      </c>
      <c r="S242">
        <f t="shared" si="29"/>
        <v>0</v>
      </c>
      <c r="T242" t="str">
        <f>VLOOKUP(A242,'Catalogo de productos'!C:AJ,12,FALSE)</f>
        <v>4045-OCEANO</v>
      </c>
      <c r="U242" t="str">
        <f>VLOOKUP(A242,'Catalogo de productos'!C:AJ,9,FALSE)</f>
        <v>AH103</v>
      </c>
      <c r="V242" t="str">
        <f>VLOOKUP(A242,'Catalogo de productos'!C:AJ,32,FALSE)</f>
        <v>A104</v>
      </c>
    </row>
    <row r="243" spans="1:22" ht="15" x14ac:dyDescent="0.25">
      <c r="A243" s="34" t="s">
        <v>816</v>
      </c>
      <c r="B243" s="24" t="s">
        <v>3424</v>
      </c>
      <c r="C243" s="25" t="s">
        <v>100</v>
      </c>
      <c r="D243" s="25">
        <v>108</v>
      </c>
      <c r="E243" s="23">
        <v>0</v>
      </c>
      <c r="F243" s="25">
        <v>108</v>
      </c>
      <c r="G243" s="26">
        <v>0.66</v>
      </c>
      <c r="H243" s="65"/>
      <c r="I243" s="36">
        <f t="shared" si="24"/>
        <v>163.63636363636363</v>
      </c>
      <c r="J243">
        <f t="shared" si="25"/>
        <v>59.400000000000006</v>
      </c>
      <c r="K243">
        <f t="shared" si="26"/>
        <v>0</v>
      </c>
      <c r="L243">
        <f t="shared" si="27"/>
        <v>0</v>
      </c>
      <c r="M243" s="9">
        <f t="shared" si="28"/>
        <v>0</v>
      </c>
      <c r="N243" t="str">
        <f>VLOOKUP(A243,'Catalogo de productos'!C:AJ,10,FALSE)</f>
        <v>Pantalón</v>
      </c>
      <c r="O243" t="str">
        <f>VLOOKUP(A243,'Catalogo de productos'!C:AJ,7,FALSE)</f>
        <v>Activo</v>
      </c>
      <c r="P243">
        <f>VLOOKUP(A243,'Catalogo de productos'!C:AJ,28,FALSE)</f>
        <v>24</v>
      </c>
      <c r="Q243">
        <f>VLOOKUP(A243,'Catalogo de productos'!C:AJ,33,FALSE)</f>
        <v>1</v>
      </c>
      <c r="R243" s="32">
        <f t="shared" si="31"/>
        <v>0</v>
      </c>
      <c r="S243">
        <f t="shared" si="29"/>
        <v>0</v>
      </c>
      <c r="T243" t="str">
        <f>VLOOKUP(A243,'Catalogo de productos'!C:AJ,12,FALSE)</f>
        <v>570-NEGRO</v>
      </c>
      <c r="U243" t="str">
        <f>VLOOKUP(A243,'Catalogo de productos'!C:AJ,9,FALSE)</f>
        <v>A103</v>
      </c>
      <c r="V243" t="str">
        <f>VLOOKUP(A243,'Catalogo de productos'!C:AJ,32,FALSE)</f>
        <v xml:space="preserve">De todos </v>
      </c>
    </row>
    <row r="244" spans="1:22" ht="15" x14ac:dyDescent="0.25">
      <c r="A244" s="34" t="s">
        <v>2272</v>
      </c>
      <c r="B244" s="24" t="s">
        <v>3499</v>
      </c>
      <c r="C244" s="25" t="s">
        <v>107</v>
      </c>
      <c r="D244" s="25">
        <v>5</v>
      </c>
      <c r="E244" s="31">
        <v>0</v>
      </c>
      <c r="F244" s="25">
        <v>5</v>
      </c>
      <c r="G244" s="26">
        <v>0.03</v>
      </c>
      <c r="H244" s="65"/>
      <c r="I244" s="36">
        <f t="shared" si="24"/>
        <v>166.66666666666669</v>
      </c>
      <c r="J244">
        <f t="shared" si="25"/>
        <v>2.6999999999999997</v>
      </c>
      <c r="K244">
        <f t="shared" si="26"/>
        <v>0</v>
      </c>
      <c r="L244">
        <f t="shared" si="27"/>
        <v>0</v>
      </c>
      <c r="M244" s="9">
        <f t="shared" si="28"/>
        <v>0</v>
      </c>
      <c r="N244" t="str">
        <f>VLOOKUP(A244,'Catalogo de productos'!C:AJ,10,FALSE)</f>
        <v>Pantalón</v>
      </c>
      <c r="O244" t="str">
        <f>VLOOKUP(A244,'Catalogo de productos'!C:AJ,7,FALSE)</f>
        <v>Activo</v>
      </c>
      <c r="P244">
        <f>VLOOKUP(A244,'Catalogo de productos'!C:AJ,28,FALSE)</f>
        <v>24</v>
      </c>
      <c r="Q244">
        <f>VLOOKUP(A244,'Catalogo de productos'!C:AJ,33,FALSE)</f>
        <v>2</v>
      </c>
      <c r="R244" s="32">
        <f t="shared" si="31"/>
        <v>0</v>
      </c>
      <c r="S244">
        <f t="shared" si="29"/>
        <v>0</v>
      </c>
      <c r="T244" t="str">
        <f>VLOOKUP(A244,'Catalogo de productos'!C:AJ,12,FALSE)</f>
        <v>027-NAVAL</v>
      </c>
      <c r="U244" t="str">
        <f>VLOOKUP(A244,'Catalogo de productos'!C:AJ,9,FALSE)</f>
        <v>IH101</v>
      </c>
      <c r="V244" t="str">
        <f>VLOOKUP(A244,'Catalogo de productos'!C:AJ,32,FALSE)</f>
        <v>A104</v>
      </c>
    </row>
    <row r="245" spans="1:22" ht="15" x14ac:dyDescent="0.25">
      <c r="A245" s="34" t="s">
        <v>2093</v>
      </c>
      <c r="B245" s="24" t="s">
        <v>3431</v>
      </c>
      <c r="C245" s="25" t="s">
        <v>2747</v>
      </c>
      <c r="D245" s="25">
        <v>97</v>
      </c>
      <c r="E245" s="23">
        <v>0</v>
      </c>
      <c r="F245" s="25">
        <v>97</v>
      </c>
      <c r="G245" s="26">
        <v>0.57999999999999996</v>
      </c>
      <c r="H245" s="65"/>
      <c r="I245" s="36">
        <f t="shared" si="24"/>
        <v>167.24137931034483</v>
      </c>
      <c r="J245">
        <f t="shared" si="25"/>
        <v>52.199999999999996</v>
      </c>
      <c r="K245">
        <f t="shared" si="26"/>
        <v>0</v>
      </c>
      <c r="L245">
        <f t="shared" si="27"/>
        <v>0</v>
      </c>
      <c r="M245" s="9">
        <f t="shared" si="28"/>
        <v>0</v>
      </c>
      <c r="N245" t="str">
        <f>VLOOKUP(A245,'Catalogo de productos'!C:AJ,10,FALSE)</f>
        <v>Pantalón</v>
      </c>
      <c r="O245" t="str">
        <f>VLOOKUP(A245,'Catalogo de productos'!C:AJ,7,FALSE)</f>
        <v>Activo</v>
      </c>
      <c r="P245">
        <f>VLOOKUP(A245,'Catalogo de productos'!C:AJ,28,FALSE)</f>
        <v>24</v>
      </c>
      <c r="Q245">
        <f>VLOOKUP(A245,'Catalogo de productos'!C:AJ,33,FALSE)</f>
        <v>3</v>
      </c>
      <c r="R245" s="32">
        <f t="shared" si="31"/>
        <v>0</v>
      </c>
      <c r="S245">
        <f t="shared" si="29"/>
        <v>0</v>
      </c>
      <c r="T245" t="str">
        <f>VLOOKUP(A245,'Catalogo de productos'!C:AJ,12,FALSE)</f>
        <v>027-NAVAL</v>
      </c>
      <c r="U245" t="str">
        <f>VLOOKUP(A245,'Catalogo de productos'!C:AJ,9,FALSE)</f>
        <v>A104</v>
      </c>
      <c r="V245" t="str">
        <f>VLOOKUP(A245,'Catalogo de productos'!C:AJ,32,FALSE)</f>
        <v>A103 y AH103</v>
      </c>
    </row>
    <row r="246" spans="1:22" ht="15" x14ac:dyDescent="0.25">
      <c r="A246" s="34" t="s">
        <v>1210</v>
      </c>
      <c r="B246" s="24" t="s">
        <v>3474</v>
      </c>
      <c r="C246" s="25" t="s">
        <v>100</v>
      </c>
      <c r="D246" s="25">
        <v>62</v>
      </c>
      <c r="E246" s="23">
        <v>0</v>
      </c>
      <c r="F246" s="25">
        <v>62</v>
      </c>
      <c r="G246" s="26">
        <v>0.37</v>
      </c>
      <c r="H246" s="65"/>
      <c r="I246" s="36">
        <f t="shared" si="24"/>
        <v>167.56756756756758</v>
      </c>
      <c r="J246">
        <f t="shared" si="25"/>
        <v>33.299999999999997</v>
      </c>
      <c r="K246">
        <f t="shared" si="26"/>
        <v>0</v>
      </c>
      <c r="L246">
        <f t="shared" si="27"/>
        <v>0</v>
      </c>
      <c r="M246" s="9">
        <f t="shared" si="28"/>
        <v>0</v>
      </c>
      <c r="N246" t="str">
        <f>VLOOKUP(A246,'Catalogo de productos'!C:AJ,10,FALSE)</f>
        <v>Pantalón</v>
      </c>
      <c r="O246" t="str">
        <f>VLOOKUP(A246,'Catalogo de productos'!C:AJ,7,FALSE)</f>
        <v>Activo</v>
      </c>
      <c r="P246">
        <f>VLOOKUP(A246,'Catalogo de productos'!C:AJ,28,FALSE)</f>
        <v>24</v>
      </c>
      <c r="Q246">
        <f>VLOOKUP(A246,'Catalogo de productos'!C:AJ,33,FALSE)</f>
        <v>3</v>
      </c>
      <c r="R246" s="32">
        <f t="shared" si="31"/>
        <v>0</v>
      </c>
      <c r="S246">
        <f t="shared" si="29"/>
        <v>0</v>
      </c>
      <c r="T246" t="str">
        <f>VLOOKUP(A246,'Catalogo de productos'!C:AJ,12,FALSE)</f>
        <v>570-NEGRO</v>
      </c>
      <c r="U246" t="str">
        <f>VLOOKUP(A246,'Catalogo de productos'!C:AJ,9,FALSE)</f>
        <v>AH103</v>
      </c>
      <c r="V246" t="str">
        <f>VLOOKUP(A246,'Catalogo de productos'!C:AJ,32,FALSE)</f>
        <v>A104</v>
      </c>
    </row>
    <row r="247" spans="1:22" ht="15" x14ac:dyDescent="0.25">
      <c r="A247" s="34" t="s">
        <v>201</v>
      </c>
      <c r="B247" s="24" t="s">
        <v>3398</v>
      </c>
      <c r="C247" s="25" t="s">
        <v>98</v>
      </c>
      <c r="D247" s="25">
        <v>188</v>
      </c>
      <c r="E247" s="31">
        <v>0</v>
      </c>
      <c r="F247" s="25">
        <v>188</v>
      </c>
      <c r="G247" s="26">
        <v>1.1100000000000001</v>
      </c>
      <c r="H247" s="65"/>
      <c r="I247" s="36">
        <f t="shared" si="24"/>
        <v>169.36936936936937</v>
      </c>
      <c r="J247">
        <f t="shared" si="25"/>
        <v>99.9</v>
      </c>
      <c r="K247">
        <f t="shared" si="26"/>
        <v>0</v>
      </c>
      <c r="L247">
        <f t="shared" si="27"/>
        <v>0</v>
      </c>
      <c r="M247" s="9">
        <f t="shared" si="28"/>
        <v>0</v>
      </c>
      <c r="N247" t="str">
        <f>VLOOKUP(A247,'Catalogo de productos'!C:AJ,10,FALSE)</f>
        <v>Top</v>
      </c>
      <c r="O247" t="str">
        <f>VLOOKUP(A247,'Catalogo de productos'!C:AJ,7,FALSE)</f>
        <v>Activo</v>
      </c>
      <c r="P247">
        <f>VLOOKUP(A247,'Catalogo de productos'!C:AJ,28,FALSE)</f>
        <v>24</v>
      </c>
      <c r="Q247">
        <f>VLOOKUP(A247,'Catalogo de productos'!C:AJ,33,FALSE)</f>
        <v>2</v>
      </c>
      <c r="R247" s="32">
        <f>((P247*L247)/60)</f>
        <v>0</v>
      </c>
      <c r="S247">
        <f t="shared" si="29"/>
        <v>0</v>
      </c>
      <c r="T247" t="str">
        <f>VLOOKUP(A247,'Catalogo de productos'!C:AJ,12,FALSE)</f>
        <v>421-AVENTURINE</v>
      </c>
      <c r="U247" t="str">
        <f>VLOOKUP(A247,'Catalogo de productos'!C:AJ,9,FALSE)</f>
        <v>A002</v>
      </c>
      <c r="V247" t="str">
        <f>VLOOKUP(A247,'Catalogo de productos'!C:AJ,32,FALSE)</f>
        <v>AH003</v>
      </c>
    </row>
    <row r="248" spans="1:22" ht="15" x14ac:dyDescent="0.25">
      <c r="A248" s="34" t="s">
        <v>124</v>
      </c>
      <c r="B248" s="24" t="s">
        <v>3402</v>
      </c>
      <c r="C248" s="25" t="s">
        <v>104</v>
      </c>
      <c r="D248" s="25">
        <v>19</v>
      </c>
      <c r="E248" s="23">
        <v>0</v>
      </c>
      <c r="F248" s="25">
        <v>19</v>
      </c>
      <c r="G248" s="26">
        <v>0.11</v>
      </c>
      <c r="H248" s="65"/>
      <c r="I248" s="36">
        <f t="shared" si="24"/>
        <v>172.72727272727272</v>
      </c>
      <c r="J248">
        <f t="shared" si="25"/>
        <v>9.9</v>
      </c>
      <c r="K248">
        <f t="shared" si="26"/>
        <v>0</v>
      </c>
      <c r="L248">
        <f t="shared" si="27"/>
        <v>0</v>
      </c>
      <c r="M248" s="9">
        <f t="shared" si="28"/>
        <v>0</v>
      </c>
      <c r="N248" t="str">
        <f>VLOOKUP(A248,'Catalogo de productos'!C:AJ,10,FALSE)</f>
        <v>Top</v>
      </c>
      <c r="O248" t="str">
        <f>VLOOKUP(A248,'Catalogo de productos'!C:AJ,7,FALSE)</f>
        <v>Activo</v>
      </c>
      <c r="P248">
        <f>VLOOKUP(A248,'Catalogo de productos'!C:AJ,28,FALSE)</f>
        <v>24</v>
      </c>
      <c r="Q248">
        <f>VLOOKUP(A248,'Catalogo de productos'!C:AJ,33,FALSE)</f>
        <v>2</v>
      </c>
      <c r="R248" s="32">
        <f t="shared" ref="R248:R253" si="32">IF(K248=0,0,((P248*L248)/60))</f>
        <v>0</v>
      </c>
      <c r="S248">
        <f t="shared" si="29"/>
        <v>0</v>
      </c>
      <c r="T248" t="str">
        <f>VLOOKUP(A248,'Catalogo de productos'!C:AJ,12,FALSE)</f>
        <v>027-NAVAL</v>
      </c>
      <c r="U248" t="str">
        <f>VLOOKUP(A248,'Catalogo de productos'!C:AJ,9,FALSE)</f>
        <v>A003</v>
      </c>
      <c r="V248" t="str">
        <f>VLOOKUP(A248,'Catalogo de productos'!C:AJ,32,FALSE)</f>
        <v xml:space="preserve">De todos </v>
      </c>
    </row>
    <row r="249" spans="1:22" ht="15" x14ac:dyDescent="0.25">
      <c r="A249" s="34" t="s">
        <v>1669</v>
      </c>
      <c r="B249" s="24" t="s">
        <v>3485</v>
      </c>
      <c r="C249" s="25" t="s">
        <v>107</v>
      </c>
      <c r="D249" s="25">
        <v>7</v>
      </c>
      <c r="E249" s="23">
        <v>0</v>
      </c>
      <c r="F249" s="25">
        <v>7</v>
      </c>
      <c r="G249" s="26">
        <v>0.04</v>
      </c>
      <c r="H249" s="65"/>
      <c r="I249" s="36">
        <f t="shared" si="24"/>
        <v>175</v>
      </c>
      <c r="J249">
        <f t="shared" si="25"/>
        <v>3.6</v>
      </c>
      <c r="K249">
        <f t="shared" si="26"/>
        <v>0</v>
      </c>
      <c r="L249">
        <f t="shared" si="27"/>
        <v>0</v>
      </c>
      <c r="M249" s="9">
        <f t="shared" si="28"/>
        <v>0</v>
      </c>
      <c r="N249" t="str">
        <f>VLOOKUP(A249,'Catalogo de productos'!C:AJ,10,FALSE)</f>
        <v>Bata</v>
      </c>
      <c r="O249" t="str">
        <f>VLOOKUP(A249,'Catalogo de productos'!C:AJ,7,FALSE)</f>
        <v>Activo</v>
      </c>
      <c r="P249">
        <f>VLOOKUP(A249,'Catalogo de productos'!C:AJ,28,FALSE)</f>
        <v>24</v>
      </c>
      <c r="Q249">
        <f>VLOOKUP(A249,'Catalogo de productos'!C:AJ,33,FALSE)</f>
        <v>1</v>
      </c>
      <c r="R249" s="32">
        <f t="shared" si="32"/>
        <v>0</v>
      </c>
      <c r="S249">
        <f t="shared" si="29"/>
        <v>0</v>
      </c>
      <c r="T249" t="str">
        <f>VLOOKUP(A249,'Catalogo de productos'!C:AJ,12,FALSE)</f>
        <v>001-BLANCO</v>
      </c>
      <c r="U249" t="str">
        <f>VLOOKUP(A249,'Catalogo de productos'!C:AJ,9,FALSE)</f>
        <v>E203</v>
      </c>
      <c r="V249" t="str">
        <f>VLOOKUP(A249,'Catalogo de productos'!C:AJ,32,FALSE)</f>
        <v xml:space="preserve">De todos </v>
      </c>
    </row>
    <row r="250" spans="1:22" ht="15" x14ac:dyDescent="0.25">
      <c r="A250" s="34" t="s">
        <v>2343</v>
      </c>
      <c r="B250" s="24" t="s">
        <v>3470</v>
      </c>
      <c r="C250" s="25" t="s">
        <v>2747</v>
      </c>
      <c r="D250" s="25">
        <v>130</v>
      </c>
      <c r="E250" s="31">
        <v>0</v>
      </c>
      <c r="F250" s="25">
        <v>130</v>
      </c>
      <c r="G250" s="26">
        <v>0.74</v>
      </c>
      <c r="H250" s="65"/>
      <c r="I250" s="36">
        <f t="shared" si="24"/>
        <v>175.67567567567568</v>
      </c>
      <c r="J250">
        <f t="shared" si="25"/>
        <v>66.599999999999994</v>
      </c>
      <c r="K250">
        <f t="shared" si="26"/>
        <v>0</v>
      </c>
      <c r="L250">
        <f t="shared" si="27"/>
        <v>0</v>
      </c>
      <c r="M250" s="9">
        <f t="shared" si="28"/>
        <v>0</v>
      </c>
      <c r="N250" t="str">
        <f>VLOOKUP(A250,'Catalogo de productos'!C:AJ,10,FALSE)</f>
        <v>Pantalón</v>
      </c>
      <c r="O250" t="str">
        <f>VLOOKUP(A250,'Catalogo de productos'!C:AJ,7,FALSE)</f>
        <v>Activo</v>
      </c>
      <c r="P250">
        <f>VLOOKUP(A250,'Catalogo de productos'!C:AJ,28,FALSE)</f>
        <v>24</v>
      </c>
      <c r="Q250">
        <f>VLOOKUP(A250,'Catalogo de productos'!C:AJ,33,FALSE)</f>
        <v>3</v>
      </c>
      <c r="R250" s="32">
        <f t="shared" si="32"/>
        <v>0</v>
      </c>
      <c r="S250">
        <f t="shared" si="29"/>
        <v>0</v>
      </c>
      <c r="T250" t="str">
        <f>VLOOKUP(A250,'Catalogo de productos'!C:AJ,12,FALSE)</f>
        <v>027-NAVAL</v>
      </c>
      <c r="U250" t="str">
        <f>VLOOKUP(A250,'Catalogo de productos'!C:AJ,9,FALSE)</f>
        <v>AH103</v>
      </c>
      <c r="V250" t="str">
        <f>VLOOKUP(A250,'Catalogo de productos'!C:AJ,32,FALSE)</f>
        <v>A104</v>
      </c>
    </row>
    <row r="251" spans="1:22" ht="15" x14ac:dyDescent="0.25">
      <c r="A251" s="34" t="s">
        <v>1129</v>
      </c>
      <c r="B251" s="24" t="s">
        <v>3468</v>
      </c>
      <c r="C251" s="25" t="s">
        <v>100</v>
      </c>
      <c r="D251" s="25">
        <v>44</v>
      </c>
      <c r="E251" s="31">
        <v>0</v>
      </c>
      <c r="F251" s="25">
        <v>44</v>
      </c>
      <c r="G251" s="26">
        <v>0.25</v>
      </c>
      <c r="H251" s="65"/>
      <c r="I251" s="36">
        <f t="shared" si="24"/>
        <v>176</v>
      </c>
      <c r="J251">
        <f t="shared" si="25"/>
        <v>22.5</v>
      </c>
      <c r="K251">
        <f t="shared" si="26"/>
        <v>0</v>
      </c>
      <c r="L251">
        <f t="shared" si="27"/>
        <v>0</v>
      </c>
      <c r="M251" s="9">
        <f t="shared" si="28"/>
        <v>0</v>
      </c>
      <c r="N251" t="str">
        <f>VLOOKUP(A251,'Catalogo de productos'!C:AJ,10,FALSE)</f>
        <v>Pantalón</v>
      </c>
      <c r="O251" t="str">
        <f>VLOOKUP(A251,'Catalogo de productos'!C:AJ,7,FALSE)</f>
        <v>Activo</v>
      </c>
      <c r="P251">
        <f>VLOOKUP(A251,'Catalogo de productos'!C:AJ,28,FALSE)</f>
        <v>24</v>
      </c>
      <c r="Q251">
        <f>VLOOKUP(A251,'Catalogo de productos'!C:AJ,33,FALSE)</f>
        <v>1</v>
      </c>
      <c r="R251" s="32">
        <f t="shared" si="32"/>
        <v>0</v>
      </c>
      <c r="S251">
        <f t="shared" si="29"/>
        <v>0</v>
      </c>
      <c r="T251" t="str">
        <f>VLOOKUP(A251,'Catalogo de productos'!C:AJ,12,FALSE)</f>
        <v>570-NEGRO</v>
      </c>
      <c r="U251" t="str">
        <f>VLOOKUP(A251,'Catalogo de productos'!C:AJ,9,FALSE)</f>
        <v>AH102</v>
      </c>
      <c r="V251" t="str">
        <f>VLOOKUP(A251,'Catalogo de productos'!C:AJ,32,FALSE)</f>
        <v xml:space="preserve">De todos </v>
      </c>
    </row>
    <row r="252" spans="1:22" ht="15" x14ac:dyDescent="0.25">
      <c r="A252" s="34" t="s">
        <v>2293</v>
      </c>
      <c r="B252" s="24" t="s">
        <v>3483</v>
      </c>
      <c r="C252" s="25" t="s">
        <v>2748</v>
      </c>
      <c r="D252" s="25">
        <v>80</v>
      </c>
      <c r="E252" s="23">
        <v>0</v>
      </c>
      <c r="F252" s="25">
        <v>80</v>
      </c>
      <c r="G252" s="26">
        <v>0.45</v>
      </c>
      <c r="H252" s="65"/>
      <c r="I252" s="36">
        <f t="shared" si="24"/>
        <v>177.77777777777777</v>
      </c>
      <c r="J252">
        <f t="shared" si="25"/>
        <v>40.5</v>
      </c>
      <c r="K252">
        <f t="shared" si="26"/>
        <v>0</v>
      </c>
      <c r="L252">
        <f t="shared" si="27"/>
        <v>0</v>
      </c>
      <c r="M252" s="9">
        <f t="shared" si="28"/>
        <v>0</v>
      </c>
      <c r="N252" t="str">
        <f>VLOOKUP(A252,'Catalogo de productos'!C:AJ,10,FALSE)</f>
        <v>Bata</v>
      </c>
      <c r="O252" t="str">
        <f>VLOOKUP(A252,'Catalogo de productos'!C:AJ,7,FALSE)</f>
        <v>Activo</v>
      </c>
      <c r="P252">
        <f>VLOOKUP(A252,'Catalogo de productos'!C:AJ,28,FALSE)</f>
        <v>24</v>
      </c>
      <c r="Q252">
        <f>VLOOKUP(A252,'Catalogo de productos'!C:AJ,33,FALSE)</f>
        <v>1</v>
      </c>
      <c r="R252" s="32">
        <f t="shared" si="32"/>
        <v>0</v>
      </c>
      <c r="S252">
        <f t="shared" si="29"/>
        <v>0</v>
      </c>
      <c r="T252" t="str">
        <f>VLOOKUP(A252,'Catalogo de productos'!C:AJ,12,FALSE)</f>
        <v>001-BLANCO</v>
      </c>
      <c r="U252" t="str">
        <f>VLOOKUP(A252,'Catalogo de productos'!C:AJ,9,FALSE)</f>
        <v>E201</v>
      </c>
      <c r="V252" t="str">
        <f>VLOOKUP(A252,'Catalogo de productos'!C:AJ,32,FALSE)</f>
        <v xml:space="preserve">De todos </v>
      </c>
    </row>
    <row r="253" spans="1:22" ht="15" x14ac:dyDescent="0.25">
      <c r="A253" s="34" t="s">
        <v>459</v>
      </c>
      <c r="B253" s="24" t="s">
        <v>3452</v>
      </c>
      <c r="C253" s="25" t="s">
        <v>104</v>
      </c>
      <c r="D253" s="25">
        <v>25</v>
      </c>
      <c r="E253" s="23">
        <v>0</v>
      </c>
      <c r="F253" s="25">
        <v>25</v>
      </c>
      <c r="G253" s="26">
        <v>0.14000000000000001</v>
      </c>
      <c r="H253" s="65"/>
      <c r="I253" s="36">
        <f t="shared" si="24"/>
        <v>178.57142857142856</v>
      </c>
      <c r="J253">
        <f t="shared" si="25"/>
        <v>12.600000000000001</v>
      </c>
      <c r="K253">
        <f t="shared" si="26"/>
        <v>0</v>
      </c>
      <c r="L253">
        <f t="shared" si="27"/>
        <v>0</v>
      </c>
      <c r="M253" s="9">
        <f t="shared" si="28"/>
        <v>0</v>
      </c>
      <c r="N253" t="str">
        <f>VLOOKUP(A253,'Catalogo de productos'!C:AJ,10,FALSE)</f>
        <v>Top</v>
      </c>
      <c r="O253" t="str">
        <f>VLOOKUP(A253,'Catalogo de productos'!C:AJ,7,FALSE)</f>
        <v>Activo</v>
      </c>
      <c r="P253">
        <f>VLOOKUP(A253,'Catalogo de productos'!C:AJ,28,FALSE)</f>
        <v>24</v>
      </c>
      <c r="Q253">
        <f>VLOOKUP(A253,'Catalogo de productos'!C:AJ,33,FALSE)</f>
        <v>1</v>
      </c>
      <c r="R253" s="32">
        <f t="shared" si="32"/>
        <v>0</v>
      </c>
      <c r="S253">
        <f t="shared" si="29"/>
        <v>0</v>
      </c>
      <c r="T253" t="str">
        <f>VLOOKUP(A253,'Catalogo de productos'!C:AJ,12,FALSE)</f>
        <v>421-AVENTURINE</v>
      </c>
      <c r="U253" t="str">
        <f>VLOOKUP(A253,'Catalogo de productos'!C:AJ,9,FALSE)</f>
        <v>AH001</v>
      </c>
      <c r="V253" t="str">
        <f>VLOOKUP(A253,'Catalogo de productos'!C:AJ,32,FALSE)</f>
        <v xml:space="preserve">De todos </v>
      </c>
    </row>
    <row r="254" spans="1:22" ht="15" x14ac:dyDescent="0.25">
      <c r="A254" s="34" t="s">
        <v>1956</v>
      </c>
      <c r="B254" s="24" t="s">
        <v>3397</v>
      </c>
      <c r="C254" s="25" t="s">
        <v>2748</v>
      </c>
      <c r="D254" s="25">
        <v>187</v>
      </c>
      <c r="E254" s="23">
        <v>0</v>
      </c>
      <c r="F254" s="25">
        <v>187</v>
      </c>
      <c r="G254" s="26">
        <v>1.04</v>
      </c>
      <c r="H254" s="65"/>
      <c r="I254" s="36">
        <f t="shared" si="24"/>
        <v>179.80769230769229</v>
      </c>
      <c r="J254">
        <f t="shared" si="25"/>
        <v>93.600000000000009</v>
      </c>
      <c r="K254">
        <f t="shared" si="26"/>
        <v>0</v>
      </c>
      <c r="L254">
        <f t="shared" si="27"/>
        <v>0</v>
      </c>
      <c r="M254" s="9">
        <f t="shared" si="28"/>
        <v>0</v>
      </c>
      <c r="N254" t="str">
        <f>VLOOKUP(A254,'Catalogo de productos'!C:AJ,10,FALSE)</f>
        <v>Top</v>
      </c>
      <c r="O254" t="str">
        <f>VLOOKUP(A254,'Catalogo de productos'!C:AJ,7,FALSE)</f>
        <v>Activo</v>
      </c>
      <c r="P254">
        <f>VLOOKUP(A254,'Catalogo de productos'!C:AJ,28,FALSE)</f>
        <v>24</v>
      </c>
      <c r="Q254">
        <f>VLOOKUP(A254,'Catalogo de productos'!C:AJ,33,FALSE)</f>
        <v>2</v>
      </c>
      <c r="R254" s="32">
        <f>((P254*L254)/60)</f>
        <v>0</v>
      </c>
      <c r="S254">
        <f t="shared" si="29"/>
        <v>0</v>
      </c>
      <c r="T254" t="str">
        <f>VLOOKUP(A254,'Catalogo de productos'!C:AJ,12,FALSE)</f>
        <v>027-NAVAL</v>
      </c>
      <c r="U254" t="str">
        <f>VLOOKUP(A254,'Catalogo de productos'!C:AJ,9,FALSE)</f>
        <v>A002</v>
      </c>
      <c r="V254" t="str">
        <f>VLOOKUP(A254,'Catalogo de productos'!C:AJ,32,FALSE)</f>
        <v>AH003</v>
      </c>
    </row>
    <row r="255" spans="1:22" ht="15" x14ac:dyDescent="0.25">
      <c r="A255" s="34" t="s">
        <v>2292</v>
      </c>
      <c r="B255" s="24" t="s">
        <v>3483</v>
      </c>
      <c r="C255" s="25" t="s">
        <v>2747</v>
      </c>
      <c r="D255" s="25">
        <v>27</v>
      </c>
      <c r="E255" s="31">
        <v>0</v>
      </c>
      <c r="F255" s="25">
        <v>27</v>
      </c>
      <c r="G255" s="26">
        <v>0.15</v>
      </c>
      <c r="H255" s="65"/>
      <c r="I255" s="36">
        <f t="shared" si="24"/>
        <v>180</v>
      </c>
      <c r="J255">
        <f t="shared" si="25"/>
        <v>13.5</v>
      </c>
      <c r="K255">
        <f t="shared" si="26"/>
        <v>0</v>
      </c>
      <c r="L255">
        <f t="shared" si="27"/>
        <v>0</v>
      </c>
      <c r="M255" s="9">
        <f t="shared" si="28"/>
        <v>0</v>
      </c>
      <c r="N255" t="str">
        <f>VLOOKUP(A255,'Catalogo de productos'!C:AJ,10,FALSE)</f>
        <v>Bata</v>
      </c>
      <c r="O255" t="str">
        <f>VLOOKUP(A255,'Catalogo de productos'!C:AJ,7,FALSE)</f>
        <v>Activo</v>
      </c>
      <c r="P255">
        <f>VLOOKUP(A255,'Catalogo de productos'!C:AJ,28,FALSE)</f>
        <v>24</v>
      </c>
      <c r="Q255">
        <f>VLOOKUP(A255,'Catalogo de productos'!C:AJ,33,FALSE)</f>
        <v>1</v>
      </c>
      <c r="R255" s="32">
        <f t="shared" ref="R255:R266" si="33">IF(K255=0,0,((P255*L255)/60))</f>
        <v>0</v>
      </c>
      <c r="S255">
        <f t="shared" si="29"/>
        <v>0</v>
      </c>
      <c r="T255" t="str">
        <f>VLOOKUP(A255,'Catalogo de productos'!C:AJ,12,FALSE)</f>
        <v>001-BLANCO</v>
      </c>
      <c r="U255" t="str">
        <f>VLOOKUP(A255,'Catalogo de productos'!C:AJ,9,FALSE)</f>
        <v>E201</v>
      </c>
      <c r="V255" t="str">
        <f>VLOOKUP(A255,'Catalogo de productos'!C:AJ,32,FALSE)</f>
        <v xml:space="preserve">De todos </v>
      </c>
    </row>
    <row r="256" spans="1:22" ht="15" x14ac:dyDescent="0.25">
      <c r="A256" s="34" t="s">
        <v>1189</v>
      </c>
      <c r="B256" s="24" t="s">
        <v>3470</v>
      </c>
      <c r="C256" s="25" t="s">
        <v>100</v>
      </c>
      <c r="D256" s="25">
        <v>72</v>
      </c>
      <c r="E256" s="31">
        <v>0</v>
      </c>
      <c r="F256" s="25">
        <v>72</v>
      </c>
      <c r="G256" s="26">
        <v>0.4</v>
      </c>
      <c r="H256" s="65"/>
      <c r="I256" s="36">
        <f t="shared" si="24"/>
        <v>180</v>
      </c>
      <c r="J256">
        <f t="shared" si="25"/>
        <v>36</v>
      </c>
      <c r="K256">
        <f t="shared" si="26"/>
        <v>0</v>
      </c>
      <c r="L256">
        <f t="shared" si="27"/>
        <v>0</v>
      </c>
      <c r="M256" s="9">
        <f t="shared" si="28"/>
        <v>0</v>
      </c>
      <c r="N256" t="str">
        <f>VLOOKUP(A256,'Catalogo de productos'!C:AJ,10,FALSE)</f>
        <v>Pantalón</v>
      </c>
      <c r="O256" t="str">
        <f>VLOOKUP(A256,'Catalogo de productos'!C:AJ,7,FALSE)</f>
        <v>Activo</v>
      </c>
      <c r="P256">
        <f>VLOOKUP(A256,'Catalogo de productos'!C:AJ,28,FALSE)</f>
        <v>24</v>
      </c>
      <c r="Q256">
        <f>VLOOKUP(A256,'Catalogo de productos'!C:AJ,33,FALSE)</f>
        <v>3</v>
      </c>
      <c r="R256" s="32">
        <f t="shared" si="33"/>
        <v>0</v>
      </c>
      <c r="S256">
        <f t="shared" si="29"/>
        <v>0</v>
      </c>
      <c r="T256" t="str">
        <f>VLOOKUP(A256,'Catalogo de productos'!C:AJ,12,FALSE)</f>
        <v>027-NAVAL</v>
      </c>
      <c r="U256" t="str">
        <f>VLOOKUP(A256,'Catalogo de productos'!C:AJ,9,FALSE)</f>
        <v>AH103</v>
      </c>
      <c r="V256" t="str">
        <f>VLOOKUP(A256,'Catalogo de productos'!C:AJ,32,FALSE)</f>
        <v>A104</v>
      </c>
    </row>
    <row r="257" spans="1:22" ht="15" x14ac:dyDescent="0.25">
      <c r="A257" s="34" t="s">
        <v>805</v>
      </c>
      <c r="B257" s="24" t="s">
        <v>3422</v>
      </c>
      <c r="C257" s="25" t="s">
        <v>98</v>
      </c>
      <c r="D257" s="25">
        <v>50</v>
      </c>
      <c r="E257" s="25">
        <v>48</v>
      </c>
      <c r="F257" s="25">
        <v>98</v>
      </c>
      <c r="G257" s="26">
        <v>0.54</v>
      </c>
      <c r="H257" s="65"/>
      <c r="I257" s="36">
        <f t="shared" si="24"/>
        <v>181.48148148148147</v>
      </c>
      <c r="J257">
        <f t="shared" si="25"/>
        <v>48.6</v>
      </c>
      <c r="K257">
        <f t="shared" si="26"/>
        <v>0</v>
      </c>
      <c r="L257">
        <f t="shared" si="27"/>
        <v>0</v>
      </c>
      <c r="M257" s="9">
        <f t="shared" si="28"/>
        <v>0</v>
      </c>
      <c r="N257" t="str">
        <f>VLOOKUP(A257,'Catalogo de productos'!C:AJ,10,FALSE)</f>
        <v>Pantalón</v>
      </c>
      <c r="O257" t="str">
        <f>VLOOKUP(A257,'Catalogo de productos'!C:AJ,7,FALSE)</f>
        <v>Activo</v>
      </c>
      <c r="P257">
        <f>VLOOKUP(A257,'Catalogo de productos'!C:AJ,28,FALSE)</f>
        <v>24</v>
      </c>
      <c r="Q257">
        <f>VLOOKUP(A257,'Catalogo de productos'!C:AJ,33,FALSE)</f>
        <v>1</v>
      </c>
      <c r="R257" s="32">
        <f t="shared" si="33"/>
        <v>0</v>
      </c>
      <c r="S257">
        <f t="shared" si="29"/>
        <v>0</v>
      </c>
      <c r="T257" t="str">
        <f>VLOOKUP(A257,'Catalogo de productos'!C:AJ,12,FALSE)</f>
        <v>203-CENIZA</v>
      </c>
      <c r="U257" t="str">
        <f>VLOOKUP(A257,'Catalogo de productos'!C:AJ,9,FALSE)</f>
        <v>A103</v>
      </c>
      <c r="V257" t="str">
        <f>VLOOKUP(A257,'Catalogo de productos'!C:AJ,32,FALSE)</f>
        <v xml:space="preserve">De todos </v>
      </c>
    </row>
    <row r="258" spans="1:22" ht="15" x14ac:dyDescent="0.25">
      <c r="A258" s="34" t="s">
        <v>1245</v>
      </c>
      <c r="B258" s="24" t="s">
        <v>3482</v>
      </c>
      <c r="C258" s="25" t="s">
        <v>98</v>
      </c>
      <c r="D258" s="25">
        <v>40</v>
      </c>
      <c r="E258" s="23">
        <v>0</v>
      </c>
      <c r="F258" s="25">
        <v>40</v>
      </c>
      <c r="G258" s="26">
        <v>0.22</v>
      </c>
      <c r="H258" s="65"/>
      <c r="I258" s="36">
        <f t="shared" ref="I258:I321" si="34">F258/G258</f>
        <v>181.81818181818181</v>
      </c>
      <c r="J258">
        <f t="shared" ref="J258:J321" si="35">G258*90</f>
        <v>19.8</v>
      </c>
      <c r="K258">
        <f t="shared" ref="K258:K321" si="36">IF(I258&lt;100,G258*90,0)</f>
        <v>0</v>
      </c>
      <c r="L258">
        <f t="shared" ref="L258:L321" si="37">IF(K258=0,0,(_xlfn.CEILING.MATH(J258,24)))</f>
        <v>0</v>
      </c>
      <c r="M258" s="9">
        <f t="shared" ref="M258:M321" si="38">L258/G258</f>
        <v>0</v>
      </c>
      <c r="N258" t="str">
        <f>VLOOKUP(A258,'Catalogo de productos'!C:AJ,10,FALSE)</f>
        <v>Pantalón</v>
      </c>
      <c r="O258" t="str">
        <f>VLOOKUP(A258,'Catalogo de productos'!C:AJ,7,FALSE)</f>
        <v>Activo</v>
      </c>
      <c r="P258">
        <f>VLOOKUP(A258,'Catalogo de productos'!C:AJ,28,FALSE)</f>
        <v>24</v>
      </c>
      <c r="Q258">
        <f>VLOOKUP(A258,'Catalogo de productos'!C:AJ,33,FALSE)</f>
        <v>1</v>
      </c>
      <c r="R258" s="32">
        <f t="shared" si="33"/>
        <v>0</v>
      </c>
      <c r="S258">
        <f t="shared" ref="S258:S321" si="39">IF(R258=0,0,Q258*L258)</f>
        <v>0</v>
      </c>
      <c r="T258" t="str">
        <f>VLOOKUP(A258,'Catalogo de productos'!C:AJ,12,FALSE)</f>
        <v>570-NEGRO</v>
      </c>
      <c r="U258" t="str">
        <f>VLOOKUP(A258,'Catalogo de productos'!C:AJ,9,FALSE)</f>
        <v>AM108</v>
      </c>
      <c r="V258" t="str">
        <f>VLOOKUP(A258,'Catalogo de productos'!C:AJ,32,FALSE)</f>
        <v xml:space="preserve">De todos </v>
      </c>
    </row>
    <row r="259" spans="1:22" ht="15" x14ac:dyDescent="0.25">
      <c r="A259" s="34" t="s">
        <v>1666</v>
      </c>
      <c r="B259" s="24" t="s">
        <v>3485</v>
      </c>
      <c r="C259" s="25" t="s">
        <v>98</v>
      </c>
      <c r="D259" s="25">
        <v>68</v>
      </c>
      <c r="E259" s="23">
        <v>0</v>
      </c>
      <c r="F259" s="25">
        <v>68</v>
      </c>
      <c r="G259" s="26">
        <v>0.37</v>
      </c>
      <c r="H259" s="65"/>
      <c r="I259" s="36">
        <f t="shared" si="34"/>
        <v>183.78378378378378</v>
      </c>
      <c r="J259">
        <f t="shared" si="35"/>
        <v>33.299999999999997</v>
      </c>
      <c r="K259">
        <f t="shared" si="36"/>
        <v>0</v>
      </c>
      <c r="L259">
        <f t="shared" si="37"/>
        <v>0</v>
      </c>
      <c r="M259" s="9">
        <f t="shared" si="38"/>
        <v>0</v>
      </c>
      <c r="N259" t="str">
        <f>VLOOKUP(A259,'Catalogo de productos'!C:AJ,10,FALSE)</f>
        <v>Bata</v>
      </c>
      <c r="O259" t="str">
        <f>VLOOKUP(A259,'Catalogo de productos'!C:AJ,7,FALSE)</f>
        <v>Activo</v>
      </c>
      <c r="P259">
        <f>VLOOKUP(A259,'Catalogo de productos'!C:AJ,28,FALSE)</f>
        <v>24</v>
      </c>
      <c r="Q259">
        <f>VLOOKUP(A259,'Catalogo de productos'!C:AJ,33,FALSE)</f>
        <v>1</v>
      </c>
      <c r="R259" s="32">
        <f t="shared" si="33"/>
        <v>0</v>
      </c>
      <c r="S259">
        <f t="shared" si="39"/>
        <v>0</v>
      </c>
      <c r="T259" t="str">
        <f>VLOOKUP(A259,'Catalogo de productos'!C:AJ,12,FALSE)</f>
        <v>001-BLANCO</v>
      </c>
      <c r="U259" t="str">
        <f>VLOOKUP(A259,'Catalogo de productos'!C:AJ,9,FALSE)</f>
        <v>E203</v>
      </c>
      <c r="V259" t="str">
        <f>VLOOKUP(A259,'Catalogo de productos'!C:AJ,32,FALSE)</f>
        <v xml:space="preserve">De todos </v>
      </c>
    </row>
    <row r="260" spans="1:22" ht="15" x14ac:dyDescent="0.25">
      <c r="A260" s="34" t="s">
        <v>1124</v>
      </c>
      <c r="B260" s="24" t="s">
        <v>3466</v>
      </c>
      <c r="C260" s="25" t="s">
        <v>104</v>
      </c>
      <c r="D260" s="25">
        <v>13</v>
      </c>
      <c r="E260" s="23">
        <v>0</v>
      </c>
      <c r="F260" s="25">
        <v>13</v>
      </c>
      <c r="G260" s="26">
        <v>7.0000000000000007E-2</v>
      </c>
      <c r="H260" s="65"/>
      <c r="I260" s="36">
        <f t="shared" si="34"/>
        <v>185.71428571428569</v>
      </c>
      <c r="J260">
        <f t="shared" si="35"/>
        <v>6.3000000000000007</v>
      </c>
      <c r="K260">
        <f t="shared" si="36"/>
        <v>0</v>
      </c>
      <c r="L260">
        <f t="shared" si="37"/>
        <v>0</v>
      </c>
      <c r="M260" s="9">
        <f t="shared" si="38"/>
        <v>0</v>
      </c>
      <c r="N260" t="str">
        <f>VLOOKUP(A260,'Catalogo de productos'!C:AJ,10,FALSE)</f>
        <v>Pantalón</v>
      </c>
      <c r="O260" t="str">
        <f>VLOOKUP(A260,'Catalogo de productos'!C:AJ,7,FALSE)</f>
        <v>Activo</v>
      </c>
      <c r="P260">
        <f>VLOOKUP(A260,'Catalogo de productos'!C:AJ,28,FALSE)</f>
        <v>24</v>
      </c>
      <c r="Q260">
        <f>VLOOKUP(A260,'Catalogo de productos'!C:AJ,33,FALSE)</f>
        <v>1</v>
      </c>
      <c r="R260" s="32">
        <f t="shared" si="33"/>
        <v>0</v>
      </c>
      <c r="S260">
        <f t="shared" si="39"/>
        <v>0</v>
      </c>
      <c r="T260" t="str">
        <f>VLOOKUP(A260,'Catalogo de productos'!C:AJ,12,FALSE)</f>
        <v>4045-OCEANO</v>
      </c>
      <c r="U260" t="str">
        <f>VLOOKUP(A260,'Catalogo de productos'!C:AJ,9,FALSE)</f>
        <v>AH102</v>
      </c>
      <c r="V260" t="str">
        <f>VLOOKUP(A260,'Catalogo de productos'!C:AJ,32,FALSE)</f>
        <v xml:space="preserve">De todos </v>
      </c>
    </row>
    <row r="261" spans="1:22" ht="15" x14ac:dyDescent="0.25">
      <c r="A261" s="34" t="s">
        <v>2016</v>
      </c>
      <c r="B261" s="24" t="s">
        <v>3454</v>
      </c>
      <c r="C261" s="25" t="s">
        <v>2748</v>
      </c>
      <c r="D261" s="25">
        <v>104</v>
      </c>
      <c r="E261" s="23">
        <v>0</v>
      </c>
      <c r="F261" s="25">
        <v>104</v>
      </c>
      <c r="G261" s="26">
        <v>0.56000000000000005</v>
      </c>
      <c r="H261" s="65"/>
      <c r="I261" s="36">
        <f t="shared" si="34"/>
        <v>185.71428571428569</v>
      </c>
      <c r="J261">
        <f t="shared" si="35"/>
        <v>50.400000000000006</v>
      </c>
      <c r="K261">
        <f t="shared" si="36"/>
        <v>0</v>
      </c>
      <c r="L261">
        <f t="shared" si="37"/>
        <v>0</v>
      </c>
      <c r="M261" s="9">
        <f t="shared" si="38"/>
        <v>0</v>
      </c>
      <c r="N261" t="str">
        <f>VLOOKUP(A261,'Catalogo de productos'!C:AJ,10,FALSE)</f>
        <v>Top</v>
      </c>
      <c r="O261" t="str">
        <f>VLOOKUP(A261,'Catalogo de productos'!C:AJ,7,FALSE)</f>
        <v>Activo</v>
      </c>
      <c r="P261">
        <f>VLOOKUP(A261,'Catalogo de productos'!C:AJ,28,FALSE)</f>
        <v>24</v>
      </c>
      <c r="Q261">
        <f>VLOOKUP(A261,'Catalogo de productos'!C:AJ,33,FALSE)</f>
        <v>1</v>
      </c>
      <c r="R261" s="32">
        <f t="shared" si="33"/>
        <v>0</v>
      </c>
      <c r="S261">
        <f t="shared" si="39"/>
        <v>0</v>
      </c>
      <c r="T261" t="str">
        <f>VLOOKUP(A261,'Catalogo de productos'!C:AJ,12,FALSE)</f>
        <v>027-NAVAL</v>
      </c>
      <c r="U261" t="str">
        <f>VLOOKUP(A261,'Catalogo de productos'!C:AJ,9,FALSE)</f>
        <v>AH002</v>
      </c>
      <c r="V261" t="str">
        <f>VLOOKUP(A261,'Catalogo de productos'!C:AJ,32,FALSE)</f>
        <v xml:space="preserve">De todos </v>
      </c>
    </row>
    <row r="262" spans="1:22" ht="15" x14ac:dyDescent="0.25">
      <c r="A262" s="34" t="s">
        <v>2365</v>
      </c>
      <c r="B262" s="24" t="s">
        <v>3490</v>
      </c>
      <c r="C262" s="25" t="s">
        <v>104</v>
      </c>
      <c r="D262" s="25">
        <v>8</v>
      </c>
      <c r="E262" s="22">
        <v>24</v>
      </c>
      <c r="F262" s="25">
        <v>32</v>
      </c>
      <c r="G262" s="26">
        <v>0.17</v>
      </c>
      <c r="H262" s="65"/>
      <c r="I262" s="36">
        <f t="shared" si="34"/>
        <v>188.23529411764704</v>
      </c>
      <c r="J262">
        <f t="shared" si="35"/>
        <v>15.3</v>
      </c>
      <c r="K262">
        <f t="shared" si="36"/>
        <v>0</v>
      </c>
      <c r="L262">
        <f t="shared" si="37"/>
        <v>0</v>
      </c>
      <c r="M262" s="9">
        <f t="shared" si="38"/>
        <v>0</v>
      </c>
      <c r="N262" t="str">
        <f>VLOOKUP(A262,'Catalogo de productos'!C:AJ,10,FALSE)</f>
        <v>Top</v>
      </c>
      <c r="O262" t="str">
        <f>VLOOKUP(A262,'Catalogo de productos'!C:AJ,7,FALSE)</f>
        <v>Activo</v>
      </c>
      <c r="P262">
        <f>VLOOKUP(A262,'Catalogo de productos'!C:AJ,28,FALSE)</f>
        <v>24</v>
      </c>
      <c r="Q262">
        <f>VLOOKUP(A262,'Catalogo de productos'!C:AJ,33,FALSE)</f>
        <v>1</v>
      </c>
      <c r="R262" s="32">
        <f t="shared" si="33"/>
        <v>0</v>
      </c>
      <c r="S262">
        <f t="shared" si="39"/>
        <v>0</v>
      </c>
      <c r="T262" t="str">
        <f>VLOOKUP(A262,'Catalogo de productos'!C:AJ,12,FALSE)</f>
        <v>510-ROUJA</v>
      </c>
      <c r="U262" t="str">
        <f>VLOOKUP(A262,'Catalogo de productos'!C:AJ,9,FALSE)</f>
        <v>I001</v>
      </c>
      <c r="V262" t="str">
        <f>VLOOKUP(A262,'Catalogo de productos'!C:AJ,32,FALSE)</f>
        <v xml:space="preserve">De todos </v>
      </c>
    </row>
    <row r="263" spans="1:22" ht="15" x14ac:dyDescent="0.25">
      <c r="A263" s="34" t="s">
        <v>452</v>
      </c>
      <c r="B263" s="24" t="s">
        <v>3449</v>
      </c>
      <c r="C263" s="25" t="s">
        <v>107</v>
      </c>
      <c r="D263" s="25">
        <v>17</v>
      </c>
      <c r="E263" s="23">
        <v>0</v>
      </c>
      <c r="F263" s="25">
        <v>17</v>
      </c>
      <c r="G263" s="26">
        <v>0.09</v>
      </c>
      <c r="H263" s="65"/>
      <c r="I263" s="36">
        <f t="shared" si="34"/>
        <v>188.88888888888889</v>
      </c>
      <c r="J263">
        <f t="shared" si="35"/>
        <v>8.1</v>
      </c>
      <c r="K263">
        <f t="shared" si="36"/>
        <v>0</v>
      </c>
      <c r="L263">
        <f t="shared" si="37"/>
        <v>0</v>
      </c>
      <c r="M263" s="9">
        <f t="shared" si="38"/>
        <v>0</v>
      </c>
      <c r="N263" t="str">
        <f>VLOOKUP(A263,'Catalogo de productos'!C:AJ,10,FALSE)</f>
        <v>Top</v>
      </c>
      <c r="O263" t="str">
        <f>VLOOKUP(A263,'Catalogo de productos'!C:AJ,7,FALSE)</f>
        <v>Activo</v>
      </c>
      <c r="P263">
        <f>VLOOKUP(A263,'Catalogo de productos'!C:AJ,28,FALSE)</f>
        <v>24</v>
      </c>
      <c r="Q263">
        <f>VLOOKUP(A263,'Catalogo de productos'!C:AJ,33,FALSE)</f>
        <v>1</v>
      </c>
      <c r="R263" s="32">
        <f t="shared" si="33"/>
        <v>0</v>
      </c>
      <c r="S263">
        <f t="shared" si="39"/>
        <v>0</v>
      </c>
      <c r="T263" t="str">
        <f>VLOOKUP(A263,'Catalogo de productos'!C:AJ,12,FALSE)</f>
        <v>027-NAVAL</v>
      </c>
      <c r="U263" t="str">
        <f>VLOOKUP(A263,'Catalogo de productos'!C:AJ,9,FALSE)</f>
        <v>AH001</v>
      </c>
      <c r="V263" t="str">
        <f>VLOOKUP(A263,'Catalogo de productos'!C:AJ,32,FALSE)</f>
        <v xml:space="preserve">De todos </v>
      </c>
    </row>
    <row r="264" spans="1:22" ht="15" x14ac:dyDescent="0.25">
      <c r="A264" s="34" t="s">
        <v>485</v>
      </c>
      <c r="B264" s="24" t="s">
        <v>3454</v>
      </c>
      <c r="C264" s="25" t="s">
        <v>98</v>
      </c>
      <c r="D264" s="22">
        <v>68</v>
      </c>
      <c r="E264" s="23">
        <v>0</v>
      </c>
      <c r="F264" s="25">
        <v>68</v>
      </c>
      <c r="G264" s="26">
        <v>0.36</v>
      </c>
      <c r="H264" s="65"/>
      <c r="I264" s="36">
        <f t="shared" si="34"/>
        <v>188.88888888888889</v>
      </c>
      <c r="J264">
        <f t="shared" si="35"/>
        <v>32.4</v>
      </c>
      <c r="K264">
        <f t="shared" si="36"/>
        <v>0</v>
      </c>
      <c r="L264">
        <f t="shared" si="37"/>
        <v>0</v>
      </c>
      <c r="M264" s="9">
        <f t="shared" si="38"/>
        <v>0</v>
      </c>
      <c r="N264" t="str">
        <f>VLOOKUP(A264,'Catalogo de productos'!C:AJ,10,FALSE)</f>
        <v>Top</v>
      </c>
      <c r="O264" t="str">
        <f>VLOOKUP(A264,'Catalogo de productos'!C:AJ,7,FALSE)</f>
        <v>Activo</v>
      </c>
      <c r="P264">
        <f>VLOOKUP(A264,'Catalogo de productos'!C:AJ,28,FALSE)</f>
        <v>24</v>
      </c>
      <c r="Q264">
        <f>VLOOKUP(A264,'Catalogo de productos'!C:AJ,33,FALSE)</f>
        <v>1</v>
      </c>
      <c r="R264" s="32">
        <f t="shared" si="33"/>
        <v>0</v>
      </c>
      <c r="S264">
        <f t="shared" si="39"/>
        <v>0</v>
      </c>
      <c r="T264" t="str">
        <f>VLOOKUP(A264,'Catalogo de productos'!C:AJ,12,FALSE)</f>
        <v>027-NAVAL</v>
      </c>
      <c r="U264" t="str">
        <f>VLOOKUP(A264,'Catalogo de productos'!C:AJ,9,FALSE)</f>
        <v>AH002</v>
      </c>
      <c r="V264" t="str">
        <f>VLOOKUP(A264,'Catalogo de productos'!C:AJ,32,FALSE)</f>
        <v xml:space="preserve">De todos </v>
      </c>
    </row>
    <row r="265" spans="1:22" ht="15" x14ac:dyDescent="0.25">
      <c r="A265" s="34" t="s">
        <v>2038</v>
      </c>
      <c r="B265" s="24" t="s">
        <v>3478</v>
      </c>
      <c r="C265" s="25" t="s">
        <v>2748</v>
      </c>
      <c r="D265" s="25">
        <v>21</v>
      </c>
      <c r="E265" s="23">
        <v>0</v>
      </c>
      <c r="F265" s="25">
        <v>21</v>
      </c>
      <c r="G265" s="26">
        <v>0.11</v>
      </c>
      <c r="H265" s="65"/>
      <c r="I265" s="36">
        <f t="shared" si="34"/>
        <v>190.90909090909091</v>
      </c>
      <c r="J265">
        <f t="shared" si="35"/>
        <v>9.9</v>
      </c>
      <c r="K265">
        <f t="shared" si="36"/>
        <v>0</v>
      </c>
      <c r="L265">
        <f t="shared" si="37"/>
        <v>0</v>
      </c>
      <c r="M265" s="9">
        <f t="shared" si="38"/>
        <v>0</v>
      </c>
      <c r="N265" t="str">
        <f>VLOOKUP(A265,'Catalogo de productos'!C:AJ,10,FALSE)</f>
        <v>Top</v>
      </c>
      <c r="O265" t="str">
        <f>VLOOKUP(A265,'Catalogo de productos'!C:AJ,7,FALSE)</f>
        <v>Activo</v>
      </c>
      <c r="P265">
        <f>VLOOKUP(A265,'Catalogo de productos'!C:AJ,28,FALSE)</f>
        <v>24</v>
      </c>
      <c r="Q265">
        <f>VLOOKUP(A265,'Catalogo de productos'!C:AJ,33,FALSE)</f>
        <v>1</v>
      </c>
      <c r="R265" s="32">
        <f t="shared" si="33"/>
        <v>0</v>
      </c>
      <c r="S265">
        <f t="shared" si="39"/>
        <v>0</v>
      </c>
      <c r="T265" t="str">
        <f>VLOOKUP(A265,'Catalogo de productos'!C:AJ,12,FALSE)</f>
        <v>203-CENIZA</v>
      </c>
      <c r="U265" t="str">
        <f>VLOOKUP(A265,'Catalogo de productos'!C:AJ,9,FALSE)</f>
        <v>AM008</v>
      </c>
      <c r="V265" t="str">
        <f>VLOOKUP(A265,'Catalogo de productos'!C:AJ,32,FALSE)</f>
        <v xml:space="preserve">De todos </v>
      </c>
    </row>
    <row r="266" spans="1:22" ht="15" x14ac:dyDescent="0.25">
      <c r="A266" s="34" t="s">
        <v>786</v>
      </c>
      <c r="B266" s="24" t="s">
        <v>3420</v>
      </c>
      <c r="C266" s="25" t="s">
        <v>98</v>
      </c>
      <c r="D266" s="25">
        <v>12</v>
      </c>
      <c r="E266" s="22">
        <v>72</v>
      </c>
      <c r="F266" s="25">
        <v>84</v>
      </c>
      <c r="G266" s="26">
        <v>0.44</v>
      </c>
      <c r="H266" s="65"/>
      <c r="I266" s="36">
        <f t="shared" si="34"/>
        <v>190.90909090909091</v>
      </c>
      <c r="J266">
        <f t="shared" si="35"/>
        <v>39.6</v>
      </c>
      <c r="K266">
        <f t="shared" si="36"/>
        <v>0</v>
      </c>
      <c r="L266">
        <f t="shared" si="37"/>
        <v>0</v>
      </c>
      <c r="M266" s="9">
        <f t="shared" si="38"/>
        <v>0</v>
      </c>
      <c r="N266" t="str">
        <f>VLOOKUP(A266,'Catalogo de productos'!C:AJ,10,FALSE)</f>
        <v>Pantalón</v>
      </c>
      <c r="O266" t="str">
        <f>VLOOKUP(A266,'Catalogo de productos'!C:AJ,7,FALSE)</f>
        <v>Activo</v>
      </c>
      <c r="P266">
        <f>VLOOKUP(A266,'Catalogo de productos'!C:AJ,28,FALSE)</f>
        <v>24</v>
      </c>
      <c r="Q266">
        <f>VLOOKUP(A266,'Catalogo de productos'!C:AJ,33,FALSE)</f>
        <v>1</v>
      </c>
      <c r="R266" s="32">
        <f t="shared" si="33"/>
        <v>0</v>
      </c>
      <c r="S266">
        <f t="shared" si="39"/>
        <v>0</v>
      </c>
      <c r="T266" t="str">
        <f>VLOOKUP(A266,'Catalogo de productos'!C:AJ,12,FALSE)</f>
        <v>024-CELTA</v>
      </c>
      <c r="U266" t="str">
        <f>VLOOKUP(A266,'Catalogo de productos'!C:AJ,9,FALSE)</f>
        <v>A103</v>
      </c>
      <c r="V266" t="str">
        <f>VLOOKUP(A266,'Catalogo de productos'!C:AJ,32,FALSE)</f>
        <v xml:space="preserve">De todos </v>
      </c>
    </row>
    <row r="267" spans="1:22" ht="15" x14ac:dyDescent="0.25">
      <c r="A267" s="34" t="s">
        <v>162</v>
      </c>
      <c r="B267" s="24" t="s">
        <v>3410</v>
      </c>
      <c r="C267" s="25" t="s">
        <v>98</v>
      </c>
      <c r="D267" s="25">
        <v>290</v>
      </c>
      <c r="E267" s="23">
        <v>0</v>
      </c>
      <c r="F267" s="25">
        <v>290</v>
      </c>
      <c r="G267" s="26">
        <v>1.51</v>
      </c>
      <c r="H267" s="65"/>
      <c r="I267" s="36">
        <f t="shared" si="34"/>
        <v>192.05298013245033</v>
      </c>
      <c r="J267">
        <f t="shared" si="35"/>
        <v>135.9</v>
      </c>
      <c r="K267">
        <f t="shared" si="36"/>
        <v>0</v>
      </c>
      <c r="L267">
        <f t="shared" si="37"/>
        <v>0</v>
      </c>
      <c r="M267" s="9">
        <f t="shared" si="38"/>
        <v>0</v>
      </c>
      <c r="N267" t="str">
        <f>VLOOKUP(A267,'Catalogo de productos'!C:AJ,10,FALSE)</f>
        <v>Top</v>
      </c>
      <c r="O267" t="str">
        <f>VLOOKUP(A267,'Catalogo de productos'!C:AJ,7,FALSE)</f>
        <v>Activo</v>
      </c>
      <c r="P267">
        <f>VLOOKUP(A267,'Catalogo de productos'!C:AJ,28,FALSE)</f>
        <v>24</v>
      </c>
      <c r="Q267">
        <f>VLOOKUP(A267,'Catalogo de productos'!C:AJ,33,FALSE)</f>
        <v>3</v>
      </c>
      <c r="R267" s="32">
        <f>((P267*L267)/60)</f>
        <v>0</v>
      </c>
      <c r="S267">
        <f t="shared" si="39"/>
        <v>0</v>
      </c>
      <c r="T267" t="str">
        <f>VLOOKUP(A267,'Catalogo de productos'!C:AJ,12,FALSE)</f>
        <v>001-BLANCO</v>
      </c>
      <c r="U267" t="str">
        <f>VLOOKUP(A267,'Catalogo de productos'!C:AJ,9,FALSE)</f>
        <v>A007</v>
      </c>
      <c r="V267" t="str">
        <f>VLOOKUP(A267,'Catalogo de productos'!C:AJ,32,FALSE)</f>
        <v>A006</v>
      </c>
    </row>
    <row r="268" spans="1:22" ht="15" x14ac:dyDescent="0.25">
      <c r="A268" s="34" t="s">
        <v>891</v>
      </c>
      <c r="B268" s="24" t="s">
        <v>3430</v>
      </c>
      <c r="C268" s="25" t="s">
        <v>104</v>
      </c>
      <c r="D268" s="25">
        <v>25</v>
      </c>
      <c r="E268" s="23">
        <v>0</v>
      </c>
      <c r="F268" s="25">
        <v>25</v>
      </c>
      <c r="G268" s="26">
        <v>0.13</v>
      </c>
      <c r="H268" s="65"/>
      <c r="I268" s="36">
        <f t="shared" si="34"/>
        <v>192.30769230769229</v>
      </c>
      <c r="J268">
        <f t="shared" si="35"/>
        <v>11.700000000000001</v>
      </c>
      <c r="K268">
        <f t="shared" si="36"/>
        <v>0</v>
      </c>
      <c r="L268">
        <f t="shared" si="37"/>
        <v>0</v>
      </c>
      <c r="M268" s="9">
        <f t="shared" si="38"/>
        <v>0</v>
      </c>
      <c r="N268" t="str">
        <f>VLOOKUP(A268,'Catalogo de productos'!C:AJ,10,FALSE)</f>
        <v>Pantalón</v>
      </c>
      <c r="O268" t="str">
        <f>VLOOKUP(A268,'Catalogo de productos'!C:AJ,7,FALSE)</f>
        <v>Activo</v>
      </c>
      <c r="P268">
        <f>VLOOKUP(A268,'Catalogo de productos'!C:AJ,28,FALSE)</f>
        <v>24</v>
      </c>
      <c r="Q268">
        <f>VLOOKUP(A268,'Catalogo de productos'!C:AJ,33,FALSE)</f>
        <v>3</v>
      </c>
      <c r="R268" s="32">
        <f t="shared" ref="R268:R310" si="40">IF(K268=0,0,((P268*L268)/60))</f>
        <v>0</v>
      </c>
      <c r="S268">
        <f t="shared" si="39"/>
        <v>0</v>
      </c>
      <c r="T268" t="str">
        <f>VLOOKUP(A268,'Catalogo de productos'!C:AJ,12,FALSE)</f>
        <v>001-BLANCO</v>
      </c>
      <c r="U268" t="str">
        <f>VLOOKUP(A268,'Catalogo de productos'!C:AJ,9,FALSE)</f>
        <v>A104</v>
      </c>
      <c r="V268" t="str">
        <f>VLOOKUP(A268,'Catalogo de productos'!C:AJ,32,FALSE)</f>
        <v>A103 y AH103</v>
      </c>
    </row>
    <row r="269" spans="1:22" ht="15" x14ac:dyDescent="0.25">
      <c r="A269" s="34" t="s">
        <v>2067</v>
      </c>
      <c r="B269" s="24" t="s">
        <v>3420</v>
      </c>
      <c r="C269" s="25" t="s">
        <v>2747</v>
      </c>
      <c r="D269" s="25">
        <v>3</v>
      </c>
      <c r="E269" s="22">
        <v>24</v>
      </c>
      <c r="F269" s="25">
        <v>27</v>
      </c>
      <c r="G269" s="26">
        <v>0.14000000000000001</v>
      </c>
      <c r="H269" s="65"/>
      <c r="I269" s="36">
        <f t="shared" si="34"/>
        <v>192.85714285714283</v>
      </c>
      <c r="J269">
        <f t="shared" si="35"/>
        <v>12.600000000000001</v>
      </c>
      <c r="K269">
        <f t="shared" si="36"/>
        <v>0</v>
      </c>
      <c r="L269">
        <f t="shared" si="37"/>
        <v>0</v>
      </c>
      <c r="M269" s="9">
        <f t="shared" si="38"/>
        <v>0</v>
      </c>
      <c r="N269" t="str">
        <f>VLOOKUP(A269,'Catalogo de productos'!C:AJ,10,FALSE)</f>
        <v>Pantalón</v>
      </c>
      <c r="O269" t="str">
        <f>VLOOKUP(A269,'Catalogo de productos'!C:AJ,7,FALSE)</f>
        <v>Activo</v>
      </c>
      <c r="P269">
        <f>VLOOKUP(A269,'Catalogo de productos'!C:AJ,28,FALSE)</f>
        <v>24</v>
      </c>
      <c r="Q269">
        <f>VLOOKUP(A269,'Catalogo de productos'!C:AJ,33,FALSE)</f>
        <v>1</v>
      </c>
      <c r="R269" s="32">
        <f t="shared" si="40"/>
        <v>0</v>
      </c>
      <c r="S269">
        <f t="shared" si="39"/>
        <v>0</v>
      </c>
      <c r="T269" t="str">
        <f>VLOOKUP(A269,'Catalogo de productos'!C:AJ,12,FALSE)</f>
        <v>024-CELTA</v>
      </c>
      <c r="U269" t="str">
        <f>VLOOKUP(A269,'Catalogo de productos'!C:AJ,9,FALSE)</f>
        <v>A103</v>
      </c>
      <c r="V269" t="str">
        <f>VLOOKUP(A269,'Catalogo de productos'!C:AJ,32,FALSE)</f>
        <v xml:space="preserve">De todos </v>
      </c>
    </row>
    <row r="270" spans="1:22" ht="15" x14ac:dyDescent="0.25">
      <c r="A270" s="34" t="s">
        <v>2112</v>
      </c>
      <c r="B270" s="24" t="s">
        <v>3425</v>
      </c>
      <c r="C270" s="25" t="s">
        <v>2748</v>
      </c>
      <c r="D270" s="25">
        <v>54</v>
      </c>
      <c r="E270" s="23">
        <v>0</v>
      </c>
      <c r="F270" s="25">
        <v>54</v>
      </c>
      <c r="G270" s="26">
        <v>0.28000000000000003</v>
      </c>
      <c r="H270" s="65"/>
      <c r="I270" s="36">
        <f t="shared" si="34"/>
        <v>192.85714285714283</v>
      </c>
      <c r="J270">
        <f t="shared" si="35"/>
        <v>25.200000000000003</v>
      </c>
      <c r="K270">
        <f t="shared" si="36"/>
        <v>0</v>
      </c>
      <c r="L270">
        <f t="shared" si="37"/>
        <v>0</v>
      </c>
      <c r="M270" s="9">
        <f t="shared" si="38"/>
        <v>0</v>
      </c>
      <c r="N270" t="str">
        <f>VLOOKUP(A270,'Catalogo de productos'!C:AJ,10,FALSE)</f>
        <v>Pantalón</v>
      </c>
      <c r="O270" t="str">
        <f>VLOOKUP(A270,'Catalogo de productos'!C:AJ,7,FALSE)</f>
        <v>Activo</v>
      </c>
      <c r="P270">
        <f>VLOOKUP(A270,'Catalogo de productos'!C:AJ,28,FALSE)</f>
        <v>24</v>
      </c>
      <c r="Q270">
        <f>VLOOKUP(A270,'Catalogo de productos'!C:AJ,33,FALSE)</f>
        <v>3</v>
      </c>
      <c r="R270" s="32">
        <f t="shared" si="40"/>
        <v>0</v>
      </c>
      <c r="S270">
        <f t="shared" si="39"/>
        <v>0</v>
      </c>
      <c r="T270" t="str">
        <f>VLOOKUP(A270,'Catalogo de productos'!C:AJ,12,FALSE)</f>
        <v>001-BLANCO</v>
      </c>
      <c r="U270" t="str">
        <f>VLOOKUP(A270,'Catalogo de productos'!C:AJ,9,FALSE)</f>
        <v>A104</v>
      </c>
      <c r="V270" t="str">
        <f>VLOOKUP(A270,'Catalogo de productos'!C:AJ,32,FALSE)</f>
        <v>A103 y AH103</v>
      </c>
    </row>
    <row r="271" spans="1:22" ht="15" x14ac:dyDescent="0.25">
      <c r="A271" s="34" t="s">
        <v>997</v>
      </c>
      <c r="B271" s="24" t="s">
        <v>3426</v>
      </c>
      <c r="C271" s="25" t="s">
        <v>100</v>
      </c>
      <c r="D271" s="25">
        <v>60</v>
      </c>
      <c r="E271" s="23">
        <v>0</v>
      </c>
      <c r="F271" s="25">
        <v>60</v>
      </c>
      <c r="G271" s="26">
        <v>0.31</v>
      </c>
      <c r="H271" s="65"/>
      <c r="I271" s="36">
        <f t="shared" si="34"/>
        <v>193.54838709677421</v>
      </c>
      <c r="J271">
        <f t="shared" si="35"/>
        <v>27.9</v>
      </c>
      <c r="K271">
        <f t="shared" si="36"/>
        <v>0</v>
      </c>
      <c r="L271">
        <f t="shared" si="37"/>
        <v>0</v>
      </c>
      <c r="M271" s="9">
        <f t="shared" si="38"/>
        <v>0</v>
      </c>
      <c r="N271" t="str">
        <f>VLOOKUP(A271,'Catalogo de productos'!C:AJ,10,FALSE)</f>
        <v>Pantalón</v>
      </c>
      <c r="O271" t="str">
        <f>VLOOKUP(A271,'Catalogo de productos'!C:AJ,7,FALSE)</f>
        <v>Activo</v>
      </c>
      <c r="P271">
        <f>VLOOKUP(A271,'Catalogo de productos'!C:AJ,28,FALSE)</f>
        <v>24</v>
      </c>
      <c r="Q271">
        <f>VLOOKUP(A271,'Catalogo de productos'!C:AJ,33,FALSE)</f>
        <v>3</v>
      </c>
      <c r="R271" s="32">
        <f t="shared" si="40"/>
        <v>0</v>
      </c>
      <c r="S271">
        <f t="shared" si="39"/>
        <v>0</v>
      </c>
      <c r="T271" t="str">
        <f>VLOOKUP(A271,'Catalogo de productos'!C:AJ,12,FALSE)</f>
        <v>027-NAVAL</v>
      </c>
      <c r="U271" t="str">
        <f>VLOOKUP(A271,'Catalogo de productos'!C:AJ,9,FALSE)</f>
        <v>A104</v>
      </c>
      <c r="V271" t="str">
        <f>VLOOKUP(A271,'Catalogo de productos'!C:AJ,32,FALSE)</f>
        <v>A103 y AH103</v>
      </c>
    </row>
    <row r="272" spans="1:22" ht="15" x14ac:dyDescent="0.25">
      <c r="A272" s="34" t="s">
        <v>1328</v>
      </c>
      <c r="B272" s="24" t="s">
        <v>3476</v>
      </c>
      <c r="C272" s="25" t="s">
        <v>98</v>
      </c>
      <c r="D272" s="25">
        <v>37</v>
      </c>
      <c r="E272" s="23">
        <v>0</v>
      </c>
      <c r="F272" s="25">
        <v>37</v>
      </c>
      <c r="G272" s="26">
        <v>0.19</v>
      </c>
      <c r="H272" s="65"/>
      <c r="I272" s="36">
        <f t="shared" si="34"/>
        <v>194.73684210526315</v>
      </c>
      <c r="J272">
        <f t="shared" si="35"/>
        <v>17.100000000000001</v>
      </c>
      <c r="K272">
        <f t="shared" si="36"/>
        <v>0</v>
      </c>
      <c r="L272">
        <f t="shared" si="37"/>
        <v>0</v>
      </c>
      <c r="M272" s="9">
        <f t="shared" si="38"/>
        <v>0</v>
      </c>
      <c r="N272" t="str">
        <f>VLOOKUP(A272,'Catalogo de productos'!C:AJ,10,FALSE)</f>
        <v>Top</v>
      </c>
      <c r="O272" t="str">
        <f>VLOOKUP(A272,'Catalogo de productos'!C:AJ,7,FALSE)</f>
        <v>Activo</v>
      </c>
      <c r="P272">
        <f>VLOOKUP(A272,'Catalogo de productos'!C:AJ,28,FALSE)</f>
        <v>24</v>
      </c>
      <c r="Q272">
        <f>VLOOKUP(A272,'Catalogo de productos'!C:AJ,33,FALSE)</f>
        <v>1</v>
      </c>
      <c r="R272" s="32">
        <f t="shared" si="40"/>
        <v>0</v>
      </c>
      <c r="S272">
        <f t="shared" si="39"/>
        <v>0</v>
      </c>
      <c r="T272" t="str">
        <f>VLOOKUP(A272,'Catalogo de productos'!C:AJ,12,FALSE)</f>
        <v>203-CENIZA</v>
      </c>
      <c r="U272" t="str">
        <f>VLOOKUP(A272,'Catalogo de productos'!C:AJ,9,FALSE)</f>
        <v>AH401</v>
      </c>
      <c r="V272" t="str">
        <f>VLOOKUP(A272,'Catalogo de productos'!C:AJ,32,FALSE)</f>
        <v xml:space="preserve">De todos </v>
      </c>
    </row>
    <row r="273" spans="1:22" ht="15" x14ac:dyDescent="0.25">
      <c r="A273" s="34" t="s">
        <v>990</v>
      </c>
      <c r="B273" s="24" t="s">
        <v>3425</v>
      </c>
      <c r="C273" s="25" t="s">
        <v>100</v>
      </c>
      <c r="D273" s="25">
        <v>47</v>
      </c>
      <c r="E273" s="23">
        <v>0</v>
      </c>
      <c r="F273" s="25">
        <v>47</v>
      </c>
      <c r="G273" s="26">
        <v>0.24</v>
      </c>
      <c r="H273" s="65"/>
      <c r="I273" s="36">
        <f t="shared" si="34"/>
        <v>195.83333333333334</v>
      </c>
      <c r="J273">
        <f t="shared" si="35"/>
        <v>21.599999999999998</v>
      </c>
      <c r="K273">
        <f t="shared" si="36"/>
        <v>0</v>
      </c>
      <c r="L273">
        <f t="shared" si="37"/>
        <v>0</v>
      </c>
      <c r="M273" s="9">
        <f t="shared" si="38"/>
        <v>0</v>
      </c>
      <c r="N273" t="str">
        <f>VLOOKUP(A273,'Catalogo de productos'!C:AJ,10,FALSE)</f>
        <v>Pantalón</v>
      </c>
      <c r="O273" t="str">
        <f>VLOOKUP(A273,'Catalogo de productos'!C:AJ,7,FALSE)</f>
        <v>Activo</v>
      </c>
      <c r="P273">
        <f>VLOOKUP(A273,'Catalogo de productos'!C:AJ,28,FALSE)</f>
        <v>24</v>
      </c>
      <c r="Q273">
        <f>VLOOKUP(A273,'Catalogo de productos'!C:AJ,33,FALSE)</f>
        <v>3</v>
      </c>
      <c r="R273" s="32">
        <f t="shared" si="40"/>
        <v>0</v>
      </c>
      <c r="S273">
        <f t="shared" si="39"/>
        <v>0</v>
      </c>
      <c r="T273" t="str">
        <f>VLOOKUP(A273,'Catalogo de productos'!C:AJ,12,FALSE)</f>
        <v>001-BLANCO</v>
      </c>
      <c r="U273" t="str">
        <f>VLOOKUP(A273,'Catalogo de productos'!C:AJ,9,FALSE)</f>
        <v>A104</v>
      </c>
      <c r="V273" t="str">
        <f>VLOOKUP(A273,'Catalogo de productos'!C:AJ,32,FALSE)</f>
        <v>A103 y AH103</v>
      </c>
    </row>
    <row r="274" spans="1:22" ht="15" x14ac:dyDescent="0.25">
      <c r="A274" s="34" t="s">
        <v>546</v>
      </c>
      <c r="B274" s="24" t="s">
        <v>3458</v>
      </c>
      <c r="C274" s="25" t="s">
        <v>107</v>
      </c>
      <c r="D274" s="25">
        <v>28</v>
      </c>
      <c r="E274" s="23">
        <v>0</v>
      </c>
      <c r="F274" s="25">
        <v>28</v>
      </c>
      <c r="G274" s="26">
        <v>0.14000000000000001</v>
      </c>
      <c r="H274" s="65"/>
      <c r="I274" s="36">
        <f t="shared" si="34"/>
        <v>199.99999999999997</v>
      </c>
      <c r="J274">
        <f t="shared" si="35"/>
        <v>12.600000000000001</v>
      </c>
      <c r="K274">
        <f t="shared" si="36"/>
        <v>0</v>
      </c>
      <c r="L274">
        <f t="shared" si="37"/>
        <v>0</v>
      </c>
      <c r="M274" s="9">
        <f t="shared" si="38"/>
        <v>0</v>
      </c>
      <c r="N274" t="str">
        <f>VLOOKUP(A274,'Catalogo de productos'!C:AJ,10,FALSE)</f>
        <v>Top</v>
      </c>
      <c r="O274" t="str">
        <f>VLOOKUP(A274,'Catalogo de productos'!C:AJ,7,FALSE)</f>
        <v>Activo</v>
      </c>
      <c r="P274">
        <f>VLOOKUP(A274,'Catalogo de productos'!C:AJ,28,FALSE)</f>
        <v>24</v>
      </c>
      <c r="Q274">
        <f>VLOOKUP(A274,'Catalogo de productos'!C:AJ,33,FALSE)</f>
        <v>2</v>
      </c>
      <c r="R274" s="32">
        <f t="shared" si="40"/>
        <v>0</v>
      </c>
      <c r="S274">
        <f t="shared" si="39"/>
        <v>0</v>
      </c>
      <c r="T274" t="str">
        <f>VLOOKUP(A274,'Catalogo de productos'!C:AJ,12,FALSE)</f>
        <v>027-NAVAL</v>
      </c>
      <c r="U274" t="str">
        <f>VLOOKUP(A274,'Catalogo de productos'!C:AJ,9,FALSE)</f>
        <v>AH003</v>
      </c>
      <c r="V274" t="str">
        <f>VLOOKUP(A274,'Catalogo de productos'!C:AJ,32,FALSE)</f>
        <v>A002</v>
      </c>
    </row>
    <row r="275" spans="1:22" ht="15" x14ac:dyDescent="0.25">
      <c r="A275" s="34" t="s">
        <v>1409</v>
      </c>
      <c r="B275" s="24" t="s">
        <v>3491</v>
      </c>
      <c r="C275" s="25" t="s">
        <v>100</v>
      </c>
      <c r="D275" s="25">
        <v>2</v>
      </c>
      <c r="E275" s="23">
        <v>0</v>
      </c>
      <c r="F275" s="25">
        <v>2</v>
      </c>
      <c r="G275" s="26">
        <v>0.01</v>
      </c>
      <c r="H275" s="65"/>
      <c r="I275" s="36">
        <f t="shared" si="34"/>
        <v>200</v>
      </c>
      <c r="J275">
        <f t="shared" si="35"/>
        <v>0.9</v>
      </c>
      <c r="K275">
        <f t="shared" si="36"/>
        <v>0</v>
      </c>
      <c r="L275">
        <f t="shared" si="37"/>
        <v>0</v>
      </c>
      <c r="M275" s="9">
        <f t="shared" si="38"/>
        <v>0</v>
      </c>
      <c r="N275" t="e">
        <f>VLOOKUP(A275,'Catalogo de productos'!C:AJ,10,FALSE)</f>
        <v>#N/A</v>
      </c>
      <c r="O275" t="e">
        <f>VLOOKUP(A275,'Catalogo de productos'!C:AJ,7,FALSE)</f>
        <v>#N/A</v>
      </c>
      <c r="P275" t="e">
        <f>VLOOKUP(A275,'Catalogo de productos'!C:AJ,28,FALSE)</f>
        <v>#N/A</v>
      </c>
      <c r="Q275" t="e">
        <f>VLOOKUP(A275,'Catalogo de productos'!C:AJ,33,FALSE)</f>
        <v>#N/A</v>
      </c>
      <c r="R275" s="32">
        <f t="shared" si="40"/>
        <v>0</v>
      </c>
      <c r="S275">
        <f t="shared" si="39"/>
        <v>0</v>
      </c>
      <c r="T275" t="e">
        <f>VLOOKUP(A275,'Catalogo de productos'!C:AJ,12,FALSE)</f>
        <v>#N/A</v>
      </c>
      <c r="U275" t="e">
        <f>VLOOKUP(A275,'Catalogo de productos'!C:AJ,9,FALSE)</f>
        <v>#N/A</v>
      </c>
      <c r="V275" t="e">
        <f>VLOOKUP(A275,'Catalogo de productos'!C:AJ,32,FALSE)</f>
        <v>#N/A</v>
      </c>
    </row>
    <row r="276" spans="1:22" ht="15" x14ac:dyDescent="0.25">
      <c r="A276" s="34" t="s">
        <v>1327</v>
      </c>
      <c r="B276" s="24" t="s">
        <v>3475</v>
      </c>
      <c r="C276" s="25" t="s">
        <v>107</v>
      </c>
      <c r="D276" s="25">
        <v>4</v>
      </c>
      <c r="E276" s="23">
        <v>0</v>
      </c>
      <c r="F276" s="25">
        <v>4</v>
      </c>
      <c r="G276" s="26">
        <v>0.02</v>
      </c>
      <c r="H276" s="65"/>
      <c r="I276" s="36">
        <f t="shared" si="34"/>
        <v>200</v>
      </c>
      <c r="J276">
        <f t="shared" si="35"/>
        <v>1.8</v>
      </c>
      <c r="K276">
        <f t="shared" si="36"/>
        <v>0</v>
      </c>
      <c r="L276">
        <f t="shared" si="37"/>
        <v>0</v>
      </c>
      <c r="M276" s="9">
        <f t="shared" si="38"/>
        <v>0</v>
      </c>
      <c r="N276" t="str">
        <f>VLOOKUP(A276,'Catalogo de productos'!C:AJ,10,FALSE)</f>
        <v>Top</v>
      </c>
      <c r="O276" t="str">
        <f>VLOOKUP(A276,'Catalogo de productos'!C:AJ,7,FALSE)</f>
        <v>Activo</v>
      </c>
      <c r="P276">
        <f>VLOOKUP(A276,'Catalogo de productos'!C:AJ,28,FALSE)</f>
        <v>24</v>
      </c>
      <c r="Q276">
        <f>VLOOKUP(A276,'Catalogo de productos'!C:AJ,33,FALSE)</f>
        <v>1</v>
      </c>
      <c r="R276" s="32">
        <f t="shared" si="40"/>
        <v>0</v>
      </c>
      <c r="S276">
        <f t="shared" si="39"/>
        <v>0</v>
      </c>
      <c r="T276" t="str">
        <f>VLOOKUP(A276,'Catalogo de productos'!C:AJ,12,FALSE)</f>
        <v>027-NAVAL</v>
      </c>
      <c r="U276" t="str">
        <f>VLOOKUP(A276,'Catalogo de productos'!C:AJ,9,FALSE)</f>
        <v>AH401</v>
      </c>
      <c r="V276" t="str">
        <f>VLOOKUP(A276,'Catalogo de productos'!C:AJ,32,FALSE)</f>
        <v xml:space="preserve">De todos </v>
      </c>
    </row>
    <row r="277" spans="1:22" ht="15" x14ac:dyDescent="0.25">
      <c r="A277" s="34" t="s">
        <v>1065</v>
      </c>
      <c r="B277" s="24" t="s">
        <v>3463</v>
      </c>
      <c r="C277" s="25" t="s">
        <v>107</v>
      </c>
      <c r="D277" s="25">
        <v>10</v>
      </c>
      <c r="E277" s="23">
        <v>0</v>
      </c>
      <c r="F277" s="25">
        <v>10</v>
      </c>
      <c r="G277" s="26">
        <v>0.05</v>
      </c>
      <c r="H277" s="65"/>
      <c r="I277" s="36">
        <f t="shared" si="34"/>
        <v>200</v>
      </c>
      <c r="J277">
        <f t="shared" si="35"/>
        <v>4.5</v>
      </c>
      <c r="K277">
        <f t="shared" si="36"/>
        <v>0</v>
      </c>
      <c r="L277">
        <f t="shared" si="37"/>
        <v>0</v>
      </c>
      <c r="M277" s="9">
        <f t="shared" si="38"/>
        <v>0</v>
      </c>
      <c r="N277" t="str">
        <f>VLOOKUP(A277,'Catalogo de productos'!C:AJ,10,FALSE)</f>
        <v>Pantalón</v>
      </c>
      <c r="O277" t="str">
        <f>VLOOKUP(A277,'Catalogo de productos'!C:AJ,7,FALSE)</f>
        <v>Activo</v>
      </c>
      <c r="P277">
        <f>VLOOKUP(A277,'Catalogo de productos'!C:AJ,28,FALSE)</f>
        <v>24</v>
      </c>
      <c r="Q277">
        <f>VLOOKUP(A277,'Catalogo de productos'!C:AJ,33,FALSE)</f>
        <v>2</v>
      </c>
      <c r="R277" s="32">
        <f t="shared" si="40"/>
        <v>0</v>
      </c>
      <c r="S277">
        <f t="shared" si="39"/>
        <v>0</v>
      </c>
      <c r="T277" t="str">
        <f>VLOOKUP(A277,'Catalogo de productos'!C:AJ,12,FALSE)</f>
        <v>001-BLANCO</v>
      </c>
      <c r="U277" t="str">
        <f>VLOOKUP(A277,'Catalogo de productos'!C:AJ,9,FALSE)</f>
        <v>AH101</v>
      </c>
      <c r="V277" t="str">
        <f>VLOOKUP(A277,'Catalogo de productos'!C:AJ,32,FALSE)</f>
        <v xml:space="preserve">De todos </v>
      </c>
    </row>
    <row r="278" spans="1:22" ht="15" x14ac:dyDescent="0.25">
      <c r="A278" s="34" t="s">
        <v>2256</v>
      </c>
      <c r="B278" s="24" t="s">
        <v>3496</v>
      </c>
      <c r="C278" s="25" t="s">
        <v>2747</v>
      </c>
      <c r="D278" s="25">
        <v>12</v>
      </c>
      <c r="E278" s="23">
        <v>0</v>
      </c>
      <c r="F278" s="25">
        <v>12</v>
      </c>
      <c r="G278" s="26">
        <v>0.06</v>
      </c>
      <c r="H278" s="65"/>
      <c r="I278" s="36">
        <f t="shared" si="34"/>
        <v>200</v>
      </c>
      <c r="J278">
        <f t="shared" si="35"/>
        <v>5.3999999999999995</v>
      </c>
      <c r="K278">
        <f t="shared" si="36"/>
        <v>0</v>
      </c>
      <c r="L278">
        <f t="shared" si="37"/>
        <v>0</v>
      </c>
      <c r="M278" s="9">
        <f t="shared" si="38"/>
        <v>0</v>
      </c>
      <c r="N278" t="e">
        <f>VLOOKUP(A278,'Catalogo de productos'!C:AJ,10,FALSE)</f>
        <v>#N/A</v>
      </c>
      <c r="O278" t="e">
        <f>VLOOKUP(A278,'Catalogo de productos'!C:AJ,7,FALSE)</f>
        <v>#N/A</v>
      </c>
      <c r="P278" t="e">
        <f>VLOOKUP(A278,'Catalogo de productos'!C:AJ,28,FALSE)</f>
        <v>#N/A</v>
      </c>
      <c r="Q278" t="e">
        <f>VLOOKUP(A278,'Catalogo de productos'!C:AJ,33,FALSE)</f>
        <v>#N/A</v>
      </c>
      <c r="R278" s="32">
        <f t="shared" si="40"/>
        <v>0</v>
      </c>
      <c r="S278">
        <f t="shared" si="39"/>
        <v>0</v>
      </c>
      <c r="T278" t="e">
        <f>VLOOKUP(A278,'Catalogo de productos'!C:AJ,12,FALSE)</f>
        <v>#N/A</v>
      </c>
      <c r="U278" t="e">
        <f>VLOOKUP(A278,'Catalogo de productos'!C:AJ,9,FALSE)</f>
        <v>#N/A</v>
      </c>
      <c r="V278" t="e">
        <f>VLOOKUP(A278,'Catalogo de productos'!C:AJ,32,FALSE)</f>
        <v>#N/A</v>
      </c>
    </row>
    <row r="279" spans="1:22" ht="15" x14ac:dyDescent="0.25">
      <c r="A279" s="34" t="s">
        <v>2367</v>
      </c>
      <c r="B279" s="24" t="s">
        <v>3492</v>
      </c>
      <c r="C279" s="25" t="s">
        <v>98</v>
      </c>
      <c r="D279" s="25">
        <v>32</v>
      </c>
      <c r="E279" s="23">
        <v>0</v>
      </c>
      <c r="F279" s="25">
        <v>32</v>
      </c>
      <c r="G279" s="26">
        <v>0.16</v>
      </c>
      <c r="H279" s="65"/>
      <c r="I279" s="36">
        <f t="shared" si="34"/>
        <v>200</v>
      </c>
      <c r="J279">
        <f t="shared" si="35"/>
        <v>14.4</v>
      </c>
      <c r="K279">
        <f t="shared" si="36"/>
        <v>0</v>
      </c>
      <c r="L279">
        <f t="shared" si="37"/>
        <v>0</v>
      </c>
      <c r="M279" s="9">
        <f t="shared" si="38"/>
        <v>0</v>
      </c>
      <c r="N279" t="str">
        <f>VLOOKUP(A279,'Catalogo de productos'!C:AJ,10,FALSE)</f>
        <v>Top</v>
      </c>
      <c r="O279" t="str">
        <f>VLOOKUP(A279,'Catalogo de productos'!C:AJ,7,FALSE)</f>
        <v>Activo</v>
      </c>
      <c r="P279">
        <f>VLOOKUP(A279,'Catalogo de productos'!C:AJ,28,FALSE)</f>
        <v>24</v>
      </c>
      <c r="Q279">
        <f>VLOOKUP(A279,'Catalogo de productos'!C:AJ,33,FALSE)</f>
        <v>1</v>
      </c>
      <c r="R279" s="32">
        <f t="shared" si="40"/>
        <v>0</v>
      </c>
      <c r="S279">
        <f t="shared" si="39"/>
        <v>0</v>
      </c>
      <c r="T279" t="str">
        <f>VLOOKUP(A279,'Catalogo de productos'!C:AJ,12,FALSE)</f>
        <v>023-ROSEBUD</v>
      </c>
      <c r="U279" t="str">
        <f>VLOOKUP(A279,'Catalogo de productos'!C:AJ,9,FALSE)</f>
        <v>I002</v>
      </c>
      <c r="V279" t="str">
        <f>VLOOKUP(A279,'Catalogo de productos'!C:AJ,32,FALSE)</f>
        <v xml:space="preserve">De todos </v>
      </c>
    </row>
    <row r="280" spans="1:22" ht="15" x14ac:dyDescent="0.25">
      <c r="A280" s="34" t="s">
        <v>2015</v>
      </c>
      <c r="B280" s="24" t="s">
        <v>3454</v>
      </c>
      <c r="C280" s="25" t="s">
        <v>2747</v>
      </c>
      <c r="D280" s="25">
        <v>46</v>
      </c>
      <c r="E280" s="23">
        <v>0</v>
      </c>
      <c r="F280" s="25">
        <v>46</v>
      </c>
      <c r="G280" s="26">
        <v>0.23</v>
      </c>
      <c r="H280" s="65"/>
      <c r="I280" s="36">
        <f t="shared" si="34"/>
        <v>200</v>
      </c>
      <c r="J280">
        <f t="shared" si="35"/>
        <v>20.7</v>
      </c>
      <c r="K280">
        <f t="shared" si="36"/>
        <v>0</v>
      </c>
      <c r="L280">
        <f t="shared" si="37"/>
        <v>0</v>
      </c>
      <c r="M280" s="9">
        <f t="shared" si="38"/>
        <v>0</v>
      </c>
      <c r="N280" t="str">
        <f>VLOOKUP(A280,'Catalogo de productos'!C:AJ,10,FALSE)</f>
        <v>Top</v>
      </c>
      <c r="O280" t="str">
        <f>VLOOKUP(A280,'Catalogo de productos'!C:AJ,7,FALSE)</f>
        <v>Activo</v>
      </c>
      <c r="P280">
        <f>VLOOKUP(A280,'Catalogo de productos'!C:AJ,28,FALSE)</f>
        <v>24</v>
      </c>
      <c r="Q280">
        <f>VLOOKUP(A280,'Catalogo de productos'!C:AJ,33,FALSE)</f>
        <v>1</v>
      </c>
      <c r="R280" s="32">
        <f t="shared" si="40"/>
        <v>0</v>
      </c>
      <c r="S280">
        <f t="shared" si="39"/>
        <v>0</v>
      </c>
      <c r="T280" t="str">
        <f>VLOOKUP(A280,'Catalogo de productos'!C:AJ,12,FALSE)</f>
        <v>027-NAVAL</v>
      </c>
      <c r="U280" t="str">
        <f>VLOOKUP(A280,'Catalogo de productos'!C:AJ,9,FALSE)</f>
        <v>AH002</v>
      </c>
      <c r="V280" t="str">
        <f>VLOOKUP(A280,'Catalogo de productos'!C:AJ,32,FALSE)</f>
        <v xml:space="preserve">De todos </v>
      </c>
    </row>
    <row r="281" spans="1:22" ht="15" x14ac:dyDescent="0.25">
      <c r="A281" s="34" t="s">
        <v>132</v>
      </c>
      <c r="B281" s="24" t="s">
        <v>3408</v>
      </c>
      <c r="C281" s="25" t="s">
        <v>104</v>
      </c>
      <c r="D281" s="25">
        <v>76</v>
      </c>
      <c r="E281" s="23">
        <v>0</v>
      </c>
      <c r="F281" s="25">
        <v>76</v>
      </c>
      <c r="G281" s="26">
        <v>0.38</v>
      </c>
      <c r="H281" s="65"/>
      <c r="I281" s="36">
        <f t="shared" si="34"/>
        <v>200</v>
      </c>
      <c r="J281">
        <f t="shared" si="35"/>
        <v>34.200000000000003</v>
      </c>
      <c r="K281">
        <f t="shared" si="36"/>
        <v>0</v>
      </c>
      <c r="L281">
        <f t="shared" si="37"/>
        <v>0</v>
      </c>
      <c r="M281" s="9">
        <f t="shared" si="38"/>
        <v>0</v>
      </c>
      <c r="N281" t="str">
        <f>VLOOKUP(A281,'Catalogo de productos'!C:AJ,10,FALSE)</f>
        <v>Top</v>
      </c>
      <c r="O281" t="str">
        <f>VLOOKUP(A281,'Catalogo de productos'!C:AJ,7,FALSE)</f>
        <v>Activo</v>
      </c>
      <c r="P281">
        <f>VLOOKUP(A281,'Catalogo de productos'!C:AJ,28,FALSE)</f>
        <v>24</v>
      </c>
      <c r="Q281">
        <f>VLOOKUP(A281,'Catalogo de productos'!C:AJ,33,FALSE)</f>
        <v>3</v>
      </c>
      <c r="R281" s="32">
        <f t="shared" si="40"/>
        <v>0</v>
      </c>
      <c r="S281">
        <f t="shared" si="39"/>
        <v>0</v>
      </c>
      <c r="T281" t="str">
        <f>VLOOKUP(A281,'Catalogo de productos'!C:AJ,12,FALSE)</f>
        <v>027-NAVAL</v>
      </c>
      <c r="U281" t="str">
        <f>VLOOKUP(A281,'Catalogo de productos'!C:AJ,9,FALSE)</f>
        <v>A006</v>
      </c>
      <c r="V281" t="str">
        <f>VLOOKUP(A281,'Catalogo de productos'!C:AJ,32,FALSE)</f>
        <v>A007</v>
      </c>
    </row>
    <row r="282" spans="1:22" ht="15" x14ac:dyDescent="0.25">
      <c r="A282" s="34" t="s">
        <v>670</v>
      </c>
      <c r="B282" s="24" t="s">
        <v>3413</v>
      </c>
      <c r="C282" s="25" t="s">
        <v>100</v>
      </c>
      <c r="D282" s="25">
        <v>146</v>
      </c>
      <c r="E282" s="23">
        <v>0</v>
      </c>
      <c r="F282" s="25">
        <v>146</v>
      </c>
      <c r="G282" s="26">
        <v>0.73</v>
      </c>
      <c r="H282" s="65"/>
      <c r="I282" s="36">
        <f t="shared" si="34"/>
        <v>200</v>
      </c>
      <c r="J282">
        <f t="shared" si="35"/>
        <v>65.7</v>
      </c>
      <c r="K282">
        <f t="shared" si="36"/>
        <v>0</v>
      </c>
      <c r="L282">
        <f t="shared" si="37"/>
        <v>0</v>
      </c>
      <c r="M282" s="9">
        <f t="shared" si="38"/>
        <v>0</v>
      </c>
      <c r="N282" t="str">
        <f>VLOOKUP(A282,'Catalogo de productos'!C:AJ,10,FALSE)</f>
        <v>Pantalón</v>
      </c>
      <c r="O282" t="str">
        <f>VLOOKUP(A282,'Catalogo de productos'!C:AJ,7,FALSE)</f>
        <v>Activo</v>
      </c>
      <c r="P282">
        <f>VLOOKUP(A282,'Catalogo de productos'!C:AJ,28,FALSE)</f>
        <v>24</v>
      </c>
      <c r="Q282">
        <f>VLOOKUP(A282,'Catalogo de productos'!C:AJ,33,FALSE)</f>
        <v>1</v>
      </c>
      <c r="R282" s="32">
        <f t="shared" si="40"/>
        <v>0</v>
      </c>
      <c r="S282">
        <f t="shared" si="39"/>
        <v>0</v>
      </c>
      <c r="T282" t="str">
        <f>VLOOKUP(A282,'Catalogo de productos'!C:AJ,12,FALSE)</f>
        <v>001-BLANCO</v>
      </c>
      <c r="U282" t="str">
        <f>VLOOKUP(A282,'Catalogo de productos'!C:AJ,9,FALSE)</f>
        <v>A102</v>
      </c>
      <c r="V282" t="str">
        <f>VLOOKUP(A282,'Catalogo de productos'!C:AJ,32,FALSE)</f>
        <v xml:space="preserve">De todos </v>
      </c>
    </row>
    <row r="283" spans="1:22" ht="15" x14ac:dyDescent="0.25">
      <c r="A283" s="34" t="s">
        <v>701</v>
      </c>
      <c r="B283" s="24" t="s">
        <v>3418</v>
      </c>
      <c r="C283" s="25" t="s">
        <v>100</v>
      </c>
      <c r="D283" s="25">
        <v>109</v>
      </c>
      <c r="E283" s="23">
        <v>0</v>
      </c>
      <c r="F283" s="25">
        <v>109</v>
      </c>
      <c r="G283" s="26">
        <v>0.54</v>
      </c>
      <c r="H283" s="65"/>
      <c r="I283" s="36">
        <f t="shared" si="34"/>
        <v>201.85185185185185</v>
      </c>
      <c r="J283">
        <f t="shared" si="35"/>
        <v>48.6</v>
      </c>
      <c r="K283">
        <f t="shared" si="36"/>
        <v>0</v>
      </c>
      <c r="L283">
        <f t="shared" si="37"/>
        <v>0</v>
      </c>
      <c r="M283" s="9">
        <f t="shared" si="38"/>
        <v>0</v>
      </c>
      <c r="N283" t="str">
        <f>VLOOKUP(A283,'Catalogo de productos'!C:AJ,10,FALSE)</f>
        <v>Pantalón</v>
      </c>
      <c r="O283" t="str">
        <f>VLOOKUP(A283,'Catalogo de productos'!C:AJ,7,FALSE)</f>
        <v>Activo</v>
      </c>
      <c r="P283">
        <f>VLOOKUP(A283,'Catalogo de productos'!C:AJ,28,FALSE)</f>
        <v>24</v>
      </c>
      <c r="Q283">
        <f>VLOOKUP(A283,'Catalogo de productos'!C:AJ,33,FALSE)</f>
        <v>1</v>
      </c>
      <c r="R283" s="32">
        <f t="shared" si="40"/>
        <v>0</v>
      </c>
      <c r="S283">
        <f t="shared" si="39"/>
        <v>0</v>
      </c>
      <c r="T283" t="str">
        <f>VLOOKUP(A283,'Catalogo de productos'!C:AJ,12,FALSE)</f>
        <v>570-NEGRO</v>
      </c>
      <c r="U283" t="str">
        <f>VLOOKUP(A283,'Catalogo de productos'!C:AJ,9,FALSE)</f>
        <v>A102</v>
      </c>
      <c r="V283" t="str">
        <f>VLOOKUP(A283,'Catalogo de productos'!C:AJ,32,FALSE)</f>
        <v xml:space="preserve">De todos </v>
      </c>
    </row>
    <row r="284" spans="1:22" ht="15" x14ac:dyDescent="0.25">
      <c r="A284" s="34" t="s">
        <v>2099</v>
      </c>
      <c r="B284" s="24" t="s">
        <v>3433</v>
      </c>
      <c r="C284" s="25" t="s">
        <v>2747</v>
      </c>
      <c r="D284" s="25">
        <v>79</v>
      </c>
      <c r="E284" s="23">
        <v>0</v>
      </c>
      <c r="F284" s="25">
        <v>79</v>
      </c>
      <c r="G284" s="26">
        <v>0.39</v>
      </c>
      <c r="H284" s="65"/>
      <c r="I284" s="36">
        <f t="shared" si="34"/>
        <v>202.56410256410257</v>
      </c>
      <c r="J284">
        <f t="shared" si="35"/>
        <v>35.1</v>
      </c>
      <c r="K284">
        <f t="shared" si="36"/>
        <v>0</v>
      </c>
      <c r="L284">
        <f t="shared" si="37"/>
        <v>0</v>
      </c>
      <c r="M284" s="9">
        <f t="shared" si="38"/>
        <v>0</v>
      </c>
      <c r="N284" t="str">
        <f>VLOOKUP(A284,'Catalogo de productos'!C:AJ,10,FALSE)</f>
        <v>Pantalón</v>
      </c>
      <c r="O284" t="str">
        <f>VLOOKUP(A284,'Catalogo de productos'!C:AJ,7,FALSE)</f>
        <v>Activo</v>
      </c>
      <c r="P284">
        <f>VLOOKUP(A284,'Catalogo de productos'!C:AJ,28,FALSE)</f>
        <v>24</v>
      </c>
      <c r="Q284">
        <f>VLOOKUP(A284,'Catalogo de productos'!C:AJ,33,FALSE)</f>
        <v>3</v>
      </c>
      <c r="R284" s="32">
        <f t="shared" si="40"/>
        <v>0</v>
      </c>
      <c r="S284">
        <f t="shared" si="39"/>
        <v>0</v>
      </c>
      <c r="T284" t="str">
        <f>VLOOKUP(A284,'Catalogo de productos'!C:AJ,12,FALSE)</f>
        <v>421-AVENTURINE</v>
      </c>
      <c r="U284" t="str">
        <f>VLOOKUP(A284,'Catalogo de productos'!C:AJ,9,FALSE)</f>
        <v>A104</v>
      </c>
      <c r="V284" t="str">
        <f>VLOOKUP(A284,'Catalogo de productos'!C:AJ,32,FALSE)</f>
        <v>A103 y AH103</v>
      </c>
    </row>
    <row r="285" spans="1:22" ht="15" x14ac:dyDescent="0.25">
      <c r="A285" s="34" t="s">
        <v>547</v>
      </c>
      <c r="B285" s="24" t="s">
        <v>3461</v>
      </c>
      <c r="C285" s="25" t="s">
        <v>98</v>
      </c>
      <c r="D285" s="25">
        <v>146</v>
      </c>
      <c r="E285" s="23">
        <v>0</v>
      </c>
      <c r="F285" s="25">
        <v>146</v>
      </c>
      <c r="G285" s="26">
        <v>0.72</v>
      </c>
      <c r="H285" s="65"/>
      <c r="I285" s="36">
        <f t="shared" si="34"/>
        <v>202.77777777777777</v>
      </c>
      <c r="J285">
        <f t="shared" si="35"/>
        <v>64.8</v>
      </c>
      <c r="K285">
        <f t="shared" si="36"/>
        <v>0</v>
      </c>
      <c r="L285">
        <f t="shared" si="37"/>
        <v>0</v>
      </c>
      <c r="M285" s="9">
        <f t="shared" si="38"/>
        <v>0</v>
      </c>
      <c r="N285" t="str">
        <f>VLOOKUP(A285,'Catalogo de productos'!C:AJ,10,FALSE)</f>
        <v>Top</v>
      </c>
      <c r="O285" t="str">
        <f>VLOOKUP(A285,'Catalogo de productos'!C:AJ,7,FALSE)</f>
        <v>Activo</v>
      </c>
      <c r="P285">
        <f>VLOOKUP(A285,'Catalogo de productos'!C:AJ,28,FALSE)</f>
        <v>24</v>
      </c>
      <c r="Q285">
        <f>VLOOKUP(A285,'Catalogo de productos'!C:AJ,33,FALSE)</f>
        <v>2</v>
      </c>
      <c r="R285" s="32">
        <f t="shared" si="40"/>
        <v>0</v>
      </c>
      <c r="S285">
        <f t="shared" si="39"/>
        <v>0</v>
      </c>
      <c r="T285" t="str">
        <f>VLOOKUP(A285,'Catalogo de productos'!C:AJ,12,FALSE)</f>
        <v>421-AVENTURINE</v>
      </c>
      <c r="U285" t="str">
        <f>VLOOKUP(A285,'Catalogo de productos'!C:AJ,9,FALSE)</f>
        <v>AH003</v>
      </c>
      <c r="V285" t="str">
        <f>VLOOKUP(A285,'Catalogo de productos'!C:AJ,32,FALSE)</f>
        <v>A002</v>
      </c>
    </row>
    <row r="286" spans="1:22" ht="15" x14ac:dyDescent="0.25">
      <c r="A286" s="34" t="s">
        <v>688</v>
      </c>
      <c r="B286" s="24" t="s">
        <v>3416</v>
      </c>
      <c r="C286" s="25" t="s">
        <v>100</v>
      </c>
      <c r="D286" s="25">
        <v>61</v>
      </c>
      <c r="E286" s="23">
        <v>0</v>
      </c>
      <c r="F286" s="25">
        <v>61</v>
      </c>
      <c r="G286" s="26">
        <v>0.3</v>
      </c>
      <c r="H286" s="65"/>
      <c r="I286" s="36">
        <f t="shared" si="34"/>
        <v>203.33333333333334</v>
      </c>
      <c r="J286">
        <f t="shared" si="35"/>
        <v>27</v>
      </c>
      <c r="K286">
        <f t="shared" si="36"/>
        <v>0</v>
      </c>
      <c r="L286">
        <f t="shared" si="37"/>
        <v>0</v>
      </c>
      <c r="M286" s="9">
        <f t="shared" si="38"/>
        <v>0</v>
      </c>
      <c r="N286" t="str">
        <f>VLOOKUP(A286,'Catalogo de productos'!C:AJ,10,FALSE)</f>
        <v>Pantalón</v>
      </c>
      <c r="O286" t="str">
        <f>VLOOKUP(A286,'Catalogo de productos'!C:AJ,7,FALSE)</f>
        <v>Activo</v>
      </c>
      <c r="P286">
        <f>VLOOKUP(A286,'Catalogo de productos'!C:AJ,28,FALSE)</f>
        <v>24</v>
      </c>
      <c r="Q286">
        <f>VLOOKUP(A286,'Catalogo de productos'!C:AJ,33,FALSE)</f>
        <v>1</v>
      </c>
      <c r="R286" s="32">
        <f t="shared" si="40"/>
        <v>0</v>
      </c>
      <c r="S286">
        <f t="shared" si="39"/>
        <v>0</v>
      </c>
      <c r="T286" t="str">
        <f>VLOOKUP(A286,'Catalogo de productos'!C:AJ,12,FALSE)</f>
        <v>203-CENIZA</v>
      </c>
      <c r="U286" t="str">
        <f>VLOOKUP(A286,'Catalogo de productos'!C:AJ,9,FALSE)</f>
        <v>A102</v>
      </c>
      <c r="V286" t="str">
        <f>VLOOKUP(A286,'Catalogo de productos'!C:AJ,32,FALSE)</f>
        <v xml:space="preserve">De todos </v>
      </c>
    </row>
    <row r="287" spans="1:22" ht="15" x14ac:dyDescent="0.25">
      <c r="A287" s="34" t="s">
        <v>687</v>
      </c>
      <c r="B287" s="24" t="s">
        <v>3416</v>
      </c>
      <c r="C287" s="25" t="s">
        <v>98</v>
      </c>
      <c r="D287" s="25">
        <v>82</v>
      </c>
      <c r="E287" s="23">
        <v>0</v>
      </c>
      <c r="F287" s="25">
        <v>82</v>
      </c>
      <c r="G287" s="26">
        <v>0.4</v>
      </c>
      <c r="H287" s="65"/>
      <c r="I287" s="36">
        <f t="shared" si="34"/>
        <v>205</v>
      </c>
      <c r="J287">
        <f t="shared" si="35"/>
        <v>36</v>
      </c>
      <c r="K287">
        <f t="shared" si="36"/>
        <v>0</v>
      </c>
      <c r="L287">
        <f t="shared" si="37"/>
        <v>0</v>
      </c>
      <c r="M287" s="9">
        <f t="shared" si="38"/>
        <v>0</v>
      </c>
      <c r="N287" t="str">
        <f>VLOOKUP(A287,'Catalogo de productos'!C:AJ,10,FALSE)</f>
        <v>Pantalón</v>
      </c>
      <c r="O287" t="str">
        <f>VLOOKUP(A287,'Catalogo de productos'!C:AJ,7,FALSE)</f>
        <v>Activo</v>
      </c>
      <c r="P287">
        <f>VLOOKUP(A287,'Catalogo de productos'!C:AJ,28,FALSE)</f>
        <v>24</v>
      </c>
      <c r="Q287">
        <f>VLOOKUP(A287,'Catalogo de productos'!C:AJ,33,FALSE)</f>
        <v>1</v>
      </c>
      <c r="R287" s="32">
        <f t="shared" si="40"/>
        <v>0</v>
      </c>
      <c r="S287">
        <f t="shared" si="39"/>
        <v>0</v>
      </c>
      <c r="T287" t="str">
        <f>VLOOKUP(A287,'Catalogo de productos'!C:AJ,12,FALSE)</f>
        <v>203-CENIZA</v>
      </c>
      <c r="U287" t="str">
        <f>VLOOKUP(A287,'Catalogo de productos'!C:AJ,9,FALSE)</f>
        <v>A102</v>
      </c>
      <c r="V287" t="str">
        <f>VLOOKUP(A287,'Catalogo de productos'!C:AJ,32,FALSE)</f>
        <v xml:space="preserve">De todos </v>
      </c>
    </row>
    <row r="288" spans="1:22" ht="15" x14ac:dyDescent="0.25">
      <c r="A288" s="34" t="s">
        <v>2111</v>
      </c>
      <c r="B288" s="24" t="s">
        <v>3425</v>
      </c>
      <c r="C288" s="25" t="s">
        <v>2747</v>
      </c>
      <c r="D288" s="25">
        <v>35</v>
      </c>
      <c r="E288" s="23">
        <v>0</v>
      </c>
      <c r="F288" s="25">
        <v>35</v>
      </c>
      <c r="G288" s="26">
        <v>0.17</v>
      </c>
      <c r="H288" s="65"/>
      <c r="I288" s="36">
        <f t="shared" si="34"/>
        <v>205.88235294117646</v>
      </c>
      <c r="J288">
        <f t="shared" si="35"/>
        <v>15.3</v>
      </c>
      <c r="K288">
        <f t="shared" si="36"/>
        <v>0</v>
      </c>
      <c r="L288">
        <f t="shared" si="37"/>
        <v>0</v>
      </c>
      <c r="M288" s="9">
        <f t="shared" si="38"/>
        <v>0</v>
      </c>
      <c r="N288" t="str">
        <f>VLOOKUP(A288,'Catalogo de productos'!C:AJ,10,FALSE)</f>
        <v>Pantalón</v>
      </c>
      <c r="O288" t="str">
        <f>VLOOKUP(A288,'Catalogo de productos'!C:AJ,7,FALSE)</f>
        <v>Activo</v>
      </c>
      <c r="P288">
        <f>VLOOKUP(A288,'Catalogo de productos'!C:AJ,28,FALSE)</f>
        <v>24</v>
      </c>
      <c r="Q288">
        <f>VLOOKUP(A288,'Catalogo de productos'!C:AJ,33,FALSE)</f>
        <v>3</v>
      </c>
      <c r="R288" s="32">
        <f t="shared" si="40"/>
        <v>0</v>
      </c>
      <c r="S288">
        <f t="shared" si="39"/>
        <v>0</v>
      </c>
      <c r="T288" t="str">
        <f>VLOOKUP(A288,'Catalogo de productos'!C:AJ,12,FALSE)</f>
        <v>001-BLANCO</v>
      </c>
      <c r="U288" t="str">
        <f>VLOOKUP(A288,'Catalogo de productos'!C:AJ,9,FALSE)</f>
        <v>A104</v>
      </c>
      <c r="V288" t="str">
        <f>VLOOKUP(A288,'Catalogo de productos'!C:AJ,32,FALSE)</f>
        <v>A103 y AH103</v>
      </c>
    </row>
    <row r="289" spans="1:22" ht="15" x14ac:dyDescent="0.25">
      <c r="A289" s="34" t="s">
        <v>1977</v>
      </c>
      <c r="B289" s="24" t="s">
        <v>3406</v>
      </c>
      <c r="C289" s="25" t="s">
        <v>2747</v>
      </c>
      <c r="D289" s="25">
        <v>91</v>
      </c>
      <c r="E289" s="23">
        <v>0</v>
      </c>
      <c r="F289" s="25">
        <v>91</v>
      </c>
      <c r="G289" s="26">
        <v>0.44</v>
      </c>
      <c r="H289" s="65"/>
      <c r="I289" s="36">
        <f t="shared" si="34"/>
        <v>206.81818181818181</v>
      </c>
      <c r="J289">
        <f t="shared" si="35"/>
        <v>39.6</v>
      </c>
      <c r="K289">
        <f t="shared" si="36"/>
        <v>0</v>
      </c>
      <c r="L289">
        <f t="shared" si="37"/>
        <v>0</v>
      </c>
      <c r="M289" s="9">
        <f t="shared" si="38"/>
        <v>0</v>
      </c>
      <c r="N289" t="str">
        <f>VLOOKUP(A289,'Catalogo de productos'!C:AJ,10,FALSE)</f>
        <v>Top</v>
      </c>
      <c r="O289" t="str">
        <f>VLOOKUP(A289,'Catalogo de productos'!C:AJ,7,FALSE)</f>
        <v>Activo</v>
      </c>
      <c r="P289">
        <f>VLOOKUP(A289,'Catalogo de productos'!C:AJ,28,FALSE)</f>
        <v>24</v>
      </c>
      <c r="Q289">
        <f>VLOOKUP(A289,'Catalogo de productos'!C:AJ,33,FALSE)</f>
        <v>2</v>
      </c>
      <c r="R289" s="32">
        <f t="shared" si="40"/>
        <v>0</v>
      </c>
      <c r="S289">
        <f t="shared" si="39"/>
        <v>0</v>
      </c>
      <c r="T289" t="str">
        <f>VLOOKUP(A289,'Catalogo de productos'!C:AJ,12,FALSE)</f>
        <v>421-AVENTURINE</v>
      </c>
      <c r="U289" t="str">
        <f>VLOOKUP(A289,'Catalogo de productos'!C:AJ,9,FALSE)</f>
        <v>A005</v>
      </c>
      <c r="V289" t="str">
        <f>VLOOKUP(A289,'Catalogo de productos'!C:AJ,32,FALSE)</f>
        <v>A006  y IH002</v>
      </c>
    </row>
    <row r="290" spans="1:22" ht="15" x14ac:dyDescent="0.25">
      <c r="A290" s="34" t="s">
        <v>2055</v>
      </c>
      <c r="B290" s="24" t="s">
        <v>3417</v>
      </c>
      <c r="C290" s="25" t="s">
        <v>2747</v>
      </c>
      <c r="D290" s="25">
        <v>67</v>
      </c>
      <c r="E290" s="23">
        <v>0</v>
      </c>
      <c r="F290" s="25">
        <v>67</v>
      </c>
      <c r="G290" s="26">
        <v>0.32</v>
      </c>
      <c r="H290" s="65"/>
      <c r="I290" s="36">
        <f t="shared" si="34"/>
        <v>209.375</v>
      </c>
      <c r="J290">
        <f t="shared" si="35"/>
        <v>28.8</v>
      </c>
      <c r="K290">
        <f t="shared" si="36"/>
        <v>0</v>
      </c>
      <c r="L290">
        <f t="shared" si="37"/>
        <v>0</v>
      </c>
      <c r="M290" s="9">
        <f t="shared" si="38"/>
        <v>0</v>
      </c>
      <c r="N290" t="str">
        <f>VLOOKUP(A290,'Catalogo de productos'!C:AJ,10,FALSE)</f>
        <v>Pantalón</v>
      </c>
      <c r="O290" t="str">
        <f>VLOOKUP(A290,'Catalogo de productos'!C:AJ,7,FALSE)</f>
        <v>Activo</v>
      </c>
      <c r="P290">
        <f>VLOOKUP(A290,'Catalogo de productos'!C:AJ,28,FALSE)</f>
        <v>24</v>
      </c>
      <c r="Q290">
        <f>VLOOKUP(A290,'Catalogo de productos'!C:AJ,33,FALSE)</f>
        <v>1</v>
      </c>
      <c r="R290" s="32">
        <f t="shared" si="40"/>
        <v>0</v>
      </c>
      <c r="S290">
        <f t="shared" si="39"/>
        <v>0</v>
      </c>
      <c r="T290" t="str">
        <f>VLOOKUP(A290,'Catalogo de productos'!C:AJ,12,FALSE)</f>
        <v>421-AVENTURINE</v>
      </c>
      <c r="U290" t="str">
        <f>VLOOKUP(A290,'Catalogo de productos'!C:AJ,9,FALSE)</f>
        <v>A102</v>
      </c>
      <c r="V290" t="str">
        <f>VLOOKUP(A290,'Catalogo de productos'!C:AJ,32,FALSE)</f>
        <v xml:space="preserve">De todos </v>
      </c>
    </row>
    <row r="291" spans="1:22" ht="15" x14ac:dyDescent="0.25">
      <c r="A291" s="34" t="s">
        <v>1185</v>
      </c>
      <c r="B291" s="24" t="s">
        <v>3469</v>
      </c>
      <c r="C291" s="25" t="s">
        <v>100</v>
      </c>
      <c r="D291" s="25">
        <v>84</v>
      </c>
      <c r="E291" s="23">
        <v>0</v>
      </c>
      <c r="F291" s="25">
        <v>84</v>
      </c>
      <c r="G291" s="26">
        <v>0.4</v>
      </c>
      <c r="H291" s="65"/>
      <c r="I291" s="36">
        <f t="shared" si="34"/>
        <v>210</v>
      </c>
      <c r="J291">
        <f t="shared" si="35"/>
        <v>36</v>
      </c>
      <c r="K291">
        <f t="shared" si="36"/>
        <v>0</v>
      </c>
      <c r="L291">
        <f t="shared" si="37"/>
        <v>0</v>
      </c>
      <c r="M291" s="9">
        <f t="shared" si="38"/>
        <v>0</v>
      </c>
      <c r="N291" t="str">
        <f>VLOOKUP(A291,'Catalogo de productos'!C:AJ,10,FALSE)</f>
        <v>Pantalón</v>
      </c>
      <c r="O291" t="str">
        <f>VLOOKUP(A291,'Catalogo de productos'!C:AJ,7,FALSE)</f>
        <v>Activo</v>
      </c>
      <c r="P291">
        <f>VLOOKUP(A291,'Catalogo de productos'!C:AJ,28,FALSE)</f>
        <v>24</v>
      </c>
      <c r="Q291">
        <f>VLOOKUP(A291,'Catalogo de productos'!C:AJ,33,FALSE)</f>
        <v>3</v>
      </c>
      <c r="R291" s="32">
        <f t="shared" si="40"/>
        <v>0</v>
      </c>
      <c r="S291">
        <f t="shared" si="39"/>
        <v>0</v>
      </c>
      <c r="T291" t="str">
        <f>VLOOKUP(A291,'Catalogo de productos'!C:AJ,12,FALSE)</f>
        <v>001-BLANCO</v>
      </c>
      <c r="U291" t="str">
        <f>VLOOKUP(A291,'Catalogo de productos'!C:AJ,9,FALSE)</f>
        <v>AH103</v>
      </c>
      <c r="V291" t="str">
        <f>VLOOKUP(A291,'Catalogo de productos'!C:AJ,32,FALSE)</f>
        <v>A104</v>
      </c>
    </row>
    <row r="292" spans="1:22" ht="15" x14ac:dyDescent="0.25">
      <c r="A292" s="34" t="s">
        <v>1639</v>
      </c>
      <c r="B292" s="24" t="s">
        <v>3483</v>
      </c>
      <c r="C292" s="25" t="s">
        <v>100</v>
      </c>
      <c r="D292" s="25">
        <v>61</v>
      </c>
      <c r="E292" s="23">
        <v>0</v>
      </c>
      <c r="F292" s="25">
        <v>61</v>
      </c>
      <c r="G292" s="26">
        <v>0.28999999999999998</v>
      </c>
      <c r="H292" s="65"/>
      <c r="I292" s="36">
        <f t="shared" si="34"/>
        <v>210.34482758620692</v>
      </c>
      <c r="J292">
        <f t="shared" si="35"/>
        <v>26.099999999999998</v>
      </c>
      <c r="K292">
        <f t="shared" si="36"/>
        <v>0</v>
      </c>
      <c r="L292">
        <f t="shared" si="37"/>
        <v>0</v>
      </c>
      <c r="M292" s="9">
        <f t="shared" si="38"/>
        <v>0</v>
      </c>
      <c r="N292" t="str">
        <f>VLOOKUP(A292,'Catalogo de productos'!C:AJ,10,FALSE)</f>
        <v>Bata</v>
      </c>
      <c r="O292" t="str">
        <f>VLOOKUP(A292,'Catalogo de productos'!C:AJ,7,FALSE)</f>
        <v>Activo</v>
      </c>
      <c r="P292">
        <f>VLOOKUP(A292,'Catalogo de productos'!C:AJ,28,FALSE)</f>
        <v>24</v>
      </c>
      <c r="Q292">
        <f>VLOOKUP(A292,'Catalogo de productos'!C:AJ,33,FALSE)</f>
        <v>1</v>
      </c>
      <c r="R292" s="32">
        <f t="shared" si="40"/>
        <v>0</v>
      </c>
      <c r="S292">
        <f t="shared" si="39"/>
        <v>0</v>
      </c>
      <c r="T292" t="str">
        <f>VLOOKUP(A292,'Catalogo de productos'!C:AJ,12,FALSE)</f>
        <v>001-BLANCO</v>
      </c>
      <c r="U292" t="str">
        <f>VLOOKUP(A292,'Catalogo de productos'!C:AJ,9,FALSE)</f>
        <v>E201</v>
      </c>
      <c r="V292" t="str">
        <f>VLOOKUP(A292,'Catalogo de productos'!C:AJ,32,FALSE)</f>
        <v xml:space="preserve">De todos </v>
      </c>
    </row>
    <row r="293" spans="1:22" ht="15" x14ac:dyDescent="0.25">
      <c r="A293" s="34" t="s">
        <v>112</v>
      </c>
      <c r="B293" s="24" t="s">
        <v>3397</v>
      </c>
      <c r="C293" s="25" t="s">
        <v>98</v>
      </c>
      <c r="D293" s="25">
        <v>205</v>
      </c>
      <c r="E293" s="23">
        <v>0</v>
      </c>
      <c r="F293" s="25">
        <v>205</v>
      </c>
      <c r="G293" s="26">
        <v>0.97</v>
      </c>
      <c r="H293" s="65"/>
      <c r="I293" s="36">
        <f t="shared" si="34"/>
        <v>211.34020618556701</v>
      </c>
      <c r="J293">
        <f t="shared" si="35"/>
        <v>87.3</v>
      </c>
      <c r="K293">
        <f t="shared" si="36"/>
        <v>0</v>
      </c>
      <c r="L293">
        <f t="shared" si="37"/>
        <v>0</v>
      </c>
      <c r="M293" s="9">
        <f t="shared" si="38"/>
        <v>0</v>
      </c>
      <c r="N293" t="str">
        <f>VLOOKUP(A293,'Catalogo de productos'!C:AJ,10,FALSE)</f>
        <v>Top</v>
      </c>
      <c r="O293" t="str">
        <f>VLOOKUP(A293,'Catalogo de productos'!C:AJ,7,FALSE)</f>
        <v>Activo</v>
      </c>
      <c r="P293">
        <f>VLOOKUP(A293,'Catalogo de productos'!C:AJ,28,FALSE)</f>
        <v>24</v>
      </c>
      <c r="Q293">
        <f>VLOOKUP(A293,'Catalogo de productos'!C:AJ,33,FALSE)</f>
        <v>2</v>
      </c>
      <c r="R293" s="32">
        <f t="shared" si="40"/>
        <v>0</v>
      </c>
      <c r="S293">
        <f t="shared" si="39"/>
        <v>0</v>
      </c>
      <c r="T293" t="str">
        <f>VLOOKUP(A293,'Catalogo de productos'!C:AJ,12,FALSE)</f>
        <v>027-NAVAL</v>
      </c>
      <c r="U293" t="str">
        <f>VLOOKUP(A293,'Catalogo de productos'!C:AJ,9,FALSE)</f>
        <v>A002</v>
      </c>
      <c r="V293" t="str">
        <f>VLOOKUP(A293,'Catalogo de productos'!C:AJ,32,FALSE)</f>
        <v>AH003</v>
      </c>
    </row>
    <row r="294" spans="1:22" ht="15" x14ac:dyDescent="0.25">
      <c r="A294" s="34" t="s">
        <v>2362</v>
      </c>
      <c r="B294" s="24" t="s">
        <v>3490</v>
      </c>
      <c r="C294" s="25" t="s">
        <v>2748</v>
      </c>
      <c r="D294" s="25">
        <v>62</v>
      </c>
      <c r="E294" s="22">
        <v>48</v>
      </c>
      <c r="F294" s="25">
        <v>110</v>
      </c>
      <c r="G294" s="26">
        <v>0.52</v>
      </c>
      <c r="H294" s="65"/>
      <c r="I294" s="36">
        <f t="shared" si="34"/>
        <v>211.53846153846152</v>
      </c>
      <c r="J294">
        <f t="shared" si="35"/>
        <v>46.800000000000004</v>
      </c>
      <c r="K294">
        <f t="shared" si="36"/>
        <v>0</v>
      </c>
      <c r="L294">
        <f t="shared" si="37"/>
        <v>0</v>
      </c>
      <c r="M294" s="9">
        <f t="shared" si="38"/>
        <v>0</v>
      </c>
      <c r="N294" t="str">
        <f>VLOOKUP(A294,'Catalogo de productos'!C:AJ,10,FALSE)</f>
        <v>Top</v>
      </c>
      <c r="O294" t="str">
        <f>VLOOKUP(A294,'Catalogo de productos'!C:AJ,7,FALSE)</f>
        <v>Activo</v>
      </c>
      <c r="P294">
        <f>VLOOKUP(A294,'Catalogo de productos'!C:AJ,28,FALSE)</f>
        <v>24</v>
      </c>
      <c r="Q294">
        <f>VLOOKUP(A294,'Catalogo de productos'!C:AJ,33,FALSE)</f>
        <v>1</v>
      </c>
      <c r="R294" s="32">
        <f t="shared" si="40"/>
        <v>0</v>
      </c>
      <c r="S294">
        <f t="shared" si="39"/>
        <v>0</v>
      </c>
      <c r="T294" t="str">
        <f>VLOOKUP(A294,'Catalogo de productos'!C:AJ,12,FALSE)</f>
        <v>510-ROUJA</v>
      </c>
      <c r="U294" t="str">
        <f>VLOOKUP(A294,'Catalogo de productos'!C:AJ,9,FALSE)</f>
        <v>I001</v>
      </c>
      <c r="V294" t="str">
        <f>VLOOKUP(A294,'Catalogo de productos'!C:AJ,32,FALSE)</f>
        <v xml:space="preserve">De todos </v>
      </c>
    </row>
    <row r="295" spans="1:22" ht="15" x14ac:dyDescent="0.25">
      <c r="A295" s="34" t="s">
        <v>2223</v>
      </c>
      <c r="B295" s="24" t="s">
        <v>3497</v>
      </c>
      <c r="C295" s="25" t="s">
        <v>104</v>
      </c>
      <c r="D295" s="25">
        <v>17</v>
      </c>
      <c r="E295" s="23">
        <v>0</v>
      </c>
      <c r="F295" s="25">
        <v>17</v>
      </c>
      <c r="G295" s="26">
        <v>0.08</v>
      </c>
      <c r="H295" s="65"/>
      <c r="I295" s="36">
        <f t="shared" si="34"/>
        <v>212.5</v>
      </c>
      <c r="J295">
        <f t="shared" si="35"/>
        <v>7.2</v>
      </c>
      <c r="K295">
        <f t="shared" si="36"/>
        <v>0</v>
      </c>
      <c r="L295">
        <f t="shared" si="37"/>
        <v>0</v>
      </c>
      <c r="M295" s="9">
        <f t="shared" si="38"/>
        <v>0</v>
      </c>
      <c r="N295" t="str">
        <f>VLOOKUP(A295,'Catalogo de productos'!C:AJ,10,FALSE)</f>
        <v>Top</v>
      </c>
      <c r="O295" t="str">
        <f>VLOOKUP(A295,'Catalogo de productos'!C:AJ,7,FALSE)</f>
        <v>Activo</v>
      </c>
      <c r="P295">
        <f>VLOOKUP(A295,'Catalogo de productos'!C:AJ,28,FALSE)</f>
        <v>24</v>
      </c>
      <c r="Q295">
        <f>VLOOKUP(A295,'Catalogo de productos'!C:AJ,33,FALSE)</f>
        <v>2</v>
      </c>
      <c r="R295" s="32">
        <f t="shared" si="40"/>
        <v>0</v>
      </c>
      <c r="S295">
        <f t="shared" si="39"/>
        <v>0</v>
      </c>
      <c r="T295" t="str">
        <f>VLOOKUP(A295,'Catalogo de productos'!C:AJ,12,FALSE)</f>
        <v>027-NAVAL</v>
      </c>
      <c r="U295" t="str">
        <f>VLOOKUP(A295,'Catalogo de productos'!C:AJ,9,FALSE)</f>
        <v>IH002</v>
      </c>
      <c r="V295" t="str">
        <f>VLOOKUP(A295,'Catalogo de productos'!C:AJ,32,FALSE)</f>
        <v>A005</v>
      </c>
    </row>
    <row r="296" spans="1:22" ht="15" x14ac:dyDescent="0.25">
      <c r="A296" s="34" t="s">
        <v>2094</v>
      </c>
      <c r="B296" s="24" t="s">
        <v>3431</v>
      </c>
      <c r="C296" s="25" t="s">
        <v>2748</v>
      </c>
      <c r="D296" s="25">
        <v>148</v>
      </c>
      <c r="E296" s="23">
        <v>0</v>
      </c>
      <c r="F296" s="25">
        <v>148</v>
      </c>
      <c r="G296" s="26">
        <v>0.69</v>
      </c>
      <c r="H296" s="65"/>
      <c r="I296" s="36">
        <f t="shared" si="34"/>
        <v>214.49275362318843</v>
      </c>
      <c r="J296">
        <f t="shared" si="35"/>
        <v>62.099999999999994</v>
      </c>
      <c r="K296">
        <f t="shared" si="36"/>
        <v>0</v>
      </c>
      <c r="L296">
        <f t="shared" si="37"/>
        <v>0</v>
      </c>
      <c r="M296" s="9">
        <f t="shared" si="38"/>
        <v>0</v>
      </c>
      <c r="N296" t="str">
        <f>VLOOKUP(A296,'Catalogo de productos'!C:AJ,10,FALSE)</f>
        <v>Pantalón</v>
      </c>
      <c r="O296" t="str">
        <f>VLOOKUP(A296,'Catalogo de productos'!C:AJ,7,FALSE)</f>
        <v>Activo</v>
      </c>
      <c r="P296">
        <f>VLOOKUP(A296,'Catalogo de productos'!C:AJ,28,FALSE)</f>
        <v>24</v>
      </c>
      <c r="Q296">
        <f>VLOOKUP(A296,'Catalogo de productos'!C:AJ,33,FALSE)</f>
        <v>3</v>
      </c>
      <c r="R296" s="32">
        <f t="shared" si="40"/>
        <v>0</v>
      </c>
      <c r="S296">
        <f t="shared" si="39"/>
        <v>0</v>
      </c>
      <c r="T296" t="str">
        <f>VLOOKUP(A296,'Catalogo de productos'!C:AJ,12,FALSE)</f>
        <v>027-NAVAL</v>
      </c>
      <c r="U296" t="str">
        <f>VLOOKUP(A296,'Catalogo de productos'!C:AJ,9,FALSE)</f>
        <v>A104</v>
      </c>
      <c r="V296" t="str">
        <f>VLOOKUP(A296,'Catalogo de productos'!C:AJ,32,FALSE)</f>
        <v>A103 y AH103</v>
      </c>
    </row>
    <row r="297" spans="1:22" ht="15" x14ac:dyDescent="0.25">
      <c r="A297" s="34" t="s">
        <v>2286</v>
      </c>
      <c r="B297" s="24" t="s">
        <v>3500</v>
      </c>
      <c r="C297" s="25" t="s">
        <v>104</v>
      </c>
      <c r="D297" s="25">
        <v>4</v>
      </c>
      <c r="E297" s="22">
        <v>24</v>
      </c>
      <c r="F297" s="25">
        <v>28</v>
      </c>
      <c r="G297" s="26">
        <v>0.13</v>
      </c>
      <c r="H297" s="65"/>
      <c r="I297" s="36">
        <f t="shared" si="34"/>
        <v>215.38461538461539</v>
      </c>
      <c r="J297">
        <f t="shared" si="35"/>
        <v>11.700000000000001</v>
      </c>
      <c r="K297">
        <f t="shared" si="36"/>
        <v>0</v>
      </c>
      <c r="L297">
        <f t="shared" si="37"/>
        <v>0</v>
      </c>
      <c r="M297" s="9">
        <f t="shared" si="38"/>
        <v>0</v>
      </c>
      <c r="N297" t="str">
        <f>VLOOKUP(A297,'Catalogo de productos'!C:AJ,10,FALSE)</f>
        <v>Pantalón</v>
      </c>
      <c r="O297" t="str">
        <f>VLOOKUP(A297,'Catalogo de productos'!C:AJ,7,FALSE)</f>
        <v>Activo</v>
      </c>
      <c r="P297">
        <f>VLOOKUP(A297,'Catalogo de productos'!C:AJ,28,FALSE)</f>
        <v>24</v>
      </c>
      <c r="Q297">
        <f>VLOOKUP(A297,'Catalogo de productos'!C:AJ,33,FALSE)</f>
        <v>2</v>
      </c>
      <c r="R297" s="32">
        <f t="shared" si="40"/>
        <v>0</v>
      </c>
      <c r="S297">
        <f t="shared" si="39"/>
        <v>0</v>
      </c>
      <c r="T297" t="str">
        <f>VLOOKUP(A297,'Catalogo de productos'!C:AJ,12,FALSE)</f>
        <v>510-ROUJA</v>
      </c>
      <c r="U297" t="str">
        <f>VLOOKUP(A297,'Catalogo de productos'!C:AJ,9,FALSE)</f>
        <v>IH101</v>
      </c>
      <c r="V297" t="str">
        <f>VLOOKUP(A297,'Catalogo de productos'!C:AJ,32,FALSE)</f>
        <v>A104</v>
      </c>
    </row>
    <row r="298" spans="1:22" ht="15" x14ac:dyDescent="0.25">
      <c r="A298" s="34" t="s">
        <v>1198</v>
      </c>
      <c r="B298" s="24" t="s">
        <v>3471</v>
      </c>
      <c r="C298" s="25" t="s">
        <v>104</v>
      </c>
      <c r="D298" s="25">
        <v>26</v>
      </c>
      <c r="E298" s="23">
        <v>0</v>
      </c>
      <c r="F298" s="25">
        <v>26</v>
      </c>
      <c r="G298" s="26">
        <v>0.12</v>
      </c>
      <c r="H298" s="65"/>
      <c r="I298" s="36">
        <f t="shared" si="34"/>
        <v>216.66666666666669</v>
      </c>
      <c r="J298">
        <f t="shared" si="35"/>
        <v>10.799999999999999</v>
      </c>
      <c r="K298">
        <f t="shared" si="36"/>
        <v>0</v>
      </c>
      <c r="L298">
        <f t="shared" si="37"/>
        <v>0</v>
      </c>
      <c r="M298" s="9">
        <f t="shared" si="38"/>
        <v>0</v>
      </c>
      <c r="N298" t="str">
        <f>VLOOKUP(A298,'Catalogo de productos'!C:AJ,10,FALSE)</f>
        <v>Pantalón</v>
      </c>
      <c r="O298" t="str">
        <f>VLOOKUP(A298,'Catalogo de productos'!C:AJ,7,FALSE)</f>
        <v>Activo</v>
      </c>
      <c r="P298">
        <f>VLOOKUP(A298,'Catalogo de productos'!C:AJ,28,FALSE)</f>
        <v>24</v>
      </c>
      <c r="Q298">
        <f>VLOOKUP(A298,'Catalogo de productos'!C:AJ,33,FALSE)</f>
        <v>3</v>
      </c>
      <c r="R298" s="32">
        <f t="shared" si="40"/>
        <v>0</v>
      </c>
      <c r="S298">
        <f t="shared" si="39"/>
        <v>0</v>
      </c>
      <c r="T298" t="str">
        <f>VLOOKUP(A298,'Catalogo de productos'!C:AJ,12,FALSE)</f>
        <v>203-CENIZA</v>
      </c>
      <c r="U298" t="str">
        <f>VLOOKUP(A298,'Catalogo de productos'!C:AJ,9,FALSE)</f>
        <v>AH103</v>
      </c>
      <c r="V298" t="str">
        <f>VLOOKUP(A298,'Catalogo de productos'!C:AJ,32,FALSE)</f>
        <v>A104</v>
      </c>
    </row>
    <row r="299" spans="1:22" ht="15" x14ac:dyDescent="0.25">
      <c r="A299" s="34" t="s">
        <v>1326</v>
      </c>
      <c r="B299" s="24" t="s">
        <v>3475</v>
      </c>
      <c r="C299" s="25" t="s">
        <v>104</v>
      </c>
      <c r="D299" s="25">
        <v>24</v>
      </c>
      <c r="E299" s="31">
        <v>0</v>
      </c>
      <c r="F299" s="25">
        <v>24</v>
      </c>
      <c r="G299" s="26">
        <v>0.11</v>
      </c>
      <c r="H299" s="65"/>
      <c r="I299" s="36">
        <f t="shared" si="34"/>
        <v>218.18181818181819</v>
      </c>
      <c r="J299">
        <f t="shared" si="35"/>
        <v>9.9</v>
      </c>
      <c r="K299">
        <f t="shared" si="36"/>
        <v>0</v>
      </c>
      <c r="L299">
        <f t="shared" si="37"/>
        <v>0</v>
      </c>
      <c r="M299" s="9">
        <f t="shared" si="38"/>
        <v>0</v>
      </c>
      <c r="N299" t="str">
        <f>VLOOKUP(A299,'Catalogo de productos'!C:AJ,10,FALSE)</f>
        <v>Top</v>
      </c>
      <c r="O299" t="str">
        <f>VLOOKUP(A299,'Catalogo de productos'!C:AJ,7,FALSE)</f>
        <v>Activo</v>
      </c>
      <c r="P299">
        <f>VLOOKUP(A299,'Catalogo de productos'!C:AJ,28,FALSE)</f>
        <v>24</v>
      </c>
      <c r="Q299">
        <f>VLOOKUP(A299,'Catalogo de productos'!C:AJ,33,FALSE)</f>
        <v>1</v>
      </c>
      <c r="R299" s="32">
        <f t="shared" si="40"/>
        <v>0</v>
      </c>
      <c r="S299">
        <f t="shared" si="39"/>
        <v>0</v>
      </c>
      <c r="T299" t="str">
        <f>VLOOKUP(A299,'Catalogo de productos'!C:AJ,12,FALSE)</f>
        <v>027-NAVAL</v>
      </c>
      <c r="U299" t="str">
        <f>VLOOKUP(A299,'Catalogo de productos'!C:AJ,9,FALSE)</f>
        <v>AH401</v>
      </c>
      <c r="V299" t="str">
        <f>VLOOKUP(A299,'Catalogo de productos'!C:AJ,32,FALSE)</f>
        <v xml:space="preserve">De todos </v>
      </c>
    </row>
    <row r="300" spans="1:22" ht="15" x14ac:dyDescent="0.25">
      <c r="A300" s="34" t="s">
        <v>2136</v>
      </c>
      <c r="B300" s="24" t="s">
        <v>3463</v>
      </c>
      <c r="C300" s="25" t="s">
        <v>2748</v>
      </c>
      <c r="D300" s="25">
        <v>139</v>
      </c>
      <c r="E300" s="31">
        <v>0</v>
      </c>
      <c r="F300" s="25">
        <v>139</v>
      </c>
      <c r="G300" s="26">
        <v>0.63</v>
      </c>
      <c r="H300" s="65"/>
      <c r="I300" s="36">
        <f t="shared" si="34"/>
        <v>220.63492063492063</v>
      </c>
      <c r="J300">
        <f t="shared" si="35"/>
        <v>56.7</v>
      </c>
      <c r="K300">
        <f t="shared" si="36"/>
        <v>0</v>
      </c>
      <c r="L300">
        <f t="shared" si="37"/>
        <v>0</v>
      </c>
      <c r="M300" s="9">
        <f t="shared" si="38"/>
        <v>0</v>
      </c>
      <c r="N300" t="str">
        <f>VLOOKUP(A300,'Catalogo de productos'!C:AJ,10,FALSE)</f>
        <v>Pantalón</v>
      </c>
      <c r="O300" t="str">
        <f>VLOOKUP(A300,'Catalogo de productos'!C:AJ,7,FALSE)</f>
        <v>Activo</v>
      </c>
      <c r="P300">
        <f>VLOOKUP(A300,'Catalogo de productos'!C:AJ,28,FALSE)</f>
        <v>24</v>
      </c>
      <c r="Q300">
        <f>VLOOKUP(A300,'Catalogo de productos'!C:AJ,33,FALSE)</f>
        <v>2</v>
      </c>
      <c r="R300" s="32">
        <f t="shared" si="40"/>
        <v>0</v>
      </c>
      <c r="S300">
        <f t="shared" si="39"/>
        <v>0</v>
      </c>
      <c r="T300" t="str">
        <f>VLOOKUP(A300,'Catalogo de productos'!C:AJ,12,FALSE)</f>
        <v>001-BLANCO</v>
      </c>
      <c r="U300" t="str">
        <f>VLOOKUP(A300,'Catalogo de productos'!C:AJ,9,FALSE)</f>
        <v>AH101</v>
      </c>
      <c r="V300" t="str">
        <f>VLOOKUP(A300,'Catalogo de productos'!C:AJ,32,FALSE)</f>
        <v xml:space="preserve">De todos </v>
      </c>
    </row>
    <row r="301" spans="1:22" ht="15" x14ac:dyDescent="0.25">
      <c r="A301" s="34" t="s">
        <v>791</v>
      </c>
      <c r="B301" s="24" t="s">
        <v>3421</v>
      </c>
      <c r="C301" s="25" t="s">
        <v>104</v>
      </c>
      <c r="D301" s="25">
        <v>6</v>
      </c>
      <c r="E301" s="22">
        <v>72</v>
      </c>
      <c r="F301" s="25">
        <v>78</v>
      </c>
      <c r="G301" s="26">
        <v>0.35</v>
      </c>
      <c r="H301" s="65"/>
      <c r="I301" s="36">
        <f t="shared" si="34"/>
        <v>222.85714285714286</v>
      </c>
      <c r="J301">
        <f t="shared" si="35"/>
        <v>31.499999999999996</v>
      </c>
      <c r="K301">
        <f t="shared" si="36"/>
        <v>0</v>
      </c>
      <c r="L301">
        <f t="shared" si="37"/>
        <v>0</v>
      </c>
      <c r="M301" s="9">
        <f t="shared" si="38"/>
        <v>0</v>
      </c>
      <c r="N301" t="str">
        <f>VLOOKUP(A301,'Catalogo de productos'!C:AJ,10,FALSE)</f>
        <v>Pantalón</v>
      </c>
      <c r="O301" t="str">
        <f>VLOOKUP(A301,'Catalogo de productos'!C:AJ,7,FALSE)</f>
        <v>Activo</v>
      </c>
      <c r="P301">
        <f>VLOOKUP(A301,'Catalogo de productos'!C:AJ,28,FALSE)</f>
        <v>24</v>
      </c>
      <c r="Q301">
        <f>VLOOKUP(A301,'Catalogo de productos'!C:AJ,33,FALSE)</f>
        <v>1</v>
      </c>
      <c r="R301" s="32">
        <f t="shared" si="40"/>
        <v>0</v>
      </c>
      <c r="S301">
        <f t="shared" si="39"/>
        <v>0</v>
      </c>
      <c r="T301" t="str">
        <f>VLOOKUP(A301,'Catalogo de productos'!C:AJ,12,FALSE)</f>
        <v>027-NAVAL</v>
      </c>
      <c r="U301" t="str">
        <f>VLOOKUP(A301,'Catalogo de productos'!C:AJ,9,FALSE)</f>
        <v>A103</v>
      </c>
      <c r="V301" t="str">
        <f>VLOOKUP(A301,'Catalogo de productos'!C:AJ,32,FALSE)</f>
        <v xml:space="preserve">De todos </v>
      </c>
    </row>
    <row r="302" spans="1:22" ht="15" x14ac:dyDescent="0.25">
      <c r="A302" s="34" t="s">
        <v>464</v>
      </c>
      <c r="B302" s="24" t="s">
        <v>3453</v>
      </c>
      <c r="C302" s="25" t="s">
        <v>100</v>
      </c>
      <c r="D302" s="25">
        <v>67</v>
      </c>
      <c r="E302" s="23">
        <v>0</v>
      </c>
      <c r="F302" s="25">
        <v>67</v>
      </c>
      <c r="G302" s="26">
        <v>0.3</v>
      </c>
      <c r="H302" s="65"/>
      <c r="I302" s="36">
        <f t="shared" si="34"/>
        <v>223.33333333333334</v>
      </c>
      <c r="J302">
        <f t="shared" si="35"/>
        <v>27</v>
      </c>
      <c r="K302">
        <f t="shared" si="36"/>
        <v>0</v>
      </c>
      <c r="L302">
        <f t="shared" si="37"/>
        <v>0</v>
      </c>
      <c r="M302" s="9">
        <f t="shared" si="38"/>
        <v>0</v>
      </c>
      <c r="N302" t="str">
        <f>VLOOKUP(A302,'Catalogo de productos'!C:AJ,10,FALSE)</f>
        <v>Top</v>
      </c>
      <c r="O302" t="str">
        <f>VLOOKUP(A302,'Catalogo de productos'!C:AJ,7,FALSE)</f>
        <v>Activo</v>
      </c>
      <c r="P302">
        <f>VLOOKUP(A302,'Catalogo de productos'!C:AJ,28,FALSE)</f>
        <v>24</v>
      </c>
      <c r="Q302">
        <f>VLOOKUP(A302,'Catalogo de productos'!C:AJ,33,FALSE)</f>
        <v>1</v>
      </c>
      <c r="R302" s="32">
        <f t="shared" si="40"/>
        <v>0</v>
      </c>
      <c r="S302">
        <f t="shared" si="39"/>
        <v>0</v>
      </c>
      <c r="T302" t="str">
        <f>VLOOKUP(A302,'Catalogo de productos'!C:AJ,12,FALSE)</f>
        <v>570-NEGRO</v>
      </c>
      <c r="U302" t="str">
        <f>VLOOKUP(A302,'Catalogo de productos'!C:AJ,9,FALSE)</f>
        <v>AH001</v>
      </c>
      <c r="V302" t="str">
        <f>VLOOKUP(A302,'Catalogo de productos'!C:AJ,32,FALSE)</f>
        <v xml:space="preserve">De todos </v>
      </c>
    </row>
    <row r="303" spans="1:22" ht="15" x14ac:dyDescent="0.25">
      <c r="A303" s="34" t="s">
        <v>1670</v>
      </c>
      <c r="B303" s="24" t="s">
        <v>3485</v>
      </c>
      <c r="C303" s="25" t="s">
        <v>1636</v>
      </c>
      <c r="D303" s="25">
        <v>27</v>
      </c>
      <c r="E303" s="23">
        <v>0</v>
      </c>
      <c r="F303" s="25">
        <v>27</v>
      </c>
      <c r="G303" s="26">
        <v>0.12</v>
      </c>
      <c r="H303" s="65"/>
      <c r="I303" s="36">
        <f t="shared" si="34"/>
        <v>225</v>
      </c>
      <c r="J303">
        <f t="shared" si="35"/>
        <v>10.799999999999999</v>
      </c>
      <c r="K303">
        <f t="shared" si="36"/>
        <v>0</v>
      </c>
      <c r="L303">
        <f t="shared" si="37"/>
        <v>0</v>
      </c>
      <c r="M303" s="9">
        <f t="shared" si="38"/>
        <v>0</v>
      </c>
      <c r="N303" t="str">
        <f>VLOOKUP(A303,'Catalogo de productos'!C:AJ,10,FALSE)</f>
        <v>Bata</v>
      </c>
      <c r="O303" t="str">
        <f>VLOOKUP(A303,'Catalogo de productos'!C:AJ,7,FALSE)</f>
        <v>Activo</v>
      </c>
      <c r="P303">
        <f>VLOOKUP(A303,'Catalogo de productos'!C:AJ,28,FALSE)</f>
        <v>24</v>
      </c>
      <c r="Q303">
        <f>VLOOKUP(A303,'Catalogo de productos'!C:AJ,33,FALSE)</f>
        <v>1</v>
      </c>
      <c r="R303" s="32">
        <f t="shared" si="40"/>
        <v>0</v>
      </c>
      <c r="S303">
        <f t="shared" si="39"/>
        <v>0</v>
      </c>
      <c r="T303" t="str">
        <f>VLOOKUP(A303,'Catalogo de productos'!C:AJ,12,FALSE)</f>
        <v>001-BLANCO</v>
      </c>
      <c r="U303" t="str">
        <f>VLOOKUP(A303,'Catalogo de productos'!C:AJ,9,FALSE)</f>
        <v>E203</v>
      </c>
      <c r="V303" t="str">
        <f>VLOOKUP(A303,'Catalogo de productos'!C:AJ,32,FALSE)</f>
        <v xml:space="preserve">De todos </v>
      </c>
    </row>
    <row r="304" spans="1:22" ht="15" x14ac:dyDescent="0.25">
      <c r="A304" s="34" t="s">
        <v>2119</v>
      </c>
      <c r="B304" s="24" t="s">
        <v>3427</v>
      </c>
      <c r="C304" s="25" t="s">
        <v>2747</v>
      </c>
      <c r="D304" s="25">
        <v>36</v>
      </c>
      <c r="E304" s="23">
        <v>0</v>
      </c>
      <c r="F304" s="25">
        <v>36</v>
      </c>
      <c r="G304" s="26">
        <v>0.16</v>
      </c>
      <c r="H304" s="65"/>
      <c r="I304" s="36">
        <f t="shared" si="34"/>
        <v>225</v>
      </c>
      <c r="J304">
        <f t="shared" si="35"/>
        <v>14.4</v>
      </c>
      <c r="K304">
        <f t="shared" si="36"/>
        <v>0</v>
      </c>
      <c r="L304">
        <f t="shared" si="37"/>
        <v>0</v>
      </c>
      <c r="M304" s="9">
        <f t="shared" si="38"/>
        <v>0</v>
      </c>
      <c r="N304" t="str">
        <f>VLOOKUP(A304,'Catalogo de productos'!C:AJ,10,FALSE)</f>
        <v>Pantalón</v>
      </c>
      <c r="O304" t="str">
        <f>VLOOKUP(A304,'Catalogo de productos'!C:AJ,7,FALSE)</f>
        <v>Activo</v>
      </c>
      <c r="P304">
        <f>VLOOKUP(A304,'Catalogo de productos'!C:AJ,28,FALSE)</f>
        <v>24</v>
      </c>
      <c r="Q304">
        <f>VLOOKUP(A304,'Catalogo de productos'!C:AJ,33,FALSE)</f>
        <v>3</v>
      </c>
      <c r="R304" s="32">
        <f t="shared" si="40"/>
        <v>0</v>
      </c>
      <c r="S304">
        <f t="shared" si="39"/>
        <v>0</v>
      </c>
      <c r="T304" t="str">
        <f>VLOOKUP(A304,'Catalogo de productos'!C:AJ,12,FALSE)</f>
        <v>203-CENIZA</v>
      </c>
      <c r="U304" t="str">
        <f>VLOOKUP(A304,'Catalogo de productos'!C:AJ,9,FALSE)</f>
        <v>A104</v>
      </c>
      <c r="V304" t="str">
        <f>VLOOKUP(A304,'Catalogo de productos'!C:AJ,32,FALSE)</f>
        <v>A103 y AH103</v>
      </c>
    </row>
    <row r="305" spans="1:22" ht="15" x14ac:dyDescent="0.25">
      <c r="A305" s="34" t="s">
        <v>2003</v>
      </c>
      <c r="B305" s="24" t="s">
        <v>3448</v>
      </c>
      <c r="C305" s="25" t="s">
        <v>2747</v>
      </c>
      <c r="D305" s="25">
        <v>165</v>
      </c>
      <c r="E305" s="23">
        <v>0</v>
      </c>
      <c r="F305" s="25">
        <v>165</v>
      </c>
      <c r="G305" s="26">
        <v>0.73</v>
      </c>
      <c r="H305" s="65"/>
      <c r="I305" s="36">
        <f t="shared" si="34"/>
        <v>226.02739726027397</v>
      </c>
      <c r="J305">
        <f t="shared" si="35"/>
        <v>65.7</v>
      </c>
      <c r="K305">
        <f t="shared" si="36"/>
        <v>0</v>
      </c>
      <c r="L305">
        <f t="shared" si="37"/>
        <v>0</v>
      </c>
      <c r="M305" s="9">
        <f t="shared" si="38"/>
        <v>0</v>
      </c>
      <c r="N305" t="str">
        <f>VLOOKUP(A305,'Catalogo de productos'!C:AJ,10,FALSE)</f>
        <v>Top</v>
      </c>
      <c r="O305" t="str">
        <f>VLOOKUP(A305,'Catalogo de productos'!C:AJ,7,FALSE)</f>
        <v>Activo</v>
      </c>
      <c r="P305">
        <f>VLOOKUP(A305,'Catalogo de productos'!C:AJ,28,FALSE)</f>
        <v>24</v>
      </c>
      <c r="Q305">
        <f>VLOOKUP(A305,'Catalogo de productos'!C:AJ,33,FALSE)</f>
        <v>1</v>
      </c>
      <c r="R305" s="32">
        <f t="shared" si="40"/>
        <v>0</v>
      </c>
      <c r="S305">
        <f t="shared" si="39"/>
        <v>0</v>
      </c>
      <c r="T305" t="str">
        <f>VLOOKUP(A305,'Catalogo de productos'!C:AJ,12,FALSE)</f>
        <v>001-BLANCO</v>
      </c>
      <c r="U305" t="str">
        <f>VLOOKUP(A305,'Catalogo de productos'!C:AJ,9,FALSE)</f>
        <v>AH001</v>
      </c>
      <c r="V305" t="str">
        <f>VLOOKUP(A305,'Catalogo de productos'!C:AJ,32,FALSE)</f>
        <v xml:space="preserve">De todos </v>
      </c>
    </row>
    <row r="306" spans="1:22" ht="15" x14ac:dyDescent="0.25">
      <c r="A306" s="34" t="s">
        <v>493</v>
      </c>
      <c r="B306" s="24" t="s">
        <v>3456</v>
      </c>
      <c r="C306" s="25" t="s">
        <v>98</v>
      </c>
      <c r="D306" s="25">
        <v>57</v>
      </c>
      <c r="E306" s="23">
        <v>0</v>
      </c>
      <c r="F306" s="25">
        <v>57</v>
      </c>
      <c r="G306" s="26">
        <v>0.25</v>
      </c>
      <c r="H306" s="65"/>
      <c r="I306" s="36">
        <f t="shared" si="34"/>
        <v>228</v>
      </c>
      <c r="J306">
        <f t="shared" si="35"/>
        <v>22.5</v>
      </c>
      <c r="K306">
        <f t="shared" si="36"/>
        <v>0</v>
      </c>
      <c r="L306">
        <f t="shared" si="37"/>
        <v>0</v>
      </c>
      <c r="M306" s="9">
        <f t="shared" si="38"/>
        <v>0</v>
      </c>
      <c r="N306" t="str">
        <f>VLOOKUP(A306,'Catalogo de productos'!C:AJ,10,FALSE)</f>
        <v>Top</v>
      </c>
      <c r="O306" t="str">
        <f>VLOOKUP(A306,'Catalogo de productos'!C:AJ,7,FALSE)</f>
        <v>Activo</v>
      </c>
      <c r="P306">
        <f>VLOOKUP(A306,'Catalogo de productos'!C:AJ,28,FALSE)</f>
        <v>24</v>
      </c>
      <c r="Q306">
        <f>VLOOKUP(A306,'Catalogo de productos'!C:AJ,33,FALSE)</f>
        <v>1</v>
      </c>
      <c r="R306" s="32">
        <f t="shared" si="40"/>
        <v>0</v>
      </c>
      <c r="S306">
        <f t="shared" si="39"/>
        <v>0</v>
      </c>
      <c r="T306" t="str">
        <f>VLOOKUP(A306,'Catalogo de productos'!C:AJ,12,FALSE)</f>
        <v>4045-OCEANO</v>
      </c>
      <c r="U306" t="str">
        <f>VLOOKUP(A306,'Catalogo de productos'!C:AJ,9,FALSE)</f>
        <v>AH002</v>
      </c>
      <c r="V306" t="str">
        <f>VLOOKUP(A306,'Catalogo de productos'!C:AJ,32,FALSE)</f>
        <v xml:space="preserve">De todos </v>
      </c>
    </row>
    <row r="307" spans="1:22" ht="15" x14ac:dyDescent="0.25">
      <c r="A307" s="34" t="s">
        <v>1964</v>
      </c>
      <c r="B307" s="24" t="s">
        <v>3402</v>
      </c>
      <c r="C307" s="25" t="s">
        <v>2748</v>
      </c>
      <c r="D307" s="25">
        <v>64</v>
      </c>
      <c r="E307" s="23">
        <v>0</v>
      </c>
      <c r="F307" s="25">
        <v>64</v>
      </c>
      <c r="G307" s="26">
        <v>0.28000000000000003</v>
      </c>
      <c r="H307" s="65"/>
      <c r="I307" s="36">
        <f t="shared" si="34"/>
        <v>228.57142857142856</v>
      </c>
      <c r="J307">
        <f t="shared" si="35"/>
        <v>25.200000000000003</v>
      </c>
      <c r="K307">
        <f t="shared" si="36"/>
        <v>0</v>
      </c>
      <c r="L307">
        <f t="shared" si="37"/>
        <v>0</v>
      </c>
      <c r="M307" s="9">
        <f t="shared" si="38"/>
        <v>0</v>
      </c>
      <c r="N307" t="str">
        <f>VLOOKUP(A307,'Catalogo de productos'!C:AJ,10,FALSE)</f>
        <v>Top</v>
      </c>
      <c r="O307" t="str">
        <f>VLOOKUP(A307,'Catalogo de productos'!C:AJ,7,FALSE)</f>
        <v>Activo</v>
      </c>
      <c r="P307">
        <f>VLOOKUP(A307,'Catalogo de productos'!C:AJ,28,FALSE)</f>
        <v>24</v>
      </c>
      <c r="Q307">
        <f>VLOOKUP(A307,'Catalogo de productos'!C:AJ,33,FALSE)</f>
        <v>2</v>
      </c>
      <c r="R307" s="32">
        <f t="shared" si="40"/>
        <v>0</v>
      </c>
      <c r="S307">
        <f t="shared" si="39"/>
        <v>0</v>
      </c>
      <c r="T307" t="str">
        <f>VLOOKUP(A307,'Catalogo de productos'!C:AJ,12,FALSE)</f>
        <v>027-NAVAL</v>
      </c>
      <c r="U307" t="str">
        <f>VLOOKUP(A307,'Catalogo de productos'!C:AJ,9,FALSE)</f>
        <v>A003</v>
      </c>
      <c r="V307" t="str">
        <f>VLOOKUP(A307,'Catalogo de productos'!C:AJ,32,FALSE)</f>
        <v xml:space="preserve">De todos </v>
      </c>
    </row>
    <row r="308" spans="1:22" ht="15" x14ac:dyDescent="0.25">
      <c r="A308" s="34" t="s">
        <v>2051</v>
      </c>
      <c r="B308" s="24" t="s">
        <v>3416</v>
      </c>
      <c r="C308" s="25" t="s">
        <v>2747</v>
      </c>
      <c r="D308" s="25">
        <v>106</v>
      </c>
      <c r="E308" s="23">
        <v>0</v>
      </c>
      <c r="F308" s="25">
        <v>106</v>
      </c>
      <c r="G308" s="26">
        <v>0.46</v>
      </c>
      <c r="H308" s="65"/>
      <c r="I308" s="36">
        <f t="shared" si="34"/>
        <v>230.43478260869566</v>
      </c>
      <c r="J308">
        <f t="shared" si="35"/>
        <v>41.4</v>
      </c>
      <c r="K308">
        <f t="shared" si="36"/>
        <v>0</v>
      </c>
      <c r="L308">
        <f t="shared" si="37"/>
        <v>0</v>
      </c>
      <c r="M308" s="9">
        <f t="shared" si="38"/>
        <v>0</v>
      </c>
      <c r="N308" t="str">
        <f>VLOOKUP(A308,'Catalogo de productos'!C:AJ,10,FALSE)</f>
        <v>Pantalón</v>
      </c>
      <c r="O308" t="str">
        <f>VLOOKUP(A308,'Catalogo de productos'!C:AJ,7,FALSE)</f>
        <v>Activo</v>
      </c>
      <c r="P308">
        <f>VLOOKUP(A308,'Catalogo de productos'!C:AJ,28,FALSE)</f>
        <v>24</v>
      </c>
      <c r="Q308">
        <f>VLOOKUP(A308,'Catalogo de productos'!C:AJ,33,FALSE)</f>
        <v>1</v>
      </c>
      <c r="R308" s="32">
        <f t="shared" si="40"/>
        <v>0</v>
      </c>
      <c r="S308">
        <f t="shared" si="39"/>
        <v>0</v>
      </c>
      <c r="T308" t="str">
        <f>VLOOKUP(A308,'Catalogo de productos'!C:AJ,12,FALSE)</f>
        <v>203-CENIZA</v>
      </c>
      <c r="U308" t="str">
        <f>VLOOKUP(A308,'Catalogo de productos'!C:AJ,9,FALSE)</f>
        <v>A102</v>
      </c>
      <c r="V308" t="str">
        <f>VLOOKUP(A308,'Catalogo de productos'!C:AJ,32,FALSE)</f>
        <v xml:space="preserve">De todos </v>
      </c>
    </row>
    <row r="309" spans="1:22" ht="15" x14ac:dyDescent="0.25">
      <c r="A309" s="34" t="s">
        <v>490</v>
      </c>
      <c r="B309" s="24" t="s">
        <v>3455</v>
      </c>
      <c r="C309" s="25" t="s">
        <v>100</v>
      </c>
      <c r="D309" s="25">
        <v>30</v>
      </c>
      <c r="E309" s="23">
        <v>0</v>
      </c>
      <c r="F309" s="25">
        <v>30</v>
      </c>
      <c r="G309" s="26">
        <v>0.13</v>
      </c>
      <c r="H309" s="65"/>
      <c r="I309" s="36">
        <f t="shared" si="34"/>
        <v>230.76923076923077</v>
      </c>
      <c r="J309">
        <f t="shared" si="35"/>
        <v>11.700000000000001</v>
      </c>
      <c r="K309">
        <f t="shared" si="36"/>
        <v>0</v>
      </c>
      <c r="L309">
        <f t="shared" si="37"/>
        <v>0</v>
      </c>
      <c r="M309" s="9">
        <f t="shared" si="38"/>
        <v>0</v>
      </c>
      <c r="N309" t="str">
        <f>VLOOKUP(A309,'Catalogo de productos'!C:AJ,10,FALSE)</f>
        <v>Top</v>
      </c>
      <c r="O309" t="str">
        <f>VLOOKUP(A309,'Catalogo de productos'!C:AJ,7,FALSE)</f>
        <v>Activo</v>
      </c>
      <c r="P309">
        <f>VLOOKUP(A309,'Catalogo de productos'!C:AJ,28,FALSE)</f>
        <v>24</v>
      </c>
      <c r="Q309">
        <f>VLOOKUP(A309,'Catalogo de productos'!C:AJ,33,FALSE)</f>
        <v>1</v>
      </c>
      <c r="R309" s="32">
        <f t="shared" si="40"/>
        <v>0</v>
      </c>
      <c r="S309">
        <f t="shared" si="39"/>
        <v>0</v>
      </c>
      <c r="T309" t="str">
        <f>VLOOKUP(A309,'Catalogo de productos'!C:AJ,12,FALSE)</f>
        <v>203-CENIZA</v>
      </c>
      <c r="U309" t="str">
        <f>VLOOKUP(A309,'Catalogo de productos'!C:AJ,9,FALSE)</f>
        <v>AH002</v>
      </c>
      <c r="V309" t="str">
        <f>VLOOKUP(A309,'Catalogo de productos'!C:AJ,32,FALSE)</f>
        <v xml:space="preserve">De todos </v>
      </c>
    </row>
    <row r="310" spans="1:22" ht="15" x14ac:dyDescent="0.25">
      <c r="A310" s="34" t="s">
        <v>2018</v>
      </c>
      <c r="B310" s="24" t="s">
        <v>3455</v>
      </c>
      <c r="C310" s="25" t="s">
        <v>2748</v>
      </c>
      <c r="D310" s="25">
        <v>94</v>
      </c>
      <c r="E310" s="23">
        <v>0</v>
      </c>
      <c r="F310" s="25">
        <v>94</v>
      </c>
      <c r="G310" s="26">
        <v>0.4</v>
      </c>
      <c r="H310" s="65"/>
      <c r="I310" s="36">
        <f t="shared" si="34"/>
        <v>235</v>
      </c>
      <c r="J310">
        <f t="shared" si="35"/>
        <v>36</v>
      </c>
      <c r="K310">
        <f t="shared" si="36"/>
        <v>0</v>
      </c>
      <c r="L310">
        <f t="shared" si="37"/>
        <v>0</v>
      </c>
      <c r="M310" s="9">
        <f t="shared" si="38"/>
        <v>0</v>
      </c>
      <c r="N310" t="str">
        <f>VLOOKUP(A310,'Catalogo de productos'!C:AJ,10,FALSE)</f>
        <v>Top</v>
      </c>
      <c r="O310" t="str">
        <f>VLOOKUP(A310,'Catalogo de productos'!C:AJ,7,FALSE)</f>
        <v>Activo</v>
      </c>
      <c r="P310">
        <f>VLOOKUP(A310,'Catalogo de productos'!C:AJ,28,FALSE)</f>
        <v>24</v>
      </c>
      <c r="Q310">
        <f>VLOOKUP(A310,'Catalogo de productos'!C:AJ,33,FALSE)</f>
        <v>1</v>
      </c>
      <c r="R310" s="32">
        <f t="shared" si="40"/>
        <v>0</v>
      </c>
      <c r="S310">
        <f t="shared" si="39"/>
        <v>0</v>
      </c>
      <c r="T310" t="str">
        <f>VLOOKUP(A310,'Catalogo de productos'!C:AJ,12,FALSE)</f>
        <v>203-CENIZA</v>
      </c>
      <c r="U310" t="str">
        <f>VLOOKUP(A310,'Catalogo de productos'!C:AJ,9,FALSE)</f>
        <v>AH002</v>
      </c>
      <c r="V310" t="str">
        <f>VLOOKUP(A310,'Catalogo de productos'!C:AJ,32,FALSE)</f>
        <v xml:space="preserve">De todos </v>
      </c>
    </row>
    <row r="311" spans="1:22" ht="15" x14ac:dyDescent="0.25">
      <c r="A311" s="34" t="s">
        <v>152</v>
      </c>
      <c r="B311" s="24" t="s">
        <v>3396</v>
      </c>
      <c r="C311" s="25" t="s">
        <v>100</v>
      </c>
      <c r="D311" s="25">
        <v>309</v>
      </c>
      <c r="E311" s="23">
        <v>0</v>
      </c>
      <c r="F311" s="25">
        <v>309</v>
      </c>
      <c r="G311" s="26">
        <v>1.31</v>
      </c>
      <c r="H311" s="65"/>
      <c r="I311" s="36">
        <f t="shared" si="34"/>
        <v>235.87786259541983</v>
      </c>
      <c r="J311">
        <f t="shared" si="35"/>
        <v>117.9</v>
      </c>
      <c r="K311">
        <f t="shared" si="36"/>
        <v>0</v>
      </c>
      <c r="L311">
        <f t="shared" si="37"/>
        <v>0</v>
      </c>
      <c r="M311" s="9">
        <f t="shared" si="38"/>
        <v>0</v>
      </c>
      <c r="N311" t="str">
        <f>VLOOKUP(A311,'Catalogo de productos'!C:AJ,10,FALSE)</f>
        <v>Top</v>
      </c>
      <c r="O311" t="str">
        <f>VLOOKUP(A311,'Catalogo de productos'!C:AJ,7,FALSE)</f>
        <v>Activo</v>
      </c>
      <c r="P311">
        <f>VLOOKUP(A311,'Catalogo de productos'!C:AJ,28,FALSE)</f>
        <v>24</v>
      </c>
      <c r="Q311">
        <f>VLOOKUP(A311,'Catalogo de productos'!C:AJ,33,FALSE)</f>
        <v>2</v>
      </c>
      <c r="R311" s="32">
        <f>((P311*L311)/60)</f>
        <v>0</v>
      </c>
      <c r="S311">
        <f t="shared" si="39"/>
        <v>0</v>
      </c>
      <c r="T311" t="str">
        <f>VLOOKUP(A311,'Catalogo de productos'!C:AJ,12,FALSE)</f>
        <v>001-BLANCO</v>
      </c>
      <c r="U311" t="str">
        <f>VLOOKUP(A311,'Catalogo de productos'!C:AJ,9,FALSE)</f>
        <v>A002</v>
      </c>
      <c r="V311" t="str">
        <f>VLOOKUP(A311,'Catalogo de productos'!C:AJ,32,FALSE)</f>
        <v>AH003</v>
      </c>
    </row>
    <row r="312" spans="1:22" ht="15" x14ac:dyDescent="0.25">
      <c r="A312" s="34" t="s">
        <v>895</v>
      </c>
      <c r="B312" s="24" t="s">
        <v>3431</v>
      </c>
      <c r="C312" s="25" t="s">
        <v>98</v>
      </c>
      <c r="D312" s="25">
        <v>177</v>
      </c>
      <c r="E312" s="23">
        <v>0</v>
      </c>
      <c r="F312" s="25">
        <v>177</v>
      </c>
      <c r="G312" s="26">
        <v>0.75</v>
      </c>
      <c r="H312" s="65"/>
      <c r="I312" s="36">
        <f t="shared" si="34"/>
        <v>236</v>
      </c>
      <c r="J312">
        <f t="shared" si="35"/>
        <v>67.5</v>
      </c>
      <c r="K312">
        <f t="shared" si="36"/>
        <v>0</v>
      </c>
      <c r="L312">
        <f t="shared" si="37"/>
        <v>0</v>
      </c>
      <c r="M312" s="9">
        <f t="shared" si="38"/>
        <v>0</v>
      </c>
      <c r="N312" t="str">
        <f>VLOOKUP(A312,'Catalogo de productos'!C:AJ,10,FALSE)</f>
        <v>Pantalón</v>
      </c>
      <c r="O312" t="str">
        <f>VLOOKUP(A312,'Catalogo de productos'!C:AJ,7,FALSE)</f>
        <v>Activo</v>
      </c>
      <c r="P312">
        <f>VLOOKUP(A312,'Catalogo de productos'!C:AJ,28,FALSE)</f>
        <v>24</v>
      </c>
      <c r="Q312">
        <f>VLOOKUP(A312,'Catalogo de productos'!C:AJ,33,FALSE)</f>
        <v>3</v>
      </c>
      <c r="R312" s="32">
        <f>IF(K312=0,0,((P312*L312)/60))</f>
        <v>0</v>
      </c>
      <c r="S312">
        <f t="shared" si="39"/>
        <v>0</v>
      </c>
      <c r="T312" t="str">
        <f>VLOOKUP(A312,'Catalogo de productos'!C:AJ,12,FALSE)</f>
        <v>027-NAVAL</v>
      </c>
      <c r="U312" t="str">
        <f>VLOOKUP(A312,'Catalogo de productos'!C:AJ,9,FALSE)</f>
        <v>A104</v>
      </c>
      <c r="V312" t="str">
        <f>VLOOKUP(A312,'Catalogo de productos'!C:AJ,32,FALSE)</f>
        <v>A103 y AH103</v>
      </c>
    </row>
    <row r="313" spans="1:22" ht="15" x14ac:dyDescent="0.25">
      <c r="A313" s="34" t="s">
        <v>2046</v>
      </c>
      <c r="B313" s="24" t="s">
        <v>3415</v>
      </c>
      <c r="C313" s="25" t="s">
        <v>2748</v>
      </c>
      <c r="D313" s="25">
        <v>241</v>
      </c>
      <c r="E313" s="23">
        <v>0</v>
      </c>
      <c r="F313" s="25">
        <v>241</v>
      </c>
      <c r="G313" s="26">
        <v>1.02</v>
      </c>
      <c r="H313" s="65"/>
      <c r="I313" s="36">
        <f t="shared" si="34"/>
        <v>236.27450980392157</v>
      </c>
      <c r="J313">
        <f t="shared" si="35"/>
        <v>91.8</v>
      </c>
      <c r="K313">
        <f t="shared" si="36"/>
        <v>0</v>
      </c>
      <c r="L313">
        <f t="shared" si="37"/>
        <v>0</v>
      </c>
      <c r="M313" s="9">
        <f t="shared" si="38"/>
        <v>0</v>
      </c>
      <c r="N313" t="str">
        <f>VLOOKUP(A313,'Catalogo de productos'!C:AJ,10,FALSE)</f>
        <v>Pantalón</v>
      </c>
      <c r="O313" t="str">
        <f>VLOOKUP(A313,'Catalogo de productos'!C:AJ,7,FALSE)</f>
        <v>Activo</v>
      </c>
      <c r="P313">
        <f>VLOOKUP(A313,'Catalogo de productos'!C:AJ,28,FALSE)</f>
        <v>24</v>
      </c>
      <c r="Q313">
        <f>VLOOKUP(A313,'Catalogo de productos'!C:AJ,33,FALSE)</f>
        <v>1</v>
      </c>
      <c r="R313" s="32">
        <f>((P313*L313)/60)</f>
        <v>0</v>
      </c>
      <c r="S313">
        <f t="shared" si="39"/>
        <v>0</v>
      </c>
      <c r="T313" t="str">
        <f>VLOOKUP(A313,'Catalogo de productos'!C:AJ,12,FALSE)</f>
        <v>027-NAVAL</v>
      </c>
      <c r="U313" t="str">
        <f>VLOOKUP(A313,'Catalogo de productos'!C:AJ,9,FALSE)</f>
        <v>A102</v>
      </c>
      <c r="V313" t="str">
        <f>VLOOKUP(A313,'Catalogo de productos'!C:AJ,32,FALSE)</f>
        <v xml:space="preserve">De todos </v>
      </c>
    </row>
    <row r="314" spans="1:22" ht="15" x14ac:dyDescent="0.25">
      <c r="A314" s="34" t="s">
        <v>1007</v>
      </c>
      <c r="B314" s="24" t="s">
        <v>3428</v>
      </c>
      <c r="C314" s="25" t="s">
        <v>100</v>
      </c>
      <c r="D314" s="25">
        <v>90</v>
      </c>
      <c r="E314" s="23">
        <v>0</v>
      </c>
      <c r="F314" s="25">
        <v>90</v>
      </c>
      <c r="G314" s="26">
        <v>0.38</v>
      </c>
      <c r="H314" s="65"/>
      <c r="I314" s="36">
        <f t="shared" si="34"/>
        <v>236.84210526315789</v>
      </c>
      <c r="J314">
        <f t="shared" si="35"/>
        <v>34.200000000000003</v>
      </c>
      <c r="K314">
        <f t="shared" si="36"/>
        <v>0</v>
      </c>
      <c r="L314">
        <f t="shared" si="37"/>
        <v>0</v>
      </c>
      <c r="M314" s="9">
        <f t="shared" si="38"/>
        <v>0</v>
      </c>
      <c r="N314" t="str">
        <f>VLOOKUP(A314,'Catalogo de productos'!C:AJ,10,FALSE)</f>
        <v>Pantalón</v>
      </c>
      <c r="O314" t="str">
        <f>VLOOKUP(A314,'Catalogo de productos'!C:AJ,7,FALSE)</f>
        <v>Activo</v>
      </c>
      <c r="P314">
        <f>VLOOKUP(A314,'Catalogo de productos'!C:AJ,28,FALSE)</f>
        <v>24</v>
      </c>
      <c r="Q314">
        <f>VLOOKUP(A314,'Catalogo de productos'!C:AJ,33,FALSE)</f>
        <v>3</v>
      </c>
      <c r="R314" s="32">
        <f t="shared" ref="R314:R377" si="41">IF(K314=0,0,((P314*L314)/60))</f>
        <v>0</v>
      </c>
      <c r="S314">
        <f t="shared" si="39"/>
        <v>0</v>
      </c>
      <c r="T314" t="str">
        <f>VLOOKUP(A314,'Catalogo de productos'!C:AJ,12,FALSE)</f>
        <v>421-AVENTURINE</v>
      </c>
      <c r="U314" t="str">
        <f>VLOOKUP(A314,'Catalogo de productos'!C:AJ,9,FALSE)</f>
        <v>A104</v>
      </c>
      <c r="V314" t="str">
        <f>VLOOKUP(A314,'Catalogo de productos'!C:AJ,32,FALSE)</f>
        <v>A103 y AH103</v>
      </c>
    </row>
    <row r="315" spans="1:22" ht="15" x14ac:dyDescent="0.25">
      <c r="A315" s="34" t="s">
        <v>2035</v>
      </c>
      <c r="B315" s="24" t="s">
        <v>3477</v>
      </c>
      <c r="C315" s="25" t="s">
        <v>2747</v>
      </c>
      <c r="D315" s="25">
        <v>38</v>
      </c>
      <c r="E315" s="23">
        <v>0</v>
      </c>
      <c r="F315" s="25">
        <v>38</v>
      </c>
      <c r="G315" s="26">
        <v>0.16</v>
      </c>
      <c r="H315" s="65"/>
      <c r="I315" s="36">
        <f t="shared" si="34"/>
        <v>237.5</v>
      </c>
      <c r="J315">
        <f t="shared" si="35"/>
        <v>14.4</v>
      </c>
      <c r="K315">
        <f t="shared" si="36"/>
        <v>0</v>
      </c>
      <c r="L315">
        <f t="shared" si="37"/>
        <v>0</v>
      </c>
      <c r="M315" s="9">
        <f t="shared" si="38"/>
        <v>0</v>
      </c>
      <c r="N315" t="str">
        <f>VLOOKUP(A315,'Catalogo de productos'!C:AJ,10,FALSE)</f>
        <v>Top</v>
      </c>
      <c r="O315" t="str">
        <f>VLOOKUP(A315,'Catalogo de productos'!C:AJ,7,FALSE)</f>
        <v>Activo</v>
      </c>
      <c r="P315">
        <f>VLOOKUP(A315,'Catalogo de productos'!C:AJ,28,FALSE)</f>
        <v>24</v>
      </c>
      <c r="Q315">
        <f>VLOOKUP(A315,'Catalogo de productos'!C:AJ,33,FALSE)</f>
        <v>1</v>
      </c>
      <c r="R315" s="32">
        <f t="shared" si="41"/>
        <v>0</v>
      </c>
      <c r="S315">
        <f t="shared" si="39"/>
        <v>0</v>
      </c>
      <c r="T315" t="str">
        <f>VLOOKUP(A315,'Catalogo de productos'!C:AJ,12,FALSE)</f>
        <v>027-NAVAL</v>
      </c>
      <c r="U315" t="str">
        <f>VLOOKUP(A315,'Catalogo de productos'!C:AJ,9,FALSE)</f>
        <v>AM008</v>
      </c>
      <c r="V315" t="str">
        <f>VLOOKUP(A315,'Catalogo de productos'!C:AJ,32,FALSE)</f>
        <v xml:space="preserve">De todos </v>
      </c>
    </row>
    <row r="316" spans="1:22" ht="15" x14ac:dyDescent="0.25">
      <c r="A316" s="34" t="s">
        <v>2040</v>
      </c>
      <c r="B316" s="24" t="s">
        <v>3479</v>
      </c>
      <c r="C316" s="25" t="s">
        <v>2748</v>
      </c>
      <c r="D316" s="25">
        <v>69</v>
      </c>
      <c r="E316" s="23">
        <v>0</v>
      </c>
      <c r="F316" s="25">
        <v>69</v>
      </c>
      <c r="G316" s="26">
        <v>0.28999999999999998</v>
      </c>
      <c r="H316" s="65"/>
      <c r="I316" s="36">
        <f t="shared" si="34"/>
        <v>237.93103448275863</v>
      </c>
      <c r="J316">
        <f t="shared" si="35"/>
        <v>26.099999999999998</v>
      </c>
      <c r="K316">
        <f t="shared" si="36"/>
        <v>0</v>
      </c>
      <c r="L316">
        <f t="shared" si="37"/>
        <v>0</v>
      </c>
      <c r="M316" s="9">
        <f t="shared" si="38"/>
        <v>0</v>
      </c>
      <c r="N316" t="str">
        <f>VLOOKUP(A316,'Catalogo de productos'!C:AJ,10,FALSE)</f>
        <v>Top</v>
      </c>
      <c r="O316" t="str">
        <f>VLOOKUP(A316,'Catalogo de productos'!C:AJ,7,FALSE)</f>
        <v>Activo</v>
      </c>
      <c r="P316">
        <f>VLOOKUP(A316,'Catalogo de productos'!C:AJ,28,FALSE)</f>
        <v>24</v>
      </c>
      <c r="Q316">
        <f>VLOOKUP(A316,'Catalogo de productos'!C:AJ,33,FALSE)</f>
        <v>1</v>
      </c>
      <c r="R316" s="32">
        <f t="shared" si="41"/>
        <v>0</v>
      </c>
      <c r="S316">
        <f t="shared" si="39"/>
        <v>0</v>
      </c>
      <c r="T316" t="str">
        <f>VLOOKUP(A316,'Catalogo de productos'!C:AJ,12,FALSE)</f>
        <v>570-NEGRO</v>
      </c>
      <c r="U316" t="str">
        <f>VLOOKUP(A316,'Catalogo de productos'!C:AJ,9,FALSE)</f>
        <v>AM008</v>
      </c>
      <c r="V316" t="str">
        <f>VLOOKUP(A316,'Catalogo de productos'!C:AJ,32,FALSE)</f>
        <v xml:space="preserve">De todos </v>
      </c>
    </row>
    <row r="317" spans="1:22" ht="15" x14ac:dyDescent="0.25">
      <c r="A317" s="34" t="s">
        <v>258</v>
      </c>
      <c r="B317" s="24" t="s">
        <v>3403</v>
      </c>
      <c r="C317" s="25" t="s">
        <v>104</v>
      </c>
      <c r="D317" s="25">
        <v>7</v>
      </c>
      <c r="E317" s="22">
        <v>24</v>
      </c>
      <c r="F317" s="25">
        <v>31</v>
      </c>
      <c r="G317" s="26">
        <v>0.13</v>
      </c>
      <c r="H317" s="65"/>
      <c r="I317" s="36">
        <f t="shared" si="34"/>
        <v>238.46153846153845</v>
      </c>
      <c r="J317">
        <f t="shared" si="35"/>
        <v>11.700000000000001</v>
      </c>
      <c r="K317">
        <f t="shared" si="36"/>
        <v>0</v>
      </c>
      <c r="L317">
        <f t="shared" si="37"/>
        <v>0</v>
      </c>
      <c r="M317" s="9">
        <f t="shared" si="38"/>
        <v>0</v>
      </c>
      <c r="N317" t="str">
        <f>VLOOKUP(A317,'Catalogo de productos'!C:AJ,10,FALSE)</f>
        <v>Top</v>
      </c>
      <c r="O317" t="str">
        <f>VLOOKUP(A317,'Catalogo de productos'!C:AJ,7,FALSE)</f>
        <v>Activo</v>
      </c>
      <c r="P317">
        <f>VLOOKUP(A317,'Catalogo de productos'!C:AJ,28,FALSE)</f>
        <v>24</v>
      </c>
      <c r="Q317">
        <f>VLOOKUP(A317,'Catalogo de productos'!C:AJ,33,FALSE)</f>
        <v>2</v>
      </c>
      <c r="R317" s="32">
        <f t="shared" si="41"/>
        <v>0</v>
      </c>
      <c r="S317">
        <f t="shared" si="39"/>
        <v>0</v>
      </c>
      <c r="T317" t="str">
        <f>VLOOKUP(A317,'Catalogo de productos'!C:AJ,12,FALSE)</f>
        <v>203-CENIZA</v>
      </c>
      <c r="U317" t="str">
        <f>VLOOKUP(A317,'Catalogo de productos'!C:AJ,9,FALSE)</f>
        <v>A003</v>
      </c>
      <c r="V317" t="str">
        <f>VLOOKUP(A317,'Catalogo de productos'!C:AJ,32,FALSE)</f>
        <v xml:space="preserve">De todos </v>
      </c>
    </row>
    <row r="318" spans="1:22" ht="15" x14ac:dyDescent="0.25">
      <c r="A318" s="34" t="s">
        <v>2036</v>
      </c>
      <c r="B318" s="24" t="s">
        <v>3477</v>
      </c>
      <c r="C318" s="25" t="s">
        <v>2748</v>
      </c>
      <c r="D318" s="25">
        <v>67</v>
      </c>
      <c r="E318" s="23">
        <v>0</v>
      </c>
      <c r="F318" s="25">
        <v>67</v>
      </c>
      <c r="G318" s="26">
        <v>0.28000000000000003</v>
      </c>
      <c r="H318" s="65"/>
      <c r="I318" s="36">
        <f t="shared" si="34"/>
        <v>239.28571428571425</v>
      </c>
      <c r="J318">
        <f t="shared" si="35"/>
        <v>25.200000000000003</v>
      </c>
      <c r="K318">
        <f t="shared" si="36"/>
        <v>0</v>
      </c>
      <c r="L318">
        <f t="shared" si="37"/>
        <v>0</v>
      </c>
      <c r="M318" s="9">
        <f t="shared" si="38"/>
        <v>0</v>
      </c>
      <c r="N318" t="str">
        <f>VLOOKUP(A318,'Catalogo de productos'!C:AJ,10,FALSE)</f>
        <v>Top</v>
      </c>
      <c r="O318" t="str">
        <f>VLOOKUP(A318,'Catalogo de productos'!C:AJ,7,FALSE)</f>
        <v>Activo</v>
      </c>
      <c r="P318">
        <f>VLOOKUP(A318,'Catalogo de productos'!C:AJ,28,FALSE)</f>
        <v>24</v>
      </c>
      <c r="Q318">
        <f>VLOOKUP(A318,'Catalogo de productos'!C:AJ,33,FALSE)</f>
        <v>1</v>
      </c>
      <c r="R318" s="32">
        <f t="shared" si="41"/>
        <v>0</v>
      </c>
      <c r="S318">
        <f t="shared" si="39"/>
        <v>0</v>
      </c>
      <c r="T318" t="str">
        <f>VLOOKUP(A318,'Catalogo de productos'!C:AJ,12,FALSE)</f>
        <v>027-NAVAL</v>
      </c>
      <c r="U318" t="str">
        <f>VLOOKUP(A318,'Catalogo de productos'!C:AJ,9,FALSE)</f>
        <v>AM008</v>
      </c>
      <c r="V318" t="str">
        <f>VLOOKUP(A318,'Catalogo de productos'!C:AJ,32,FALSE)</f>
        <v xml:space="preserve">De todos </v>
      </c>
    </row>
    <row r="319" spans="1:22" ht="15" x14ac:dyDescent="0.25">
      <c r="A319" s="34" t="s">
        <v>1062</v>
      </c>
      <c r="B319" s="24" t="s">
        <v>3463</v>
      </c>
      <c r="C319" s="25" t="s">
        <v>98</v>
      </c>
      <c r="D319" s="25">
        <v>115</v>
      </c>
      <c r="E319" s="23">
        <v>0</v>
      </c>
      <c r="F319" s="25">
        <v>115</v>
      </c>
      <c r="G319" s="26">
        <v>0.48</v>
      </c>
      <c r="H319" s="65"/>
      <c r="I319" s="36">
        <f t="shared" si="34"/>
        <v>239.58333333333334</v>
      </c>
      <c r="J319">
        <f t="shared" si="35"/>
        <v>43.199999999999996</v>
      </c>
      <c r="K319">
        <f t="shared" si="36"/>
        <v>0</v>
      </c>
      <c r="L319">
        <f t="shared" si="37"/>
        <v>0</v>
      </c>
      <c r="M319" s="9">
        <f t="shared" si="38"/>
        <v>0</v>
      </c>
      <c r="N319" t="str">
        <f>VLOOKUP(A319,'Catalogo de productos'!C:AJ,10,FALSE)</f>
        <v>Pantalón</v>
      </c>
      <c r="O319" t="str">
        <f>VLOOKUP(A319,'Catalogo de productos'!C:AJ,7,FALSE)</f>
        <v>Activo</v>
      </c>
      <c r="P319">
        <f>VLOOKUP(A319,'Catalogo de productos'!C:AJ,28,FALSE)</f>
        <v>24</v>
      </c>
      <c r="Q319">
        <f>VLOOKUP(A319,'Catalogo de productos'!C:AJ,33,FALSE)</f>
        <v>2</v>
      </c>
      <c r="R319" s="32">
        <f t="shared" si="41"/>
        <v>0</v>
      </c>
      <c r="S319">
        <f t="shared" si="39"/>
        <v>0</v>
      </c>
      <c r="T319" t="str">
        <f>VLOOKUP(A319,'Catalogo de productos'!C:AJ,12,FALSE)</f>
        <v>001-BLANCO</v>
      </c>
      <c r="U319" t="str">
        <f>VLOOKUP(A319,'Catalogo de productos'!C:AJ,9,FALSE)</f>
        <v>AH101</v>
      </c>
      <c r="V319" t="str">
        <f>VLOOKUP(A319,'Catalogo de productos'!C:AJ,32,FALSE)</f>
        <v xml:space="preserve">De todos </v>
      </c>
    </row>
    <row r="320" spans="1:22" ht="15" x14ac:dyDescent="0.25">
      <c r="A320" s="34" t="s">
        <v>2363</v>
      </c>
      <c r="B320" s="24" t="s">
        <v>3490</v>
      </c>
      <c r="C320" s="25" t="s">
        <v>98</v>
      </c>
      <c r="D320" s="25">
        <v>48</v>
      </c>
      <c r="E320" s="22">
        <v>72</v>
      </c>
      <c r="F320" s="25">
        <v>120</v>
      </c>
      <c r="G320" s="26">
        <v>0.5</v>
      </c>
      <c r="H320" s="65"/>
      <c r="I320" s="36">
        <f t="shared" si="34"/>
        <v>240</v>
      </c>
      <c r="J320">
        <f t="shared" si="35"/>
        <v>45</v>
      </c>
      <c r="K320">
        <f t="shared" si="36"/>
        <v>0</v>
      </c>
      <c r="L320">
        <f t="shared" si="37"/>
        <v>0</v>
      </c>
      <c r="M320" s="9">
        <f t="shared" si="38"/>
        <v>0</v>
      </c>
      <c r="N320" t="str">
        <f>VLOOKUP(A320,'Catalogo de productos'!C:AJ,10,FALSE)</f>
        <v>Top</v>
      </c>
      <c r="O320" t="str">
        <f>VLOOKUP(A320,'Catalogo de productos'!C:AJ,7,FALSE)</f>
        <v>Activo</v>
      </c>
      <c r="P320">
        <f>VLOOKUP(A320,'Catalogo de productos'!C:AJ,28,FALSE)</f>
        <v>24</v>
      </c>
      <c r="Q320">
        <f>VLOOKUP(A320,'Catalogo de productos'!C:AJ,33,FALSE)</f>
        <v>1</v>
      </c>
      <c r="R320" s="32">
        <f t="shared" si="41"/>
        <v>0</v>
      </c>
      <c r="S320">
        <f t="shared" si="39"/>
        <v>0</v>
      </c>
      <c r="T320" t="str">
        <f>VLOOKUP(A320,'Catalogo de productos'!C:AJ,12,FALSE)</f>
        <v>510-ROUJA</v>
      </c>
      <c r="U320" t="str">
        <f>VLOOKUP(A320,'Catalogo de productos'!C:AJ,9,FALSE)</f>
        <v>I001</v>
      </c>
      <c r="V320" t="str">
        <f>VLOOKUP(A320,'Catalogo de productos'!C:AJ,32,FALSE)</f>
        <v xml:space="preserve">De todos </v>
      </c>
    </row>
    <row r="321" spans="1:22" ht="15" x14ac:dyDescent="0.25">
      <c r="A321" s="34" t="s">
        <v>2037</v>
      </c>
      <c r="B321" s="24" t="s">
        <v>3478</v>
      </c>
      <c r="C321" s="25" t="s">
        <v>2747</v>
      </c>
      <c r="D321" s="25">
        <v>22</v>
      </c>
      <c r="E321" s="23">
        <v>0</v>
      </c>
      <c r="F321" s="25">
        <v>22</v>
      </c>
      <c r="G321" s="26">
        <v>0.09</v>
      </c>
      <c r="H321" s="65"/>
      <c r="I321" s="36">
        <f t="shared" si="34"/>
        <v>244.44444444444446</v>
      </c>
      <c r="J321">
        <f t="shared" si="35"/>
        <v>8.1</v>
      </c>
      <c r="K321">
        <f t="shared" si="36"/>
        <v>0</v>
      </c>
      <c r="L321">
        <f t="shared" si="37"/>
        <v>0</v>
      </c>
      <c r="M321" s="9">
        <f t="shared" si="38"/>
        <v>0</v>
      </c>
      <c r="N321" t="str">
        <f>VLOOKUP(A321,'Catalogo de productos'!C:AJ,10,FALSE)</f>
        <v>Top</v>
      </c>
      <c r="O321" t="str">
        <f>VLOOKUP(A321,'Catalogo de productos'!C:AJ,7,FALSE)</f>
        <v>Activo</v>
      </c>
      <c r="P321">
        <f>VLOOKUP(A321,'Catalogo de productos'!C:AJ,28,FALSE)</f>
        <v>24</v>
      </c>
      <c r="Q321">
        <f>VLOOKUP(A321,'Catalogo de productos'!C:AJ,33,FALSE)</f>
        <v>1</v>
      </c>
      <c r="R321" s="32">
        <f t="shared" si="41"/>
        <v>0</v>
      </c>
      <c r="S321">
        <f t="shared" si="39"/>
        <v>0</v>
      </c>
      <c r="T321" t="str">
        <f>VLOOKUP(A321,'Catalogo de productos'!C:AJ,12,FALSE)</f>
        <v>203-CENIZA</v>
      </c>
      <c r="U321" t="str">
        <f>VLOOKUP(A321,'Catalogo de productos'!C:AJ,9,FALSE)</f>
        <v>AM008</v>
      </c>
      <c r="V321" t="str">
        <f>VLOOKUP(A321,'Catalogo de productos'!C:AJ,32,FALSE)</f>
        <v xml:space="preserve">De todos </v>
      </c>
    </row>
    <row r="322" spans="1:22" ht="15" x14ac:dyDescent="0.25">
      <c r="A322" s="34" t="s">
        <v>2318</v>
      </c>
      <c r="B322" s="24" t="s">
        <v>3445</v>
      </c>
      <c r="C322" s="25" t="s">
        <v>2747</v>
      </c>
      <c r="D322" s="25">
        <v>27</v>
      </c>
      <c r="E322" s="23">
        <v>0</v>
      </c>
      <c r="F322" s="25">
        <v>27</v>
      </c>
      <c r="G322" s="26">
        <v>0.11</v>
      </c>
      <c r="H322" s="65"/>
      <c r="I322" s="36">
        <f t="shared" ref="I322:I385" si="42">F322/G322</f>
        <v>245.45454545454547</v>
      </c>
      <c r="J322">
        <f t="shared" ref="J322:J385" si="43">G322*90</f>
        <v>9.9</v>
      </c>
      <c r="K322">
        <f t="shared" ref="K322:K385" si="44">IF(I322&lt;100,G322*90,0)</f>
        <v>0</v>
      </c>
      <c r="L322">
        <f t="shared" ref="L322:L385" si="45">IF(K322=0,0,(_xlfn.CEILING.MATH(J322,24)))</f>
        <v>0</v>
      </c>
      <c r="M322" s="9">
        <f t="shared" ref="M322:M385" si="46">L322/G322</f>
        <v>0</v>
      </c>
      <c r="N322" t="str">
        <f>VLOOKUP(A322,'Catalogo de productos'!C:AJ,10,FALSE)</f>
        <v>Gorritos</v>
      </c>
      <c r="O322" t="str">
        <f>VLOOKUP(A322,'Catalogo de productos'!C:AJ,7,FALSE)</f>
        <v>Activo</v>
      </c>
      <c r="P322">
        <f>VLOOKUP(A322,'Catalogo de productos'!C:AJ,28,FALSE)</f>
        <v>24</v>
      </c>
      <c r="Q322">
        <f>VLOOKUP(A322,'Catalogo de productos'!C:AJ,33,FALSE)</f>
        <v>1</v>
      </c>
      <c r="R322" s="37">
        <f t="shared" si="41"/>
        <v>0</v>
      </c>
      <c r="S322">
        <f t="shared" ref="S322:S385" si="47">IF(R322=0,0,Q322*L322)</f>
        <v>0</v>
      </c>
      <c r="T322" t="str">
        <f>VLOOKUP(A322,'Catalogo de productos'!C:AJ,12,FALSE)</f>
        <v>203-CENIZA</v>
      </c>
      <c r="U322" t="str">
        <f>VLOOKUP(A322,'Catalogo de productos'!C:AJ,9,FALSE)</f>
        <v>AGU001</v>
      </c>
      <c r="V322">
        <f>VLOOKUP(A322,'Catalogo de productos'!C:AJ,32,FALSE)</f>
        <v>0</v>
      </c>
    </row>
    <row r="323" spans="1:22" ht="15" x14ac:dyDescent="0.25">
      <c r="A323" s="34" t="s">
        <v>1966</v>
      </c>
      <c r="B323" s="24" t="s">
        <v>3403</v>
      </c>
      <c r="C323" s="25" t="s">
        <v>2748</v>
      </c>
      <c r="D323" s="25">
        <v>85</v>
      </c>
      <c r="E323" s="22">
        <v>96</v>
      </c>
      <c r="F323" s="25">
        <v>181</v>
      </c>
      <c r="G323" s="26">
        <v>0.73</v>
      </c>
      <c r="H323" s="65"/>
      <c r="I323" s="36">
        <f t="shared" si="42"/>
        <v>247.94520547945206</v>
      </c>
      <c r="J323">
        <f t="shared" si="43"/>
        <v>65.7</v>
      </c>
      <c r="K323">
        <f t="shared" si="44"/>
        <v>0</v>
      </c>
      <c r="L323">
        <f t="shared" si="45"/>
        <v>0</v>
      </c>
      <c r="M323" s="9">
        <f t="shared" si="46"/>
        <v>0</v>
      </c>
      <c r="N323" t="str">
        <f>VLOOKUP(A323,'Catalogo de productos'!C:AJ,10,FALSE)</f>
        <v>Top</v>
      </c>
      <c r="O323" t="str">
        <f>VLOOKUP(A323,'Catalogo de productos'!C:AJ,7,FALSE)</f>
        <v>Activo</v>
      </c>
      <c r="P323">
        <f>VLOOKUP(A323,'Catalogo de productos'!C:AJ,28,FALSE)</f>
        <v>24</v>
      </c>
      <c r="Q323">
        <f>VLOOKUP(A323,'Catalogo de productos'!C:AJ,33,FALSE)</f>
        <v>2</v>
      </c>
      <c r="R323" s="32">
        <f t="shared" si="41"/>
        <v>0</v>
      </c>
      <c r="S323">
        <f t="shared" si="47"/>
        <v>0</v>
      </c>
      <c r="T323" t="str">
        <f>VLOOKUP(A323,'Catalogo de productos'!C:AJ,12,FALSE)</f>
        <v>203-CENIZA</v>
      </c>
      <c r="U323" t="str">
        <f>VLOOKUP(A323,'Catalogo de productos'!C:AJ,9,FALSE)</f>
        <v>A003</v>
      </c>
      <c r="V323" t="str">
        <f>VLOOKUP(A323,'Catalogo de productos'!C:AJ,32,FALSE)</f>
        <v xml:space="preserve">De todos </v>
      </c>
    </row>
    <row r="324" spans="1:22" ht="15" x14ac:dyDescent="0.25">
      <c r="A324" s="34" t="s">
        <v>2078</v>
      </c>
      <c r="B324" s="24" t="s">
        <v>3422</v>
      </c>
      <c r="C324" s="25" t="s">
        <v>2748</v>
      </c>
      <c r="D324" s="25">
        <v>43</v>
      </c>
      <c r="E324" s="22">
        <v>48</v>
      </c>
      <c r="F324" s="25">
        <v>91</v>
      </c>
      <c r="G324" s="26">
        <v>0.36</v>
      </c>
      <c r="H324" s="65"/>
      <c r="I324" s="36">
        <f t="shared" si="42"/>
        <v>252.7777777777778</v>
      </c>
      <c r="J324">
        <f t="shared" si="43"/>
        <v>32.4</v>
      </c>
      <c r="K324">
        <f t="shared" si="44"/>
        <v>0</v>
      </c>
      <c r="L324">
        <f t="shared" si="45"/>
        <v>0</v>
      </c>
      <c r="M324" s="9">
        <f t="shared" si="46"/>
        <v>0</v>
      </c>
      <c r="N324" t="str">
        <f>VLOOKUP(A324,'Catalogo de productos'!C:AJ,10,FALSE)</f>
        <v>Pantalón</v>
      </c>
      <c r="O324" t="str">
        <f>VLOOKUP(A324,'Catalogo de productos'!C:AJ,7,FALSE)</f>
        <v>Activo</v>
      </c>
      <c r="P324">
        <f>VLOOKUP(A324,'Catalogo de productos'!C:AJ,28,FALSE)</f>
        <v>24</v>
      </c>
      <c r="Q324">
        <f>VLOOKUP(A324,'Catalogo de productos'!C:AJ,33,FALSE)</f>
        <v>1</v>
      </c>
      <c r="R324" s="32">
        <f t="shared" si="41"/>
        <v>0</v>
      </c>
      <c r="S324">
        <f t="shared" si="47"/>
        <v>0</v>
      </c>
      <c r="T324" t="str">
        <f>VLOOKUP(A324,'Catalogo de productos'!C:AJ,12,FALSE)</f>
        <v>203-CENIZA</v>
      </c>
      <c r="U324" t="str">
        <f>VLOOKUP(A324,'Catalogo de productos'!C:AJ,9,FALSE)</f>
        <v>A103</v>
      </c>
      <c r="V324" t="str">
        <f>VLOOKUP(A324,'Catalogo de productos'!C:AJ,32,FALSE)</f>
        <v xml:space="preserve">De todos </v>
      </c>
    </row>
    <row r="325" spans="1:22" ht="15" x14ac:dyDescent="0.25">
      <c r="A325" s="34" t="s">
        <v>199</v>
      </c>
      <c r="B325" s="24" t="s">
        <v>3399</v>
      </c>
      <c r="C325" s="25" t="s">
        <v>104</v>
      </c>
      <c r="D325" s="25">
        <v>33</v>
      </c>
      <c r="E325" s="23">
        <v>0</v>
      </c>
      <c r="F325" s="25">
        <v>33</v>
      </c>
      <c r="G325" s="26">
        <v>0.13</v>
      </c>
      <c r="H325" s="65"/>
      <c r="I325" s="36">
        <f t="shared" si="42"/>
        <v>253.84615384615384</v>
      </c>
      <c r="J325">
        <f t="shared" si="43"/>
        <v>11.700000000000001</v>
      </c>
      <c r="K325">
        <f t="shared" si="44"/>
        <v>0</v>
      </c>
      <c r="L325">
        <f t="shared" si="45"/>
        <v>0</v>
      </c>
      <c r="M325" s="9">
        <f t="shared" si="46"/>
        <v>0</v>
      </c>
      <c r="N325" t="str">
        <f>VLOOKUP(A325,'Catalogo de productos'!C:AJ,10,FALSE)</f>
        <v>Top</v>
      </c>
      <c r="O325" t="str">
        <f>VLOOKUP(A325,'Catalogo de productos'!C:AJ,7,FALSE)</f>
        <v>Activo</v>
      </c>
      <c r="P325">
        <f>VLOOKUP(A325,'Catalogo de productos'!C:AJ,28,FALSE)</f>
        <v>24</v>
      </c>
      <c r="Q325">
        <f>VLOOKUP(A325,'Catalogo de productos'!C:AJ,33,FALSE)</f>
        <v>2</v>
      </c>
      <c r="R325" s="32">
        <f t="shared" si="41"/>
        <v>0</v>
      </c>
      <c r="S325">
        <f t="shared" si="47"/>
        <v>0</v>
      </c>
      <c r="T325" t="str">
        <f>VLOOKUP(A325,'Catalogo de productos'!C:AJ,12,FALSE)</f>
        <v>570-NEGRO</v>
      </c>
      <c r="U325" t="str">
        <f>VLOOKUP(A325,'Catalogo de productos'!C:AJ,9,FALSE)</f>
        <v>A002</v>
      </c>
      <c r="V325" t="str">
        <f>VLOOKUP(A325,'Catalogo de productos'!C:AJ,32,FALSE)</f>
        <v>AH003</v>
      </c>
    </row>
    <row r="326" spans="1:22" ht="15" x14ac:dyDescent="0.25">
      <c r="A326" s="34" t="s">
        <v>906</v>
      </c>
      <c r="B326" s="24" t="s">
        <v>3433</v>
      </c>
      <c r="C326" s="25" t="s">
        <v>100</v>
      </c>
      <c r="D326" s="25">
        <v>99</v>
      </c>
      <c r="E326" s="23">
        <v>0</v>
      </c>
      <c r="F326" s="25">
        <v>99</v>
      </c>
      <c r="G326" s="26">
        <v>0.39</v>
      </c>
      <c r="H326" s="65"/>
      <c r="I326" s="36">
        <f t="shared" si="42"/>
        <v>253.84615384615384</v>
      </c>
      <c r="J326">
        <f t="shared" si="43"/>
        <v>35.1</v>
      </c>
      <c r="K326">
        <f t="shared" si="44"/>
        <v>0</v>
      </c>
      <c r="L326">
        <f t="shared" si="45"/>
        <v>0</v>
      </c>
      <c r="M326" s="9">
        <f t="shared" si="46"/>
        <v>0</v>
      </c>
      <c r="N326" t="str">
        <f>VLOOKUP(A326,'Catalogo de productos'!C:AJ,10,FALSE)</f>
        <v>Pantalón</v>
      </c>
      <c r="O326" t="str">
        <f>VLOOKUP(A326,'Catalogo de productos'!C:AJ,7,FALSE)</f>
        <v>Activo</v>
      </c>
      <c r="P326">
        <f>VLOOKUP(A326,'Catalogo de productos'!C:AJ,28,FALSE)</f>
        <v>24</v>
      </c>
      <c r="Q326">
        <f>VLOOKUP(A326,'Catalogo de productos'!C:AJ,33,FALSE)</f>
        <v>3</v>
      </c>
      <c r="R326" s="32">
        <f t="shared" si="41"/>
        <v>0</v>
      </c>
      <c r="S326">
        <f t="shared" si="47"/>
        <v>0</v>
      </c>
      <c r="T326" t="str">
        <f>VLOOKUP(A326,'Catalogo de productos'!C:AJ,12,FALSE)</f>
        <v>421-AVENTURINE</v>
      </c>
      <c r="U326" t="str">
        <f>VLOOKUP(A326,'Catalogo de productos'!C:AJ,9,FALSE)</f>
        <v>A104</v>
      </c>
      <c r="V326" t="str">
        <f>VLOOKUP(A326,'Catalogo de productos'!C:AJ,32,FALSE)</f>
        <v>A103 y AH103</v>
      </c>
    </row>
    <row r="327" spans="1:22" ht="15" x14ac:dyDescent="0.25">
      <c r="A327" s="34" t="s">
        <v>2171</v>
      </c>
      <c r="B327" s="24" t="s">
        <v>3436</v>
      </c>
      <c r="C327" s="25" t="s">
        <v>2747</v>
      </c>
      <c r="D327" s="25">
        <v>24</v>
      </c>
      <c r="E327" s="22">
        <v>144</v>
      </c>
      <c r="F327" s="25">
        <v>168</v>
      </c>
      <c r="G327" s="26">
        <v>0.66</v>
      </c>
      <c r="H327" s="65"/>
      <c r="I327" s="36">
        <f t="shared" si="42"/>
        <v>254.54545454545453</v>
      </c>
      <c r="J327">
        <f t="shared" si="43"/>
        <v>59.400000000000006</v>
      </c>
      <c r="K327">
        <f t="shared" si="44"/>
        <v>0</v>
      </c>
      <c r="L327">
        <f t="shared" si="45"/>
        <v>0</v>
      </c>
      <c r="M327" s="9">
        <f t="shared" si="46"/>
        <v>0</v>
      </c>
      <c r="N327" t="str">
        <f>VLOOKUP(A327,'Catalogo de productos'!C:AJ,10,FALSE)</f>
        <v>Top</v>
      </c>
      <c r="O327" t="str">
        <f>VLOOKUP(A327,'Catalogo de productos'!C:AJ,7,FALSE)</f>
        <v>Activo</v>
      </c>
      <c r="P327">
        <f>VLOOKUP(A327,'Catalogo de productos'!C:AJ,28,FALSE)</f>
        <v>24</v>
      </c>
      <c r="Q327">
        <f>VLOOKUP(A327,'Catalogo de productos'!C:AJ,33,FALSE)</f>
        <v>1</v>
      </c>
      <c r="R327" s="32">
        <f t="shared" si="41"/>
        <v>0</v>
      </c>
      <c r="S327">
        <f t="shared" si="47"/>
        <v>0</v>
      </c>
      <c r="T327" t="str">
        <f>VLOOKUP(A327,'Catalogo de productos'!C:AJ,12,FALSE)</f>
        <v>027-NAVAL</v>
      </c>
      <c r="U327" t="str">
        <f>VLOOKUP(A327,'Catalogo de productos'!C:AJ,9,FALSE)</f>
        <v>A401</v>
      </c>
      <c r="V327" t="str">
        <f>VLOOKUP(A327,'Catalogo de productos'!C:AJ,32,FALSE)</f>
        <v xml:space="preserve">De todos </v>
      </c>
    </row>
    <row r="328" spans="1:22" ht="15" x14ac:dyDescent="0.25">
      <c r="A328" s="34" t="s">
        <v>2249</v>
      </c>
      <c r="B328" s="24" t="s">
        <v>3495</v>
      </c>
      <c r="C328" s="25" t="s">
        <v>2748</v>
      </c>
      <c r="D328" s="25">
        <v>72</v>
      </c>
      <c r="E328" s="25">
        <v>72</v>
      </c>
      <c r="F328" s="25">
        <v>144</v>
      </c>
      <c r="G328" s="26">
        <v>0.56000000000000005</v>
      </c>
      <c r="H328" s="65"/>
      <c r="I328" s="36">
        <f t="shared" si="42"/>
        <v>257.14285714285711</v>
      </c>
      <c r="J328">
        <f t="shared" si="43"/>
        <v>50.400000000000006</v>
      </c>
      <c r="K328">
        <f t="shared" si="44"/>
        <v>0</v>
      </c>
      <c r="L328">
        <f t="shared" si="45"/>
        <v>0</v>
      </c>
      <c r="M328" s="9">
        <f t="shared" si="46"/>
        <v>0</v>
      </c>
      <c r="N328" t="str">
        <f>VLOOKUP(A328,'Catalogo de productos'!C:AJ,10,FALSE)</f>
        <v>Pantalón</v>
      </c>
      <c r="O328" t="str">
        <f>VLOOKUP(A328,'Catalogo de productos'!C:AJ,7,FALSE)</f>
        <v>Activo</v>
      </c>
      <c r="P328">
        <f>VLOOKUP(A328,'Catalogo de productos'!C:AJ,28,FALSE)</f>
        <v>24</v>
      </c>
      <c r="Q328">
        <f>VLOOKUP(A328,'Catalogo de productos'!C:AJ,33,FALSE)</f>
        <v>1</v>
      </c>
      <c r="R328" s="32">
        <f t="shared" si="41"/>
        <v>0</v>
      </c>
      <c r="S328">
        <f t="shared" si="47"/>
        <v>0</v>
      </c>
      <c r="T328" t="str">
        <f>VLOOKUP(A328,'Catalogo de productos'!C:AJ,12,FALSE)</f>
        <v>510-ROUJA</v>
      </c>
      <c r="U328" t="str">
        <f>VLOOKUP(A328,'Catalogo de productos'!C:AJ,9,FALSE)</f>
        <v>I101</v>
      </c>
      <c r="V328" t="str">
        <f>VLOOKUP(A328,'Catalogo de productos'!C:AJ,32,FALSE)</f>
        <v xml:space="preserve">De todos </v>
      </c>
    </row>
    <row r="329" spans="1:22" ht="15" x14ac:dyDescent="0.25">
      <c r="A329" s="34" t="s">
        <v>2296</v>
      </c>
      <c r="B329" s="24" t="s">
        <v>3485</v>
      </c>
      <c r="C329" s="25" t="s">
        <v>2747</v>
      </c>
      <c r="D329" s="25">
        <v>29</v>
      </c>
      <c r="E329" s="23">
        <v>0</v>
      </c>
      <c r="F329" s="25">
        <v>29</v>
      </c>
      <c r="G329" s="26">
        <v>0.11</v>
      </c>
      <c r="H329" s="65"/>
      <c r="I329" s="36">
        <f t="shared" si="42"/>
        <v>263.63636363636363</v>
      </c>
      <c r="J329">
        <f t="shared" si="43"/>
        <v>9.9</v>
      </c>
      <c r="K329">
        <f t="shared" si="44"/>
        <v>0</v>
      </c>
      <c r="L329">
        <f t="shared" si="45"/>
        <v>0</v>
      </c>
      <c r="M329" s="9">
        <f t="shared" si="46"/>
        <v>0</v>
      </c>
      <c r="N329" t="str">
        <f>VLOOKUP(A329,'Catalogo de productos'!C:AJ,10,FALSE)</f>
        <v>Bata</v>
      </c>
      <c r="O329" t="str">
        <f>VLOOKUP(A329,'Catalogo de productos'!C:AJ,7,FALSE)</f>
        <v>Activo</v>
      </c>
      <c r="P329">
        <f>VLOOKUP(A329,'Catalogo de productos'!C:AJ,28,FALSE)</f>
        <v>24</v>
      </c>
      <c r="Q329">
        <f>VLOOKUP(A329,'Catalogo de productos'!C:AJ,33,FALSE)</f>
        <v>1</v>
      </c>
      <c r="R329" s="32">
        <f t="shared" si="41"/>
        <v>0</v>
      </c>
      <c r="S329">
        <f t="shared" si="47"/>
        <v>0</v>
      </c>
      <c r="T329" t="str">
        <f>VLOOKUP(A329,'Catalogo de productos'!C:AJ,12,FALSE)</f>
        <v>001-BLANCO</v>
      </c>
      <c r="U329" t="str">
        <f>VLOOKUP(A329,'Catalogo de productos'!C:AJ,9,FALSE)</f>
        <v>E203</v>
      </c>
      <c r="V329" t="str">
        <f>VLOOKUP(A329,'Catalogo de productos'!C:AJ,32,FALSE)</f>
        <v xml:space="preserve">De todos </v>
      </c>
    </row>
    <row r="330" spans="1:22" ht="15" x14ac:dyDescent="0.25">
      <c r="A330" s="34" t="s">
        <v>1955</v>
      </c>
      <c r="B330" s="24" t="s">
        <v>3397</v>
      </c>
      <c r="C330" s="25" t="s">
        <v>2747</v>
      </c>
      <c r="D330" s="25">
        <v>170</v>
      </c>
      <c r="E330" s="23">
        <v>0</v>
      </c>
      <c r="F330" s="25">
        <v>170</v>
      </c>
      <c r="G330" s="26">
        <v>0.64</v>
      </c>
      <c r="H330" s="65"/>
      <c r="I330" s="36">
        <f t="shared" si="42"/>
        <v>265.625</v>
      </c>
      <c r="J330">
        <f t="shared" si="43"/>
        <v>57.6</v>
      </c>
      <c r="K330">
        <f t="shared" si="44"/>
        <v>0</v>
      </c>
      <c r="L330">
        <f t="shared" si="45"/>
        <v>0</v>
      </c>
      <c r="M330" s="9">
        <f t="shared" si="46"/>
        <v>0</v>
      </c>
      <c r="N330" t="str">
        <f>VLOOKUP(A330,'Catalogo de productos'!C:AJ,10,FALSE)</f>
        <v>Top</v>
      </c>
      <c r="O330" t="str">
        <f>VLOOKUP(A330,'Catalogo de productos'!C:AJ,7,FALSE)</f>
        <v>Activo</v>
      </c>
      <c r="P330">
        <f>VLOOKUP(A330,'Catalogo de productos'!C:AJ,28,FALSE)</f>
        <v>24</v>
      </c>
      <c r="Q330">
        <f>VLOOKUP(A330,'Catalogo de productos'!C:AJ,33,FALSE)</f>
        <v>2</v>
      </c>
      <c r="R330" s="32">
        <f t="shared" si="41"/>
        <v>0</v>
      </c>
      <c r="S330">
        <f t="shared" si="47"/>
        <v>0</v>
      </c>
      <c r="T330" t="str">
        <f>VLOOKUP(A330,'Catalogo de productos'!C:AJ,12,FALSE)</f>
        <v>027-NAVAL</v>
      </c>
      <c r="U330" t="str">
        <f>VLOOKUP(A330,'Catalogo de productos'!C:AJ,9,FALSE)</f>
        <v>A002</v>
      </c>
      <c r="V330" t="str">
        <f>VLOOKUP(A330,'Catalogo de productos'!C:AJ,32,FALSE)</f>
        <v>AH003</v>
      </c>
    </row>
    <row r="331" spans="1:22" ht="15" x14ac:dyDescent="0.25">
      <c r="A331" s="34" t="s">
        <v>200</v>
      </c>
      <c r="B331" s="24" t="s">
        <v>3399</v>
      </c>
      <c r="C331" s="25" t="s">
        <v>107</v>
      </c>
      <c r="D331" s="25">
        <v>8</v>
      </c>
      <c r="E331" s="23">
        <v>0</v>
      </c>
      <c r="F331" s="25">
        <v>8</v>
      </c>
      <c r="G331" s="26">
        <v>0.03</v>
      </c>
      <c r="H331" s="65"/>
      <c r="I331" s="36">
        <f t="shared" si="42"/>
        <v>266.66666666666669</v>
      </c>
      <c r="J331">
        <f t="shared" si="43"/>
        <v>2.6999999999999997</v>
      </c>
      <c r="K331">
        <f t="shared" si="44"/>
        <v>0</v>
      </c>
      <c r="L331">
        <f t="shared" si="45"/>
        <v>0</v>
      </c>
      <c r="M331" s="9">
        <f t="shared" si="46"/>
        <v>0</v>
      </c>
      <c r="N331" t="str">
        <f>VLOOKUP(A331,'Catalogo de productos'!C:AJ,10,FALSE)</f>
        <v>Top</v>
      </c>
      <c r="O331" t="str">
        <f>VLOOKUP(A331,'Catalogo de productos'!C:AJ,7,FALSE)</f>
        <v>Activo</v>
      </c>
      <c r="P331">
        <f>VLOOKUP(A331,'Catalogo de productos'!C:AJ,28,FALSE)</f>
        <v>24</v>
      </c>
      <c r="Q331">
        <f>VLOOKUP(A331,'Catalogo de productos'!C:AJ,33,FALSE)</f>
        <v>2</v>
      </c>
      <c r="R331" s="32">
        <f t="shared" si="41"/>
        <v>0</v>
      </c>
      <c r="S331">
        <f t="shared" si="47"/>
        <v>0</v>
      </c>
      <c r="T331" t="str">
        <f>VLOOKUP(A331,'Catalogo de productos'!C:AJ,12,FALSE)</f>
        <v>570-NEGRO</v>
      </c>
      <c r="U331" t="str">
        <f>VLOOKUP(A331,'Catalogo de productos'!C:AJ,9,FALSE)</f>
        <v>A002</v>
      </c>
      <c r="V331" t="str">
        <f>VLOOKUP(A331,'Catalogo de productos'!C:AJ,32,FALSE)</f>
        <v>AH003</v>
      </c>
    </row>
    <row r="332" spans="1:22" ht="15" x14ac:dyDescent="0.25">
      <c r="A332" s="34" t="s">
        <v>2935</v>
      </c>
      <c r="B332" s="24" t="s">
        <v>3404</v>
      </c>
      <c r="C332" s="25" t="s">
        <v>100</v>
      </c>
      <c r="D332" s="25">
        <v>70</v>
      </c>
      <c r="E332" s="23">
        <v>0</v>
      </c>
      <c r="F332" s="25">
        <v>70</v>
      </c>
      <c r="G332" s="26">
        <v>0.26</v>
      </c>
      <c r="H332" s="65"/>
      <c r="I332" s="36">
        <f t="shared" si="42"/>
        <v>269.23076923076923</v>
      </c>
      <c r="J332">
        <f t="shared" si="43"/>
        <v>23.400000000000002</v>
      </c>
      <c r="K332">
        <f t="shared" si="44"/>
        <v>0</v>
      </c>
      <c r="L332">
        <f t="shared" si="45"/>
        <v>0</v>
      </c>
      <c r="M332" s="9">
        <f t="shared" si="46"/>
        <v>0</v>
      </c>
      <c r="N332" t="str">
        <f>VLOOKUP(A332,'Catalogo de productos'!C:AJ,10,FALSE)</f>
        <v>Top</v>
      </c>
      <c r="O332" t="str">
        <f>VLOOKUP(A332,'Catalogo de productos'!C:AJ,7,FALSE)</f>
        <v>Activo</v>
      </c>
      <c r="P332">
        <f>VLOOKUP(A332,'Catalogo de productos'!C:AJ,28,FALSE)</f>
        <v>24</v>
      </c>
      <c r="Q332">
        <f>VLOOKUP(A332,'Catalogo de productos'!C:AJ,33,FALSE)</f>
        <v>2</v>
      </c>
      <c r="R332" s="32">
        <f t="shared" si="41"/>
        <v>0</v>
      </c>
      <c r="S332">
        <f t="shared" si="47"/>
        <v>0</v>
      </c>
      <c r="T332" t="str">
        <f>VLOOKUP(A332,'Catalogo de productos'!C:AJ,12,FALSE)</f>
        <v>001-BLANCO</v>
      </c>
      <c r="U332" t="str">
        <f>VLOOKUP(A332,'Catalogo de productos'!C:AJ,9,FALSE)</f>
        <v>A005</v>
      </c>
      <c r="V332" t="str">
        <f>VLOOKUP(A332,'Catalogo de productos'!C:AJ,32,FALSE)</f>
        <v>A006  y IH002</v>
      </c>
    </row>
    <row r="333" spans="1:22" ht="15" x14ac:dyDescent="0.25">
      <c r="A333" s="34" t="s">
        <v>2068</v>
      </c>
      <c r="B333" s="24" t="s">
        <v>3420</v>
      </c>
      <c r="C333" s="25" t="s">
        <v>2748</v>
      </c>
      <c r="D333" s="25">
        <v>17</v>
      </c>
      <c r="E333" s="22">
        <v>72</v>
      </c>
      <c r="F333" s="25">
        <v>89</v>
      </c>
      <c r="G333" s="26">
        <v>0.33</v>
      </c>
      <c r="H333" s="65"/>
      <c r="I333" s="36">
        <f t="shared" si="42"/>
        <v>269.69696969696969</v>
      </c>
      <c r="J333">
        <f t="shared" si="43"/>
        <v>29.700000000000003</v>
      </c>
      <c r="K333">
        <f t="shared" si="44"/>
        <v>0</v>
      </c>
      <c r="L333">
        <f t="shared" si="45"/>
        <v>0</v>
      </c>
      <c r="M333" s="9">
        <f t="shared" si="46"/>
        <v>0</v>
      </c>
      <c r="N333" t="str">
        <f>VLOOKUP(A333,'Catalogo de productos'!C:AJ,10,FALSE)</f>
        <v>Pantalón</v>
      </c>
      <c r="O333" t="str">
        <f>VLOOKUP(A333,'Catalogo de productos'!C:AJ,7,FALSE)</f>
        <v>Activo</v>
      </c>
      <c r="P333">
        <f>VLOOKUP(A333,'Catalogo de productos'!C:AJ,28,FALSE)</f>
        <v>24</v>
      </c>
      <c r="Q333">
        <f>VLOOKUP(A333,'Catalogo de productos'!C:AJ,33,FALSE)</f>
        <v>1</v>
      </c>
      <c r="R333" s="32">
        <f t="shared" si="41"/>
        <v>0</v>
      </c>
      <c r="S333">
        <f t="shared" si="47"/>
        <v>0</v>
      </c>
      <c r="T333" t="str">
        <f>VLOOKUP(A333,'Catalogo de productos'!C:AJ,12,FALSE)</f>
        <v>024-CELTA</v>
      </c>
      <c r="U333" t="str">
        <f>VLOOKUP(A333,'Catalogo de productos'!C:AJ,9,FALSE)</f>
        <v>A103</v>
      </c>
      <c r="V333" t="str">
        <f>VLOOKUP(A333,'Catalogo de productos'!C:AJ,32,FALSE)</f>
        <v xml:space="preserve">De todos </v>
      </c>
    </row>
    <row r="334" spans="1:22" ht="15" x14ac:dyDescent="0.25">
      <c r="A334" s="34" t="s">
        <v>2250</v>
      </c>
      <c r="B334" s="24" t="s">
        <v>3495</v>
      </c>
      <c r="C334" s="25" t="s">
        <v>98</v>
      </c>
      <c r="D334" s="25">
        <v>71</v>
      </c>
      <c r="E334" s="22">
        <v>72</v>
      </c>
      <c r="F334" s="25">
        <v>143</v>
      </c>
      <c r="G334" s="26">
        <v>0.53</v>
      </c>
      <c r="H334" s="65"/>
      <c r="I334" s="36">
        <f t="shared" si="42"/>
        <v>269.81132075471697</v>
      </c>
      <c r="J334">
        <f t="shared" si="43"/>
        <v>47.7</v>
      </c>
      <c r="K334">
        <f t="shared" si="44"/>
        <v>0</v>
      </c>
      <c r="L334">
        <f t="shared" si="45"/>
        <v>0</v>
      </c>
      <c r="M334" s="9">
        <f t="shared" si="46"/>
        <v>0</v>
      </c>
      <c r="N334" t="str">
        <f>VLOOKUP(A334,'Catalogo de productos'!C:AJ,10,FALSE)</f>
        <v>Pantalón</v>
      </c>
      <c r="O334" t="str">
        <f>VLOOKUP(A334,'Catalogo de productos'!C:AJ,7,FALSE)</f>
        <v>Activo</v>
      </c>
      <c r="P334">
        <f>VLOOKUP(A334,'Catalogo de productos'!C:AJ,28,FALSE)</f>
        <v>24</v>
      </c>
      <c r="Q334">
        <f>VLOOKUP(A334,'Catalogo de productos'!C:AJ,33,FALSE)</f>
        <v>1</v>
      </c>
      <c r="R334" s="32">
        <f t="shared" si="41"/>
        <v>0</v>
      </c>
      <c r="S334">
        <f t="shared" si="47"/>
        <v>0</v>
      </c>
      <c r="T334" t="str">
        <f>VLOOKUP(A334,'Catalogo de productos'!C:AJ,12,FALSE)</f>
        <v>510-ROUJA</v>
      </c>
      <c r="U334" t="str">
        <f>VLOOKUP(A334,'Catalogo de productos'!C:AJ,9,FALSE)</f>
        <v>I101</v>
      </c>
      <c r="V334" t="str">
        <f>VLOOKUP(A334,'Catalogo de productos'!C:AJ,32,FALSE)</f>
        <v xml:space="preserve">De todos </v>
      </c>
    </row>
    <row r="335" spans="1:22" ht="15" x14ac:dyDescent="0.25">
      <c r="A335" s="34" t="s">
        <v>1642</v>
      </c>
      <c r="B335" s="24" t="s">
        <v>3483</v>
      </c>
      <c r="C335" s="25" t="s">
        <v>1636</v>
      </c>
      <c r="D335" s="25">
        <v>27</v>
      </c>
      <c r="E335" s="23">
        <v>0</v>
      </c>
      <c r="F335" s="25">
        <v>27</v>
      </c>
      <c r="G335" s="26">
        <v>0.1</v>
      </c>
      <c r="H335" s="65"/>
      <c r="I335" s="36">
        <f t="shared" si="42"/>
        <v>270</v>
      </c>
      <c r="J335">
        <f t="shared" si="43"/>
        <v>9</v>
      </c>
      <c r="K335">
        <f t="shared" si="44"/>
        <v>0</v>
      </c>
      <c r="L335">
        <f t="shared" si="45"/>
        <v>0</v>
      </c>
      <c r="M335" s="9">
        <f t="shared" si="46"/>
        <v>0</v>
      </c>
      <c r="N335" t="str">
        <f>VLOOKUP(A335,'Catalogo de productos'!C:AJ,10,FALSE)</f>
        <v>Bata</v>
      </c>
      <c r="O335" t="str">
        <f>VLOOKUP(A335,'Catalogo de productos'!C:AJ,7,FALSE)</f>
        <v>Activo</v>
      </c>
      <c r="P335">
        <f>VLOOKUP(A335,'Catalogo de productos'!C:AJ,28,FALSE)</f>
        <v>24</v>
      </c>
      <c r="Q335">
        <f>VLOOKUP(A335,'Catalogo de productos'!C:AJ,33,FALSE)</f>
        <v>1</v>
      </c>
      <c r="R335" s="32">
        <f t="shared" si="41"/>
        <v>0</v>
      </c>
      <c r="S335">
        <f t="shared" si="47"/>
        <v>0</v>
      </c>
      <c r="T335" t="str">
        <f>VLOOKUP(A335,'Catalogo de productos'!C:AJ,12,FALSE)</f>
        <v>001-BLANCO</v>
      </c>
      <c r="U335" t="str">
        <f>VLOOKUP(A335,'Catalogo de productos'!C:AJ,9,FALSE)</f>
        <v>E201</v>
      </c>
      <c r="V335" t="str">
        <f>VLOOKUP(A335,'Catalogo de productos'!C:AJ,32,FALSE)</f>
        <v xml:space="preserve">De todos </v>
      </c>
    </row>
    <row r="336" spans="1:22" ht="15" x14ac:dyDescent="0.25">
      <c r="A336" s="34" t="s">
        <v>2165</v>
      </c>
      <c r="B336" s="24" t="s">
        <v>3481</v>
      </c>
      <c r="C336" s="25" t="s">
        <v>2747</v>
      </c>
      <c r="D336" s="25">
        <v>22</v>
      </c>
      <c r="E336" s="23">
        <v>0</v>
      </c>
      <c r="F336" s="25">
        <v>22</v>
      </c>
      <c r="G336" s="26">
        <v>0.08</v>
      </c>
      <c r="H336" s="65"/>
      <c r="I336" s="36">
        <f t="shared" si="42"/>
        <v>275</v>
      </c>
      <c r="J336">
        <f t="shared" si="43"/>
        <v>7.2</v>
      </c>
      <c r="K336">
        <f t="shared" si="44"/>
        <v>0</v>
      </c>
      <c r="L336">
        <f t="shared" si="45"/>
        <v>0</v>
      </c>
      <c r="M336" s="9">
        <f t="shared" si="46"/>
        <v>0</v>
      </c>
      <c r="N336" t="str">
        <f>VLOOKUP(A336,'Catalogo de productos'!C:AJ,10,FALSE)</f>
        <v>Pantalón</v>
      </c>
      <c r="O336" t="str">
        <f>VLOOKUP(A336,'Catalogo de productos'!C:AJ,7,FALSE)</f>
        <v>Activo</v>
      </c>
      <c r="P336">
        <f>VLOOKUP(A336,'Catalogo de productos'!C:AJ,28,FALSE)</f>
        <v>24</v>
      </c>
      <c r="Q336">
        <f>VLOOKUP(A336,'Catalogo de productos'!C:AJ,33,FALSE)</f>
        <v>1</v>
      </c>
      <c r="R336" s="32">
        <f t="shared" si="41"/>
        <v>0</v>
      </c>
      <c r="S336">
        <f t="shared" si="47"/>
        <v>0</v>
      </c>
      <c r="T336" t="str">
        <f>VLOOKUP(A336,'Catalogo de productos'!C:AJ,12,FALSE)</f>
        <v>203-CENIZA</v>
      </c>
      <c r="U336" t="str">
        <f>VLOOKUP(A336,'Catalogo de productos'!C:AJ,9,FALSE)</f>
        <v>AM108</v>
      </c>
      <c r="V336" t="str">
        <f>VLOOKUP(A336,'Catalogo de productos'!C:AJ,32,FALSE)</f>
        <v xml:space="preserve">De todos </v>
      </c>
    </row>
    <row r="337" spans="1:22" ht="15" x14ac:dyDescent="0.25">
      <c r="A337" s="34" t="s">
        <v>2121</v>
      </c>
      <c r="B337" s="24" t="s">
        <v>3428</v>
      </c>
      <c r="C337" s="25" t="s">
        <v>2747</v>
      </c>
      <c r="D337" s="25">
        <v>44</v>
      </c>
      <c r="E337" s="23">
        <v>0</v>
      </c>
      <c r="F337" s="25">
        <v>44</v>
      </c>
      <c r="G337" s="26">
        <v>0.16</v>
      </c>
      <c r="H337" s="65"/>
      <c r="I337" s="36">
        <f t="shared" si="42"/>
        <v>275</v>
      </c>
      <c r="J337">
        <f t="shared" si="43"/>
        <v>14.4</v>
      </c>
      <c r="K337">
        <f t="shared" si="44"/>
        <v>0</v>
      </c>
      <c r="L337">
        <f t="shared" si="45"/>
        <v>0</v>
      </c>
      <c r="M337" s="9">
        <f t="shared" si="46"/>
        <v>0</v>
      </c>
      <c r="N337" t="str">
        <f>VLOOKUP(A337,'Catalogo de productos'!C:AJ,10,FALSE)</f>
        <v>Pantalón</v>
      </c>
      <c r="O337" t="str">
        <f>VLOOKUP(A337,'Catalogo de productos'!C:AJ,7,FALSE)</f>
        <v>Activo</v>
      </c>
      <c r="P337">
        <f>VLOOKUP(A337,'Catalogo de productos'!C:AJ,28,FALSE)</f>
        <v>24</v>
      </c>
      <c r="Q337">
        <f>VLOOKUP(A337,'Catalogo de productos'!C:AJ,33,FALSE)</f>
        <v>3</v>
      </c>
      <c r="R337" s="32">
        <f t="shared" si="41"/>
        <v>0</v>
      </c>
      <c r="S337">
        <f t="shared" si="47"/>
        <v>0</v>
      </c>
      <c r="T337" t="str">
        <f>VLOOKUP(A337,'Catalogo de productos'!C:AJ,12,FALSE)</f>
        <v>421-AVENTURINE</v>
      </c>
      <c r="U337" t="str">
        <f>VLOOKUP(A337,'Catalogo de productos'!C:AJ,9,FALSE)</f>
        <v>A104</v>
      </c>
      <c r="V337" t="str">
        <f>VLOOKUP(A337,'Catalogo de productos'!C:AJ,32,FALSE)</f>
        <v>A103 y AH103</v>
      </c>
    </row>
    <row r="338" spans="1:22" ht="15" x14ac:dyDescent="0.25">
      <c r="A338" s="34" t="s">
        <v>1237</v>
      </c>
      <c r="B338" s="24" t="s">
        <v>3480</v>
      </c>
      <c r="C338" s="25" t="s">
        <v>98</v>
      </c>
      <c r="D338" s="25">
        <v>47</v>
      </c>
      <c r="E338" s="23">
        <v>0</v>
      </c>
      <c r="F338" s="25">
        <v>47</v>
      </c>
      <c r="G338" s="26">
        <v>0.17</v>
      </c>
      <c r="H338" s="65"/>
      <c r="I338" s="36">
        <f t="shared" si="42"/>
        <v>276.47058823529409</v>
      </c>
      <c r="J338">
        <f t="shared" si="43"/>
        <v>15.3</v>
      </c>
      <c r="K338">
        <f t="shared" si="44"/>
        <v>0</v>
      </c>
      <c r="L338">
        <f t="shared" si="45"/>
        <v>0</v>
      </c>
      <c r="M338" s="9">
        <f t="shared" si="46"/>
        <v>0</v>
      </c>
      <c r="N338" t="str">
        <f>VLOOKUP(A338,'Catalogo de productos'!C:AJ,10,FALSE)</f>
        <v>Pantalón</v>
      </c>
      <c r="O338" t="str">
        <f>VLOOKUP(A338,'Catalogo de productos'!C:AJ,7,FALSE)</f>
        <v>Activo</v>
      </c>
      <c r="P338">
        <f>VLOOKUP(A338,'Catalogo de productos'!C:AJ,28,FALSE)</f>
        <v>24</v>
      </c>
      <c r="Q338">
        <f>VLOOKUP(A338,'Catalogo de productos'!C:AJ,33,FALSE)</f>
        <v>1</v>
      </c>
      <c r="R338" s="32">
        <f t="shared" si="41"/>
        <v>0</v>
      </c>
      <c r="S338">
        <f t="shared" si="47"/>
        <v>0</v>
      </c>
      <c r="T338" t="str">
        <f>VLOOKUP(A338,'Catalogo de productos'!C:AJ,12,FALSE)</f>
        <v>027-NAVAL</v>
      </c>
      <c r="U338" t="str">
        <f>VLOOKUP(A338,'Catalogo de productos'!C:AJ,9,FALSE)</f>
        <v>AM108</v>
      </c>
      <c r="V338" t="str">
        <f>VLOOKUP(A338,'Catalogo de productos'!C:AJ,32,FALSE)</f>
        <v xml:space="preserve">De todos </v>
      </c>
    </row>
    <row r="339" spans="1:22" ht="15" x14ac:dyDescent="0.25">
      <c r="A339" s="34" t="s">
        <v>1299</v>
      </c>
      <c r="B339" s="24" t="s">
        <v>3437</v>
      </c>
      <c r="C339" s="25" t="s">
        <v>104</v>
      </c>
      <c r="D339" s="25">
        <v>36</v>
      </c>
      <c r="E339" s="23">
        <v>0</v>
      </c>
      <c r="F339" s="25">
        <v>36</v>
      </c>
      <c r="G339" s="26">
        <v>0.13</v>
      </c>
      <c r="H339" s="65"/>
      <c r="I339" s="36">
        <f t="shared" si="42"/>
        <v>276.92307692307691</v>
      </c>
      <c r="J339">
        <f t="shared" si="43"/>
        <v>11.700000000000001</v>
      </c>
      <c r="K339">
        <f t="shared" si="44"/>
        <v>0</v>
      </c>
      <c r="L339">
        <f t="shared" si="45"/>
        <v>0</v>
      </c>
      <c r="M339" s="9">
        <f t="shared" si="46"/>
        <v>0</v>
      </c>
      <c r="N339" t="str">
        <f>VLOOKUP(A339,'Catalogo de productos'!C:AJ,10,FALSE)</f>
        <v>Top</v>
      </c>
      <c r="O339" t="str">
        <f>VLOOKUP(A339,'Catalogo de productos'!C:AJ,7,FALSE)</f>
        <v>Activo</v>
      </c>
      <c r="P339">
        <f>VLOOKUP(A339,'Catalogo de productos'!C:AJ,28,FALSE)</f>
        <v>24</v>
      </c>
      <c r="Q339">
        <f>VLOOKUP(A339,'Catalogo de productos'!C:AJ,33,FALSE)</f>
        <v>1</v>
      </c>
      <c r="R339" s="32">
        <f t="shared" si="41"/>
        <v>0</v>
      </c>
      <c r="S339">
        <f t="shared" si="47"/>
        <v>0</v>
      </c>
      <c r="T339" t="str">
        <f>VLOOKUP(A339,'Catalogo de productos'!C:AJ,12,FALSE)</f>
        <v>570-NEGRO</v>
      </c>
      <c r="U339" t="str">
        <f>VLOOKUP(A339,'Catalogo de productos'!C:AJ,9,FALSE)</f>
        <v>A401</v>
      </c>
      <c r="V339" t="str">
        <f>VLOOKUP(A339,'Catalogo de productos'!C:AJ,32,FALSE)</f>
        <v xml:space="preserve">De todos </v>
      </c>
    </row>
    <row r="340" spans="1:22" ht="15" x14ac:dyDescent="0.25">
      <c r="A340" s="34" t="s">
        <v>2339</v>
      </c>
      <c r="B340" s="24" t="s">
        <v>3464</v>
      </c>
      <c r="C340" s="25" t="s">
        <v>2747</v>
      </c>
      <c r="D340" s="25">
        <v>25</v>
      </c>
      <c r="E340" s="23">
        <v>0</v>
      </c>
      <c r="F340" s="25">
        <v>25</v>
      </c>
      <c r="G340" s="26">
        <v>0.09</v>
      </c>
      <c r="H340" s="65"/>
      <c r="I340" s="36">
        <f t="shared" si="42"/>
        <v>277.77777777777777</v>
      </c>
      <c r="J340">
        <f t="shared" si="43"/>
        <v>8.1</v>
      </c>
      <c r="K340">
        <f t="shared" si="44"/>
        <v>0</v>
      </c>
      <c r="L340">
        <f t="shared" si="45"/>
        <v>0</v>
      </c>
      <c r="M340" s="9">
        <f t="shared" si="46"/>
        <v>0</v>
      </c>
      <c r="N340" t="str">
        <f>VLOOKUP(A340,'Catalogo de productos'!C:AJ,10,FALSE)</f>
        <v>Pantalón</v>
      </c>
      <c r="O340" t="str">
        <f>VLOOKUP(A340,'Catalogo de productos'!C:AJ,7,FALSE)</f>
        <v>Activo</v>
      </c>
      <c r="P340">
        <f>VLOOKUP(A340,'Catalogo de productos'!C:AJ,28,FALSE)</f>
        <v>24</v>
      </c>
      <c r="Q340">
        <f>VLOOKUP(A340,'Catalogo de productos'!C:AJ,33,FALSE)</f>
        <v>1</v>
      </c>
      <c r="R340" s="32">
        <f t="shared" si="41"/>
        <v>0</v>
      </c>
      <c r="S340">
        <f t="shared" si="47"/>
        <v>0</v>
      </c>
      <c r="T340" t="str">
        <f>VLOOKUP(A340,'Catalogo de productos'!C:AJ,12,FALSE)</f>
        <v>027-NAVAL</v>
      </c>
      <c r="U340" t="str">
        <f>VLOOKUP(A340,'Catalogo de productos'!C:AJ,9,FALSE)</f>
        <v>AH102</v>
      </c>
      <c r="V340" t="str">
        <f>VLOOKUP(A340,'Catalogo de productos'!C:AJ,32,FALSE)</f>
        <v xml:space="preserve">De todos </v>
      </c>
    </row>
    <row r="341" spans="1:22" ht="15" x14ac:dyDescent="0.25">
      <c r="A341" s="34" t="s">
        <v>588</v>
      </c>
      <c r="B341" s="24" t="s">
        <v>3477</v>
      </c>
      <c r="C341" s="25" t="s">
        <v>98</v>
      </c>
      <c r="D341" s="25">
        <v>53</v>
      </c>
      <c r="E341" s="23">
        <v>0</v>
      </c>
      <c r="F341" s="25">
        <v>53</v>
      </c>
      <c r="G341" s="26">
        <v>0.19</v>
      </c>
      <c r="H341" s="65"/>
      <c r="I341" s="36">
        <f t="shared" si="42"/>
        <v>278.9473684210526</v>
      </c>
      <c r="J341">
        <f t="shared" si="43"/>
        <v>17.100000000000001</v>
      </c>
      <c r="K341">
        <f t="shared" si="44"/>
        <v>0</v>
      </c>
      <c r="L341">
        <f t="shared" si="45"/>
        <v>0</v>
      </c>
      <c r="M341" s="9">
        <f t="shared" si="46"/>
        <v>0</v>
      </c>
      <c r="N341" t="str">
        <f>VLOOKUP(A341,'Catalogo de productos'!C:AJ,10,FALSE)</f>
        <v>Top</v>
      </c>
      <c r="O341" t="str">
        <f>VLOOKUP(A341,'Catalogo de productos'!C:AJ,7,FALSE)</f>
        <v>Activo</v>
      </c>
      <c r="P341">
        <f>VLOOKUP(A341,'Catalogo de productos'!C:AJ,28,FALSE)</f>
        <v>24</v>
      </c>
      <c r="Q341">
        <f>VLOOKUP(A341,'Catalogo de productos'!C:AJ,33,FALSE)</f>
        <v>1</v>
      </c>
      <c r="R341" s="32">
        <f t="shared" si="41"/>
        <v>0</v>
      </c>
      <c r="S341">
        <f t="shared" si="47"/>
        <v>0</v>
      </c>
      <c r="T341" t="str">
        <f>VLOOKUP(A341,'Catalogo de productos'!C:AJ,12,FALSE)</f>
        <v>027-NAVAL</v>
      </c>
      <c r="U341" t="str">
        <f>VLOOKUP(A341,'Catalogo de productos'!C:AJ,9,FALSE)</f>
        <v>AM008</v>
      </c>
      <c r="V341" t="str">
        <f>VLOOKUP(A341,'Catalogo de productos'!C:AJ,32,FALSE)</f>
        <v xml:space="preserve">De todos </v>
      </c>
    </row>
    <row r="342" spans="1:22" ht="15" x14ac:dyDescent="0.25">
      <c r="A342" s="34" t="s">
        <v>323</v>
      </c>
      <c r="B342" s="24" t="s">
        <v>3405</v>
      </c>
      <c r="C342" s="25" t="s">
        <v>104</v>
      </c>
      <c r="D342" s="25">
        <v>4</v>
      </c>
      <c r="E342" s="22">
        <v>24</v>
      </c>
      <c r="F342" s="25">
        <v>28</v>
      </c>
      <c r="G342" s="26">
        <v>0.1</v>
      </c>
      <c r="H342" s="65"/>
      <c r="I342" s="36">
        <f t="shared" si="42"/>
        <v>280</v>
      </c>
      <c r="J342">
        <f t="shared" si="43"/>
        <v>9</v>
      </c>
      <c r="K342">
        <f t="shared" si="44"/>
        <v>0</v>
      </c>
      <c r="L342">
        <f t="shared" si="45"/>
        <v>0</v>
      </c>
      <c r="M342" s="9">
        <f t="shared" si="46"/>
        <v>0</v>
      </c>
      <c r="N342" t="str">
        <f>VLOOKUP(A342,'Catalogo de productos'!C:AJ,10,FALSE)</f>
        <v>Top</v>
      </c>
      <c r="O342" t="str">
        <f>VLOOKUP(A342,'Catalogo de productos'!C:AJ,7,FALSE)</f>
        <v>Activo</v>
      </c>
      <c r="P342">
        <f>VLOOKUP(A342,'Catalogo de productos'!C:AJ,28,FALSE)</f>
        <v>24</v>
      </c>
      <c r="Q342">
        <f>VLOOKUP(A342,'Catalogo de productos'!C:AJ,33,FALSE)</f>
        <v>2</v>
      </c>
      <c r="R342" s="32">
        <f t="shared" si="41"/>
        <v>0</v>
      </c>
      <c r="S342">
        <f t="shared" si="47"/>
        <v>0</v>
      </c>
      <c r="T342" t="str">
        <f>VLOOKUP(A342,'Catalogo de productos'!C:AJ,12,FALSE)</f>
        <v>024-CELTA</v>
      </c>
      <c r="U342" t="str">
        <f>VLOOKUP(A342,'Catalogo de productos'!C:AJ,9,FALSE)</f>
        <v>A005</v>
      </c>
      <c r="V342" t="str">
        <f>VLOOKUP(A342,'Catalogo de productos'!C:AJ,32,FALSE)</f>
        <v>A006  y IH002</v>
      </c>
    </row>
    <row r="343" spans="1:22" ht="15" x14ac:dyDescent="0.25">
      <c r="A343" s="34" t="s">
        <v>1004</v>
      </c>
      <c r="B343" s="24" t="s">
        <v>3427</v>
      </c>
      <c r="C343" s="25" t="s">
        <v>100</v>
      </c>
      <c r="D343" s="25">
        <v>70</v>
      </c>
      <c r="E343" s="23">
        <v>0</v>
      </c>
      <c r="F343" s="25">
        <v>70</v>
      </c>
      <c r="G343" s="26">
        <v>0.25</v>
      </c>
      <c r="H343" s="65"/>
      <c r="I343" s="36">
        <f t="shared" si="42"/>
        <v>280</v>
      </c>
      <c r="J343">
        <f t="shared" si="43"/>
        <v>22.5</v>
      </c>
      <c r="K343">
        <f t="shared" si="44"/>
        <v>0</v>
      </c>
      <c r="L343">
        <f t="shared" si="45"/>
        <v>0</v>
      </c>
      <c r="M343" s="9">
        <f t="shared" si="46"/>
        <v>0</v>
      </c>
      <c r="N343" t="str">
        <f>VLOOKUP(A343,'Catalogo de productos'!C:AJ,10,FALSE)</f>
        <v>Pantalón</v>
      </c>
      <c r="O343" t="str">
        <f>VLOOKUP(A343,'Catalogo de productos'!C:AJ,7,FALSE)</f>
        <v>Activo</v>
      </c>
      <c r="P343">
        <f>VLOOKUP(A343,'Catalogo de productos'!C:AJ,28,FALSE)</f>
        <v>24</v>
      </c>
      <c r="Q343">
        <f>VLOOKUP(A343,'Catalogo de productos'!C:AJ,33,FALSE)</f>
        <v>3</v>
      </c>
      <c r="R343" s="32">
        <f t="shared" si="41"/>
        <v>0</v>
      </c>
      <c r="S343">
        <f t="shared" si="47"/>
        <v>0</v>
      </c>
      <c r="T343" t="str">
        <f>VLOOKUP(A343,'Catalogo de productos'!C:AJ,12,FALSE)</f>
        <v>203-CENIZA</v>
      </c>
      <c r="U343" t="str">
        <f>VLOOKUP(A343,'Catalogo de productos'!C:AJ,9,FALSE)</f>
        <v>A104</v>
      </c>
      <c r="V343" t="str">
        <f>VLOOKUP(A343,'Catalogo de productos'!C:AJ,32,FALSE)</f>
        <v>A103 y AH103</v>
      </c>
    </row>
    <row r="344" spans="1:22" ht="15" x14ac:dyDescent="0.25">
      <c r="A344" s="34" t="s">
        <v>1111</v>
      </c>
      <c r="B344" s="24" t="s">
        <v>3464</v>
      </c>
      <c r="C344" s="25" t="s">
        <v>98</v>
      </c>
      <c r="D344" s="25">
        <v>93</v>
      </c>
      <c r="E344" s="23">
        <v>0</v>
      </c>
      <c r="F344" s="25">
        <v>93</v>
      </c>
      <c r="G344" s="26">
        <v>0.33</v>
      </c>
      <c r="H344" s="65"/>
      <c r="I344" s="36">
        <f t="shared" si="42"/>
        <v>281.81818181818181</v>
      </c>
      <c r="J344">
        <f t="shared" si="43"/>
        <v>29.700000000000003</v>
      </c>
      <c r="K344">
        <f t="shared" si="44"/>
        <v>0</v>
      </c>
      <c r="L344">
        <f t="shared" si="45"/>
        <v>0</v>
      </c>
      <c r="M344" s="9">
        <f t="shared" si="46"/>
        <v>0</v>
      </c>
      <c r="N344" t="str">
        <f>VLOOKUP(A344,'Catalogo de productos'!C:AJ,10,FALSE)</f>
        <v>Pantalón</v>
      </c>
      <c r="O344" t="str">
        <f>VLOOKUP(A344,'Catalogo de productos'!C:AJ,7,FALSE)</f>
        <v>Activo</v>
      </c>
      <c r="P344">
        <f>VLOOKUP(A344,'Catalogo de productos'!C:AJ,28,FALSE)</f>
        <v>24</v>
      </c>
      <c r="Q344">
        <f>VLOOKUP(A344,'Catalogo de productos'!C:AJ,33,FALSE)</f>
        <v>1</v>
      </c>
      <c r="R344" s="32">
        <f t="shared" si="41"/>
        <v>0</v>
      </c>
      <c r="S344">
        <f t="shared" si="47"/>
        <v>0</v>
      </c>
      <c r="T344" t="str">
        <f>VLOOKUP(A344,'Catalogo de productos'!C:AJ,12,FALSE)</f>
        <v>027-NAVAL</v>
      </c>
      <c r="U344" t="str">
        <f>VLOOKUP(A344,'Catalogo de productos'!C:AJ,9,FALSE)</f>
        <v>AH102</v>
      </c>
      <c r="V344" t="str">
        <f>VLOOKUP(A344,'Catalogo de productos'!C:AJ,32,FALSE)</f>
        <v xml:space="preserve">De todos </v>
      </c>
    </row>
    <row r="345" spans="1:22" ht="15" x14ac:dyDescent="0.25">
      <c r="A345" s="34" t="s">
        <v>1003</v>
      </c>
      <c r="B345" s="24" t="s">
        <v>3427</v>
      </c>
      <c r="C345" s="25" t="s">
        <v>98</v>
      </c>
      <c r="D345" s="25">
        <v>54</v>
      </c>
      <c r="E345" s="22">
        <v>48</v>
      </c>
      <c r="F345" s="25">
        <v>102</v>
      </c>
      <c r="G345" s="26">
        <v>0.36</v>
      </c>
      <c r="H345" s="65"/>
      <c r="I345" s="36">
        <f t="shared" si="42"/>
        <v>283.33333333333337</v>
      </c>
      <c r="J345">
        <f t="shared" si="43"/>
        <v>32.4</v>
      </c>
      <c r="K345">
        <f t="shared" si="44"/>
        <v>0</v>
      </c>
      <c r="L345">
        <f t="shared" si="45"/>
        <v>0</v>
      </c>
      <c r="M345" s="9">
        <f t="shared" si="46"/>
        <v>0</v>
      </c>
      <c r="N345" t="str">
        <f>VLOOKUP(A345,'Catalogo de productos'!C:AJ,10,FALSE)</f>
        <v>Pantalón</v>
      </c>
      <c r="O345" t="str">
        <f>VLOOKUP(A345,'Catalogo de productos'!C:AJ,7,FALSE)</f>
        <v>Activo</v>
      </c>
      <c r="P345">
        <f>VLOOKUP(A345,'Catalogo de productos'!C:AJ,28,FALSE)</f>
        <v>24</v>
      </c>
      <c r="Q345">
        <f>VLOOKUP(A345,'Catalogo de productos'!C:AJ,33,FALSE)</f>
        <v>3</v>
      </c>
      <c r="R345" s="32">
        <f t="shared" si="41"/>
        <v>0</v>
      </c>
      <c r="S345">
        <f t="shared" si="47"/>
        <v>0</v>
      </c>
      <c r="T345" t="str">
        <f>VLOOKUP(A345,'Catalogo de productos'!C:AJ,12,FALSE)</f>
        <v>203-CENIZA</v>
      </c>
      <c r="U345" t="str">
        <f>VLOOKUP(A345,'Catalogo de productos'!C:AJ,9,FALSE)</f>
        <v>A104</v>
      </c>
      <c r="V345" t="str">
        <f>VLOOKUP(A345,'Catalogo de productos'!C:AJ,32,FALSE)</f>
        <v>A103 y AH103</v>
      </c>
    </row>
    <row r="346" spans="1:22" ht="15" x14ac:dyDescent="0.25">
      <c r="A346" s="34" t="s">
        <v>2021</v>
      </c>
      <c r="B346" s="24" t="s">
        <v>3457</v>
      </c>
      <c r="C346" s="25" t="s">
        <v>2747</v>
      </c>
      <c r="D346" s="25">
        <v>37</v>
      </c>
      <c r="E346" s="23">
        <v>0</v>
      </c>
      <c r="F346" s="25">
        <v>37</v>
      </c>
      <c r="G346" s="26">
        <v>0.13</v>
      </c>
      <c r="H346" s="65"/>
      <c r="I346" s="36">
        <f t="shared" si="42"/>
        <v>284.61538461538458</v>
      </c>
      <c r="J346">
        <f t="shared" si="43"/>
        <v>11.700000000000001</v>
      </c>
      <c r="K346">
        <f t="shared" si="44"/>
        <v>0</v>
      </c>
      <c r="L346">
        <f t="shared" si="45"/>
        <v>0</v>
      </c>
      <c r="M346" s="9">
        <f t="shared" si="46"/>
        <v>0</v>
      </c>
      <c r="N346" t="str">
        <f>VLOOKUP(A346,'Catalogo de productos'!C:AJ,10,FALSE)</f>
        <v>Top</v>
      </c>
      <c r="O346" t="str">
        <f>VLOOKUP(A346,'Catalogo de productos'!C:AJ,7,FALSE)</f>
        <v>Activo</v>
      </c>
      <c r="P346">
        <f>VLOOKUP(A346,'Catalogo de productos'!C:AJ,28,FALSE)</f>
        <v>24</v>
      </c>
      <c r="Q346">
        <f>VLOOKUP(A346,'Catalogo de productos'!C:AJ,33,FALSE)</f>
        <v>2</v>
      </c>
      <c r="R346" s="32">
        <f t="shared" si="41"/>
        <v>0</v>
      </c>
      <c r="S346">
        <f t="shared" si="47"/>
        <v>0</v>
      </c>
      <c r="T346" t="str">
        <f>VLOOKUP(A346,'Catalogo de productos'!C:AJ,12,FALSE)</f>
        <v>001-BLANCO</v>
      </c>
      <c r="U346" t="str">
        <f>VLOOKUP(A346,'Catalogo de productos'!C:AJ,9,FALSE)</f>
        <v>AH003</v>
      </c>
      <c r="V346" t="str">
        <f>VLOOKUP(A346,'Catalogo de productos'!C:AJ,32,FALSE)</f>
        <v>A002</v>
      </c>
    </row>
    <row r="347" spans="1:22" ht="15" x14ac:dyDescent="0.25">
      <c r="A347" s="34" t="s">
        <v>2045</v>
      </c>
      <c r="B347" s="24" t="s">
        <v>3415</v>
      </c>
      <c r="C347" s="25" t="s">
        <v>2747</v>
      </c>
      <c r="D347" s="25">
        <v>159</v>
      </c>
      <c r="E347" s="23">
        <v>0</v>
      </c>
      <c r="F347" s="25">
        <v>159</v>
      </c>
      <c r="G347" s="26">
        <v>0.55000000000000004</v>
      </c>
      <c r="H347" s="65"/>
      <c r="I347" s="36">
        <f t="shared" si="42"/>
        <v>289.09090909090907</v>
      </c>
      <c r="J347">
        <f t="shared" si="43"/>
        <v>49.500000000000007</v>
      </c>
      <c r="K347">
        <f t="shared" si="44"/>
        <v>0</v>
      </c>
      <c r="L347">
        <f t="shared" si="45"/>
        <v>0</v>
      </c>
      <c r="M347" s="9">
        <f t="shared" si="46"/>
        <v>0</v>
      </c>
      <c r="N347" t="str">
        <f>VLOOKUP(A347,'Catalogo de productos'!C:AJ,10,FALSE)</f>
        <v>Pantalón</v>
      </c>
      <c r="O347" t="str">
        <f>VLOOKUP(A347,'Catalogo de productos'!C:AJ,7,FALSE)</f>
        <v>Activo</v>
      </c>
      <c r="P347">
        <f>VLOOKUP(A347,'Catalogo de productos'!C:AJ,28,FALSE)</f>
        <v>24</v>
      </c>
      <c r="Q347">
        <f>VLOOKUP(A347,'Catalogo de productos'!C:AJ,33,FALSE)</f>
        <v>1</v>
      </c>
      <c r="R347" s="32">
        <f t="shared" si="41"/>
        <v>0</v>
      </c>
      <c r="S347">
        <f t="shared" si="47"/>
        <v>0</v>
      </c>
      <c r="T347" t="str">
        <f>VLOOKUP(A347,'Catalogo de productos'!C:AJ,12,FALSE)</f>
        <v>027-NAVAL</v>
      </c>
      <c r="U347" t="str">
        <f>VLOOKUP(A347,'Catalogo de productos'!C:AJ,9,FALSE)</f>
        <v>A102</v>
      </c>
      <c r="V347" t="str">
        <f>VLOOKUP(A347,'Catalogo de productos'!C:AJ,32,FALSE)</f>
        <v xml:space="preserve">De todos </v>
      </c>
    </row>
    <row r="348" spans="1:22" ht="15" x14ac:dyDescent="0.25">
      <c r="A348" s="34" t="s">
        <v>121</v>
      </c>
      <c r="B348" s="24" t="s">
        <v>3402</v>
      </c>
      <c r="C348" s="25" t="s">
        <v>98</v>
      </c>
      <c r="D348" s="25">
        <v>70</v>
      </c>
      <c r="E348" s="23">
        <v>0</v>
      </c>
      <c r="F348" s="25">
        <v>70</v>
      </c>
      <c r="G348" s="26">
        <v>0.24</v>
      </c>
      <c r="H348" s="65"/>
      <c r="I348" s="36">
        <f t="shared" si="42"/>
        <v>291.66666666666669</v>
      </c>
      <c r="J348">
        <f t="shared" si="43"/>
        <v>21.599999999999998</v>
      </c>
      <c r="K348">
        <f t="shared" si="44"/>
        <v>0</v>
      </c>
      <c r="L348">
        <f t="shared" si="45"/>
        <v>0</v>
      </c>
      <c r="M348" s="9">
        <f t="shared" si="46"/>
        <v>0</v>
      </c>
      <c r="N348" t="str">
        <f>VLOOKUP(A348,'Catalogo de productos'!C:AJ,10,FALSE)</f>
        <v>Top</v>
      </c>
      <c r="O348" t="str">
        <f>VLOOKUP(A348,'Catalogo de productos'!C:AJ,7,FALSE)</f>
        <v>Activo</v>
      </c>
      <c r="P348">
        <f>VLOOKUP(A348,'Catalogo de productos'!C:AJ,28,FALSE)</f>
        <v>24</v>
      </c>
      <c r="Q348">
        <f>VLOOKUP(A348,'Catalogo de productos'!C:AJ,33,FALSE)</f>
        <v>2</v>
      </c>
      <c r="R348" s="32">
        <f t="shared" si="41"/>
        <v>0</v>
      </c>
      <c r="S348">
        <f t="shared" si="47"/>
        <v>0</v>
      </c>
      <c r="T348" t="str">
        <f>VLOOKUP(A348,'Catalogo de productos'!C:AJ,12,FALSE)</f>
        <v>027-NAVAL</v>
      </c>
      <c r="U348" t="str">
        <f>VLOOKUP(A348,'Catalogo de productos'!C:AJ,9,FALSE)</f>
        <v>A003</v>
      </c>
      <c r="V348" t="str">
        <f>VLOOKUP(A348,'Catalogo de productos'!C:AJ,32,FALSE)</f>
        <v xml:space="preserve">De todos </v>
      </c>
    </row>
    <row r="349" spans="1:22" ht="15" x14ac:dyDescent="0.25">
      <c r="A349" s="34" t="s">
        <v>677</v>
      </c>
      <c r="B349" s="24" t="s">
        <v>3415</v>
      </c>
      <c r="C349" s="25" t="s">
        <v>100</v>
      </c>
      <c r="D349" s="25">
        <v>169</v>
      </c>
      <c r="E349" s="31">
        <v>0</v>
      </c>
      <c r="F349" s="25">
        <v>169</v>
      </c>
      <c r="G349" s="26">
        <v>0.56999999999999995</v>
      </c>
      <c r="H349" s="65"/>
      <c r="I349" s="36">
        <f t="shared" si="42"/>
        <v>296.49122807017545</v>
      </c>
      <c r="J349">
        <f t="shared" si="43"/>
        <v>51.3</v>
      </c>
      <c r="K349">
        <f t="shared" si="44"/>
        <v>0</v>
      </c>
      <c r="L349">
        <f t="shared" si="45"/>
        <v>0</v>
      </c>
      <c r="M349" s="9">
        <f t="shared" si="46"/>
        <v>0</v>
      </c>
      <c r="N349" t="str">
        <f>VLOOKUP(A349,'Catalogo de productos'!C:AJ,10,FALSE)</f>
        <v>Pantalón</v>
      </c>
      <c r="O349" t="str">
        <f>VLOOKUP(A349,'Catalogo de productos'!C:AJ,7,FALSE)</f>
        <v>Activo</v>
      </c>
      <c r="P349">
        <f>VLOOKUP(A349,'Catalogo de productos'!C:AJ,28,FALSE)</f>
        <v>24</v>
      </c>
      <c r="Q349">
        <f>VLOOKUP(A349,'Catalogo de productos'!C:AJ,33,FALSE)</f>
        <v>1</v>
      </c>
      <c r="R349" s="32">
        <f t="shared" si="41"/>
        <v>0</v>
      </c>
      <c r="S349">
        <f t="shared" si="47"/>
        <v>0</v>
      </c>
      <c r="T349" t="str">
        <f>VLOOKUP(A349,'Catalogo de productos'!C:AJ,12,FALSE)</f>
        <v>027-NAVAL</v>
      </c>
      <c r="U349" t="str">
        <f>VLOOKUP(A349,'Catalogo de productos'!C:AJ,9,FALSE)</f>
        <v>A102</v>
      </c>
      <c r="V349" t="str">
        <f>VLOOKUP(A349,'Catalogo de productos'!C:AJ,32,FALSE)</f>
        <v xml:space="preserve">De todos </v>
      </c>
    </row>
    <row r="350" spans="1:22" ht="15" x14ac:dyDescent="0.25">
      <c r="A350" s="34" t="s">
        <v>591</v>
      </c>
      <c r="B350" s="24" t="s">
        <v>3477</v>
      </c>
      <c r="C350" s="25" t="s">
        <v>107</v>
      </c>
      <c r="D350" s="25">
        <v>3</v>
      </c>
      <c r="E350" s="23">
        <v>0</v>
      </c>
      <c r="F350" s="25">
        <v>3</v>
      </c>
      <c r="G350" s="26">
        <v>0.01</v>
      </c>
      <c r="H350" s="65"/>
      <c r="I350" s="36">
        <f t="shared" si="42"/>
        <v>300</v>
      </c>
      <c r="J350">
        <f t="shared" si="43"/>
        <v>0.9</v>
      </c>
      <c r="K350">
        <f t="shared" si="44"/>
        <v>0</v>
      </c>
      <c r="L350">
        <f t="shared" si="45"/>
        <v>0</v>
      </c>
      <c r="M350" s="9">
        <f t="shared" si="46"/>
        <v>0</v>
      </c>
      <c r="N350" t="str">
        <f>VLOOKUP(A350,'Catalogo de productos'!C:AJ,10,FALSE)</f>
        <v>Top</v>
      </c>
      <c r="O350" t="str">
        <f>VLOOKUP(A350,'Catalogo de productos'!C:AJ,7,FALSE)</f>
        <v>Activo</v>
      </c>
      <c r="P350">
        <f>VLOOKUP(A350,'Catalogo de productos'!C:AJ,28,FALSE)</f>
        <v>24</v>
      </c>
      <c r="Q350">
        <f>VLOOKUP(A350,'Catalogo de productos'!C:AJ,33,FALSE)</f>
        <v>1</v>
      </c>
      <c r="R350" s="32">
        <f t="shared" si="41"/>
        <v>0</v>
      </c>
      <c r="S350">
        <f t="shared" si="47"/>
        <v>0</v>
      </c>
      <c r="T350" t="str">
        <f>VLOOKUP(A350,'Catalogo de productos'!C:AJ,12,FALSE)</f>
        <v>027-NAVAL</v>
      </c>
      <c r="U350" t="str">
        <f>VLOOKUP(A350,'Catalogo de productos'!C:AJ,9,FALSE)</f>
        <v>AM008</v>
      </c>
      <c r="V350" t="str">
        <f>VLOOKUP(A350,'Catalogo de productos'!C:AJ,32,FALSE)</f>
        <v xml:space="preserve">De todos </v>
      </c>
    </row>
    <row r="351" spans="1:22" ht="15" x14ac:dyDescent="0.25">
      <c r="A351" s="34" t="s">
        <v>2222</v>
      </c>
      <c r="B351" s="24" t="s">
        <v>3497</v>
      </c>
      <c r="C351" s="25" t="s">
        <v>100</v>
      </c>
      <c r="D351" s="25">
        <v>27</v>
      </c>
      <c r="E351" s="23">
        <v>0</v>
      </c>
      <c r="F351" s="25">
        <v>27</v>
      </c>
      <c r="G351" s="26">
        <v>0.09</v>
      </c>
      <c r="H351" s="65"/>
      <c r="I351" s="36">
        <f t="shared" si="42"/>
        <v>300</v>
      </c>
      <c r="J351">
        <f t="shared" si="43"/>
        <v>8.1</v>
      </c>
      <c r="K351">
        <f t="shared" si="44"/>
        <v>0</v>
      </c>
      <c r="L351">
        <f t="shared" si="45"/>
        <v>0</v>
      </c>
      <c r="M351" s="9">
        <f t="shared" si="46"/>
        <v>0</v>
      </c>
      <c r="N351" t="str">
        <f>VLOOKUP(A351,'Catalogo de productos'!C:AJ,10,FALSE)</f>
        <v>Top</v>
      </c>
      <c r="O351" t="str">
        <f>VLOOKUP(A351,'Catalogo de productos'!C:AJ,7,FALSE)</f>
        <v>Activo</v>
      </c>
      <c r="P351">
        <f>VLOOKUP(A351,'Catalogo de productos'!C:AJ,28,FALSE)</f>
        <v>24</v>
      </c>
      <c r="Q351">
        <f>VLOOKUP(A351,'Catalogo de productos'!C:AJ,33,FALSE)</f>
        <v>2</v>
      </c>
      <c r="R351" s="32">
        <f t="shared" si="41"/>
        <v>0</v>
      </c>
      <c r="S351">
        <f t="shared" si="47"/>
        <v>0</v>
      </c>
      <c r="T351" t="str">
        <f>VLOOKUP(A351,'Catalogo de productos'!C:AJ,12,FALSE)</f>
        <v>027-NAVAL</v>
      </c>
      <c r="U351" t="str">
        <f>VLOOKUP(A351,'Catalogo de productos'!C:AJ,9,FALSE)</f>
        <v>IH002</v>
      </c>
      <c r="V351" t="str">
        <f>VLOOKUP(A351,'Catalogo de productos'!C:AJ,32,FALSE)</f>
        <v>A005</v>
      </c>
    </row>
    <row r="352" spans="1:22" ht="15" x14ac:dyDescent="0.25">
      <c r="A352" s="34" t="s">
        <v>1126</v>
      </c>
      <c r="B352" s="24" t="s">
        <v>3467</v>
      </c>
      <c r="C352" s="25" t="s">
        <v>100</v>
      </c>
      <c r="D352" s="25">
        <v>45</v>
      </c>
      <c r="E352" s="23">
        <v>0</v>
      </c>
      <c r="F352" s="25">
        <v>45</v>
      </c>
      <c r="G352" s="26">
        <v>0.15</v>
      </c>
      <c r="H352" s="65"/>
      <c r="I352" s="36">
        <f t="shared" si="42"/>
        <v>300</v>
      </c>
      <c r="J352">
        <f t="shared" si="43"/>
        <v>13.5</v>
      </c>
      <c r="K352">
        <f t="shared" si="44"/>
        <v>0</v>
      </c>
      <c r="L352">
        <f t="shared" si="45"/>
        <v>0</v>
      </c>
      <c r="M352" s="9">
        <f t="shared" si="46"/>
        <v>0</v>
      </c>
      <c r="N352" t="str">
        <f>VLOOKUP(A352,'Catalogo de productos'!C:AJ,10,FALSE)</f>
        <v>Pantalón</v>
      </c>
      <c r="O352" t="str">
        <f>VLOOKUP(A352,'Catalogo de productos'!C:AJ,7,FALSE)</f>
        <v>Activo</v>
      </c>
      <c r="P352">
        <f>VLOOKUP(A352,'Catalogo de productos'!C:AJ,28,FALSE)</f>
        <v>24</v>
      </c>
      <c r="Q352">
        <f>VLOOKUP(A352,'Catalogo de productos'!C:AJ,33,FALSE)</f>
        <v>1</v>
      </c>
      <c r="R352" s="32">
        <f t="shared" si="41"/>
        <v>0</v>
      </c>
      <c r="S352">
        <f t="shared" si="47"/>
        <v>0</v>
      </c>
      <c r="T352" t="str">
        <f>VLOOKUP(A352,'Catalogo de productos'!C:AJ,12,FALSE)</f>
        <v>421-AVENTURINE</v>
      </c>
      <c r="U352" t="str">
        <f>VLOOKUP(A352,'Catalogo de productos'!C:AJ,9,FALSE)</f>
        <v>AH102</v>
      </c>
      <c r="V352" t="str">
        <f>VLOOKUP(A352,'Catalogo de productos'!C:AJ,32,FALSE)</f>
        <v xml:space="preserve">De todos </v>
      </c>
    </row>
    <row r="353" spans="1:22" ht="15" x14ac:dyDescent="0.25">
      <c r="A353" s="34" t="s">
        <v>2154</v>
      </c>
      <c r="B353" s="24" t="s">
        <v>3471</v>
      </c>
      <c r="C353" s="25" t="s">
        <v>2748</v>
      </c>
      <c r="D353" s="25">
        <v>27</v>
      </c>
      <c r="E353" s="22">
        <v>144</v>
      </c>
      <c r="F353" s="25">
        <v>171</v>
      </c>
      <c r="G353" s="26">
        <v>0.56000000000000005</v>
      </c>
      <c r="H353" s="65"/>
      <c r="I353" s="36">
        <f t="shared" si="42"/>
        <v>305.35714285714283</v>
      </c>
      <c r="J353">
        <f t="shared" si="43"/>
        <v>50.400000000000006</v>
      </c>
      <c r="K353">
        <f t="shared" si="44"/>
        <v>0</v>
      </c>
      <c r="L353">
        <f t="shared" si="45"/>
        <v>0</v>
      </c>
      <c r="M353" s="9">
        <f t="shared" si="46"/>
        <v>0</v>
      </c>
      <c r="N353" t="str">
        <f>VLOOKUP(A353,'Catalogo de productos'!C:AJ,10,FALSE)</f>
        <v>Pantalón</v>
      </c>
      <c r="O353" t="str">
        <f>VLOOKUP(A353,'Catalogo de productos'!C:AJ,7,FALSE)</f>
        <v>Activo</v>
      </c>
      <c r="P353">
        <f>VLOOKUP(A353,'Catalogo de productos'!C:AJ,28,FALSE)</f>
        <v>24</v>
      </c>
      <c r="Q353">
        <f>VLOOKUP(A353,'Catalogo de productos'!C:AJ,33,FALSE)</f>
        <v>3</v>
      </c>
      <c r="R353" s="32">
        <f t="shared" si="41"/>
        <v>0</v>
      </c>
      <c r="S353">
        <f t="shared" si="47"/>
        <v>0</v>
      </c>
      <c r="T353" t="str">
        <f>VLOOKUP(A353,'Catalogo de productos'!C:AJ,12,FALSE)</f>
        <v>203-CENIZA</v>
      </c>
      <c r="U353" t="str">
        <f>VLOOKUP(A353,'Catalogo de productos'!C:AJ,9,FALSE)</f>
        <v>AH103</v>
      </c>
      <c r="V353" t="str">
        <f>VLOOKUP(A353,'Catalogo de productos'!C:AJ,32,FALSE)</f>
        <v>A104</v>
      </c>
    </row>
    <row r="354" spans="1:22" ht="15" x14ac:dyDescent="0.25">
      <c r="A354" s="34" t="s">
        <v>1014</v>
      </c>
      <c r="B354" s="24" t="s">
        <v>3429</v>
      </c>
      <c r="C354" s="25" t="s">
        <v>100</v>
      </c>
      <c r="D354" s="25">
        <v>169</v>
      </c>
      <c r="E354" s="23">
        <v>0</v>
      </c>
      <c r="F354" s="25">
        <v>169</v>
      </c>
      <c r="G354" s="26">
        <v>0.55000000000000004</v>
      </c>
      <c r="H354" s="65"/>
      <c r="I354" s="36">
        <f t="shared" si="42"/>
        <v>307.27272727272725</v>
      </c>
      <c r="J354">
        <f t="shared" si="43"/>
        <v>49.500000000000007</v>
      </c>
      <c r="K354">
        <f t="shared" si="44"/>
        <v>0</v>
      </c>
      <c r="L354">
        <f t="shared" si="45"/>
        <v>0</v>
      </c>
      <c r="M354" s="9">
        <f t="shared" si="46"/>
        <v>0</v>
      </c>
      <c r="N354" t="str">
        <f>VLOOKUP(A354,'Catalogo de productos'!C:AJ,10,FALSE)</f>
        <v>Pantalón</v>
      </c>
      <c r="O354" t="str">
        <f>VLOOKUP(A354,'Catalogo de productos'!C:AJ,7,FALSE)</f>
        <v>Activo</v>
      </c>
      <c r="P354">
        <f>VLOOKUP(A354,'Catalogo de productos'!C:AJ,28,FALSE)</f>
        <v>24</v>
      </c>
      <c r="Q354">
        <f>VLOOKUP(A354,'Catalogo de productos'!C:AJ,33,FALSE)</f>
        <v>3</v>
      </c>
      <c r="R354" s="32">
        <f t="shared" si="41"/>
        <v>0</v>
      </c>
      <c r="S354">
        <f t="shared" si="47"/>
        <v>0</v>
      </c>
      <c r="T354" t="str">
        <f>VLOOKUP(A354,'Catalogo de productos'!C:AJ,12,FALSE)</f>
        <v>570-NEGRO</v>
      </c>
      <c r="U354" t="str">
        <f>VLOOKUP(A354,'Catalogo de productos'!C:AJ,9,FALSE)</f>
        <v>A104</v>
      </c>
      <c r="V354" t="str">
        <f>VLOOKUP(A354,'Catalogo de productos'!C:AJ,32,FALSE)</f>
        <v>A103 y AH103</v>
      </c>
    </row>
    <row r="355" spans="1:22" ht="15" x14ac:dyDescent="0.25">
      <c r="A355" s="34" t="s">
        <v>486</v>
      </c>
      <c r="B355" s="24" t="s">
        <v>3454</v>
      </c>
      <c r="C355" s="25" t="s">
        <v>100</v>
      </c>
      <c r="D355" s="25">
        <v>40</v>
      </c>
      <c r="E355" s="23">
        <v>0</v>
      </c>
      <c r="F355" s="25">
        <v>40</v>
      </c>
      <c r="G355" s="26">
        <v>0.13</v>
      </c>
      <c r="H355" s="65"/>
      <c r="I355" s="36">
        <f t="shared" si="42"/>
        <v>307.69230769230768</v>
      </c>
      <c r="J355">
        <f t="shared" si="43"/>
        <v>11.700000000000001</v>
      </c>
      <c r="K355">
        <f t="shared" si="44"/>
        <v>0</v>
      </c>
      <c r="L355">
        <f t="shared" si="45"/>
        <v>0</v>
      </c>
      <c r="M355" s="9">
        <f t="shared" si="46"/>
        <v>0</v>
      </c>
      <c r="N355" t="str">
        <f>VLOOKUP(A355,'Catalogo de productos'!C:AJ,10,FALSE)</f>
        <v>Top</v>
      </c>
      <c r="O355" t="str">
        <f>VLOOKUP(A355,'Catalogo de productos'!C:AJ,7,FALSE)</f>
        <v>Activo</v>
      </c>
      <c r="P355">
        <f>VLOOKUP(A355,'Catalogo de productos'!C:AJ,28,FALSE)</f>
        <v>24</v>
      </c>
      <c r="Q355">
        <f>VLOOKUP(A355,'Catalogo de productos'!C:AJ,33,FALSE)</f>
        <v>1</v>
      </c>
      <c r="R355" s="32">
        <f t="shared" si="41"/>
        <v>0</v>
      </c>
      <c r="S355">
        <f t="shared" si="47"/>
        <v>0</v>
      </c>
      <c r="T355" t="str">
        <f>VLOOKUP(A355,'Catalogo de productos'!C:AJ,12,FALSE)</f>
        <v>027-NAVAL</v>
      </c>
      <c r="U355" t="str">
        <f>VLOOKUP(A355,'Catalogo de productos'!C:AJ,9,FALSE)</f>
        <v>AH002</v>
      </c>
      <c r="V355" t="str">
        <f>VLOOKUP(A355,'Catalogo de productos'!C:AJ,32,FALSE)</f>
        <v xml:space="preserve">De todos </v>
      </c>
    </row>
    <row r="356" spans="1:22" ht="15" x14ac:dyDescent="0.25">
      <c r="A356" s="34" t="s">
        <v>2231</v>
      </c>
      <c r="B356" s="24" t="s">
        <v>3498</v>
      </c>
      <c r="C356" s="25" t="s">
        <v>104</v>
      </c>
      <c r="D356" s="25">
        <v>7</v>
      </c>
      <c r="E356" s="22">
        <v>24</v>
      </c>
      <c r="F356" s="25">
        <v>31</v>
      </c>
      <c r="G356" s="26">
        <v>0.1</v>
      </c>
      <c r="H356" s="65"/>
      <c r="I356" s="36">
        <f t="shared" si="42"/>
        <v>310</v>
      </c>
      <c r="J356">
        <f t="shared" si="43"/>
        <v>9</v>
      </c>
      <c r="K356">
        <f t="shared" si="44"/>
        <v>0</v>
      </c>
      <c r="L356">
        <f t="shared" si="45"/>
        <v>0</v>
      </c>
      <c r="M356" s="9">
        <f t="shared" si="46"/>
        <v>0</v>
      </c>
      <c r="N356" t="str">
        <f>VLOOKUP(A356,'Catalogo de productos'!C:AJ,10,FALSE)</f>
        <v>Top</v>
      </c>
      <c r="O356" t="str">
        <f>VLOOKUP(A356,'Catalogo de productos'!C:AJ,7,FALSE)</f>
        <v>Activo</v>
      </c>
      <c r="P356">
        <f>VLOOKUP(A356,'Catalogo de productos'!C:AJ,28,FALSE)</f>
        <v>24</v>
      </c>
      <c r="Q356">
        <f>VLOOKUP(A356,'Catalogo de productos'!C:AJ,33,FALSE)</f>
        <v>2</v>
      </c>
      <c r="R356" s="32">
        <f t="shared" si="41"/>
        <v>0</v>
      </c>
      <c r="S356">
        <f t="shared" si="47"/>
        <v>0</v>
      </c>
      <c r="T356" t="str">
        <f>VLOOKUP(A356,'Catalogo de productos'!C:AJ,12,FALSE)</f>
        <v>510-ROUJA</v>
      </c>
      <c r="U356" t="str">
        <f>VLOOKUP(A356,'Catalogo de productos'!C:AJ,9,FALSE)</f>
        <v>IH002</v>
      </c>
      <c r="V356" t="str">
        <f>VLOOKUP(A356,'Catalogo de productos'!C:AJ,32,FALSE)</f>
        <v>A005</v>
      </c>
    </row>
    <row r="357" spans="1:22" ht="15" x14ac:dyDescent="0.25">
      <c r="A357" s="34" t="s">
        <v>890</v>
      </c>
      <c r="B357" s="24" t="s">
        <v>3430</v>
      </c>
      <c r="C357" s="25" t="s">
        <v>100</v>
      </c>
      <c r="D357" s="25">
        <v>78</v>
      </c>
      <c r="E357" s="23">
        <v>0</v>
      </c>
      <c r="F357" s="25">
        <v>78</v>
      </c>
      <c r="G357" s="26">
        <v>0.25</v>
      </c>
      <c r="H357" s="65"/>
      <c r="I357" s="36">
        <f t="shared" si="42"/>
        <v>312</v>
      </c>
      <c r="J357">
        <f t="shared" si="43"/>
        <v>22.5</v>
      </c>
      <c r="K357">
        <f t="shared" si="44"/>
        <v>0</v>
      </c>
      <c r="L357">
        <f t="shared" si="45"/>
        <v>0</v>
      </c>
      <c r="M357" s="9">
        <f t="shared" si="46"/>
        <v>0</v>
      </c>
      <c r="N357" t="str">
        <f>VLOOKUP(A357,'Catalogo de productos'!C:AJ,10,FALSE)</f>
        <v>Pantalón</v>
      </c>
      <c r="O357" t="str">
        <f>VLOOKUP(A357,'Catalogo de productos'!C:AJ,7,FALSE)</f>
        <v>Activo</v>
      </c>
      <c r="P357">
        <f>VLOOKUP(A357,'Catalogo de productos'!C:AJ,28,FALSE)</f>
        <v>24</v>
      </c>
      <c r="Q357">
        <f>VLOOKUP(A357,'Catalogo de productos'!C:AJ,33,FALSE)</f>
        <v>3</v>
      </c>
      <c r="R357" s="32">
        <f t="shared" si="41"/>
        <v>0</v>
      </c>
      <c r="S357">
        <f t="shared" si="47"/>
        <v>0</v>
      </c>
      <c r="T357" t="str">
        <f>VLOOKUP(A357,'Catalogo de productos'!C:AJ,12,FALSE)</f>
        <v>001-BLANCO</v>
      </c>
      <c r="U357" t="str">
        <f>VLOOKUP(A357,'Catalogo de productos'!C:AJ,9,FALSE)</f>
        <v>A104</v>
      </c>
      <c r="V357" t="str">
        <f>VLOOKUP(A357,'Catalogo de productos'!C:AJ,32,FALSE)</f>
        <v>A103 y AH103</v>
      </c>
    </row>
    <row r="358" spans="1:22" ht="15" x14ac:dyDescent="0.25">
      <c r="A358" s="34" t="s">
        <v>818</v>
      </c>
      <c r="B358" s="24" t="s">
        <v>3424</v>
      </c>
      <c r="C358" s="25" t="s">
        <v>107</v>
      </c>
      <c r="D358" s="25">
        <v>25</v>
      </c>
      <c r="E358" s="23">
        <v>0</v>
      </c>
      <c r="F358" s="25">
        <v>25</v>
      </c>
      <c r="G358" s="26">
        <v>0.08</v>
      </c>
      <c r="H358" s="65"/>
      <c r="I358" s="36">
        <f t="shared" si="42"/>
        <v>312.5</v>
      </c>
      <c r="J358">
        <f t="shared" si="43"/>
        <v>7.2</v>
      </c>
      <c r="K358">
        <f t="shared" si="44"/>
        <v>0</v>
      </c>
      <c r="L358">
        <f t="shared" si="45"/>
        <v>0</v>
      </c>
      <c r="M358" s="9">
        <f t="shared" si="46"/>
        <v>0</v>
      </c>
      <c r="N358" t="str">
        <f>VLOOKUP(A358,'Catalogo de productos'!C:AJ,10,FALSE)</f>
        <v>Pantalón</v>
      </c>
      <c r="O358" t="str">
        <f>VLOOKUP(A358,'Catalogo de productos'!C:AJ,7,FALSE)</f>
        <v>Activo</v>
      </c>
      <c r="P358">
        <f>VLOOKUP(A358,'Catalogo de productos'!C:AJ,28,FALSE)</f>
        <v>24</v>
      </c>
      <c r="Q358">
        <f>VLOOKUP(A358,'Catalogo de productos'!C:AJ,33,FALSE)</f>
        <v>1</v>
      </c>
      <c r="R358" s="32">
        <f t="shared" si="41"/>
        <v>0</v>
      </c>
      <c r="S358">
        <f t="shared" si="47"/>
        <v>0</v>
      </c>
      <c r="T358" t="str">
        <f>VLOOKUP(A358,'Catalogo de productos'!C:AJ,12,FALSE)</f>
        <v>570-NEGRO</v>
      </c>
      <c r="U358" t="str">
        <f>VLOOKUP(A358,'Catalogo de productos'!C:AJ,9,FALSE)</f>
        <v>A103</v>
      </c>
      <c r="V358" t="str">
        <f>VLOOKUP(A358,'Catalogo de productos'!C:AJ,32,FALSE)</f>
        <v xml:space="preserve">De todos </v>
      </c>
    </row>
    <row r="359" spans="1:22" ht="15" x14ac:dyDescent="0.25">
      <c r="A359" s="34" t="s">
        <v>1668</v>
      </c>
      <c r="B359" s="24" t="s">
        <v>3485</v>
      </c>
      <c r="C359" s="25" t="s">
        <v>104</v>
      </c>
      <c r="D359" s="25">
        <v>25</v>
      </c>
      <c r="E359" s="23">
        <v>0</v>
      </c>
      <c r="F359" s="25">
        <v>25</v>
      </c>
      <c r="G359" s="26">
        <v>0.08</v>
      </c>
      <c r="H359" s="65"/>
      <c r="I359" s="36">
        <f t="shared" si="42"/>
        <v>312.5</v>
      </c>
      <c r="J359">
        <f t="shared" si="43"/>
        <v>7.2</v>
      </c>
      <c r="K359">
        <f t="shared" si="44"/>
        <v>0</v>
      </c>
      <c r="L359">
        <f t="shared" si="45"/>
        <v>0</v>
      </c>
      <c r="M359" s="9">
        <f t="shared" si="46"/>
        <v>0</v>
      </c>
      <c r="N359" t="str">
        <f>VLOOKUP(A359,'Catalogo de productos'!C:AJ,10,FALSE)</f>
        <v>Bata</v>
      </c>
      <c r="O359" t="str">
        <f>VLOOKUP(A359,'Catalogo de productos'!C:AJ,7,FALSE)</f>
        <v>Activo</v>
      </c>
      <c r="P359">
        <f>VLOOKUP(A359,'Catalogo de productos'!C:AJ,28,FALSE)</f>
        <v>24</v>
      </c>
      <c r="Q359">
        <f>VLOOKUP(A359,'Catalogo de productos'!C:AJ,33,FALSE)</f>
        <v>1</v>
      </c>
      <c r="R359" s="32">
        <f t="shared" si="41"/>
        <v>0</v>
      </c>
      <c r="S359">
        <f t="shared" si="47"/>
        <v>0</v>
      </c>
      <c r="T359" t="str">
        <f>VLOOKUP(A359,'Catalogo de productos'!C:AJ,12,FALSE)</f>
        <v>001-BLANCO</v>
      </c>
      <c r="U359" t="str">
        <f>VLOOKUP(A359,'Catalogo de productos'!C:AJ,9,FALSE)</f>
        <v>E203</v>
      </c>
      <c r="V359" t="str">
        <f>VLOOKUP(A359,'Catalogo de productos'!C:AJ,32,FALSE)</f>
        <v xml:space="preserve">De todos </v>
      </c>
    </row>
    <row r="360" spans="1:22" ht="15" x14ac:dyDescent="0.25">
      <c r="A360" s="34" t="s">
        <v>2271</v>
      </c>
      <c r="B360" s="24" t="s">
        <v>3499</v>
      </c>
      <c r="C360" s="25" t="s">
        <v>104</v>
      </c>
      <c r="D360" s="25">
        <v>22</v>
      </c>
      <c r="E360" s="23">
        <v>0</v>
      </c>
      <c r="F360" s="25">
        <v>22</v>
      </c>
      <c r="G360" s="26">
        <v>7.0000000000000007E-2</v>
      </c>
      <c r="H360" s="65"/>
      <c r="I360" s="36">
        <f t="shared" si="42"/>
        <v>314.28571428571428</v>
      </c>
      <c r="J360">
        <f t="shared" si="43"/>
        <v>6.3000000000000007</v>
      </c>
      <c r="K360">
        <f t="shared" si="44"/>
        <v>0</v>
      </c>
      <c r="L360">
        <f t="shared" si="45"/>
        <v>0</v>
      </c>
      <c r="M360" s="9">
        <f t="shared" si="46"/>
        <v>0</v>
      </c>
      <c r="N360" t="str">
        <f>VLOOKUP(A360,'Catalogo de productos'!C:AJ,10,FALSE)</f>
        <v>Pantalón</v>
      </c>
      <c r="O360" t="str">
        <f>VLOOKUP(A360,'Catalogo de productos'!C:AJ,7,FALSE)</f>
        <v>Activo</v>
      </c>
      <c r="P360">
        <f>VLOOKUP(A360,'Catalogo de productos'!C:AJ,28,FALSE)</f>
        <v>24</v>
      </c>
      <c r="Q360">
        <f>VLOOKUP(A360,'Catalogo de productos'!C:AJ,33,FALSE)</f>
        <v>2</v>
      </c>
      <c r="R360" s="32">
        <f t="shared" si="41"/>
        <v>0</v>
      </c>
      <c r="S360">
        <f t="shared" si="47"/>
        <v>0</v>
      </c>
      <c r="T360" t="str">
        <f>VLOOKUP(A360,'Catalogo de productos'!C:AJ,12,FALSE)</f>
        <v>027-NAVAL</v>
      </c>
      <c r="U360" t="str">
        <f>VLOOKUP(A360,'Catalogo de productos'!C:AJ,9,FALSE)</f>
        <v>IH101</v>
      </c>
      <c r="V360" t="str">
        <f>VLOOKUP(A360,'Catalogo de productos'!C:AJ,32,FALSE)</f>
        <v>A104</v>
      </c>
    </row>
    <row r="361" spans="1:22" ht="15" x14ac:dyDescent="0.25">
      <c r="A361" s="34" t="s">
        <v>2008</v>
      </c>
      <c r="B361" s="24" t="s">
        <v>3450</v>
      </c>
      <c r="C361" s="25" t="s">
        <v>2748</v>
      </c>
      <c r="D361" s="25">
        <v>96</v>
      </c>
      <c r="E361" s="22">
        <v>192</v>
      </c>
      <c r="F361" s="25">
        <v>288</v>
      </c>
      <c r="G361" s="26">
        <v>0.91</v>
      </c>
      <c r="H361" s="65"/>
      <c r="I361" s="36">
        <f t="shared" si="42"/>
        <v>316.4835164835165</v>
      </c>
      <c r="J361">
        <f t="shared" si="43"/>
        <v>81.900000000000006</v>
      </c>
      <c r="K361">
        <f t="shared" si="44"/>
        <v>0</v>
      </c>
      <c r="L361">
        <f t="shared" si="45"/>
        <v>0</v>
      </c>
      <c r="M361" s="9">
        <f t="shared" si="46"/>
        <v>0</v>
      </c>
      <c r="N361" t="str">
        <f>VLOOKUP(A361,'Catalogo de productos'!C:AJ,10,FALSE)</f>
        <v>Top</v>
      </c>
      <c r="O361" t="str">
        <f>VLOOKUP(A361,'Catalogo de productos'!C:AJ,7,FALSE)</f>
        <v>Activo</v>
      </c>
      <c r="P361">
        <f>VLOOKUP(A361,'Catalogo de productos'!C:AJ,28,FALSE)</f>
        <v>24</v>
      </c>
      <c r="Q361">
        <f>VLOOKUP(A361,'Catalogo de productos'!C:AJ,33,FALSE)</f>
        <v>1</v>
      </c>
      <c r="R361" s="32">
        <f t="shared" si="41"/>
        <v>0</v>
      </c>
      <c r="S361">
        <f t="shared" si="47"/>
        <v>0</v>
      </c>
      <c r="T361" t="str">
        <f>VLOOKUP(A361,'Catalogo de productos'!C:AJ,12,FALSE)</f>
        <v>203-CENIZA</v>
      </c>
      <c r="U361" t="str">
        <f>VLOOKUP(A361,'Catalogo de productos'!C:AJ,9,FALSE)</f>
        <v>AH001</v>
      </c>
      <c r="V361" t="str">
        <f>VLOOKUP(A361,'Catalogo de productos'!C:AJ,32,FALSE)</f>
        <v xml:space="preserve">De todos </v>
      </c>
    </row>
    <row r="362" spans="1:22" ht="15" x14ac:dyDescent="0.25">
      <c r="A362" s="34" t="s">
        <v>2183</v>
      </c>
      <c r="B362" s="24" t="s">
        <v>3476</v>
      </c>
      <c r="C362" s="25" t="s">
        <v>2747</v>
      </c>
      <c r="D362" s="25">
        <v>51</v>
      </c>
      <c r="E362" s="23">
        <v>0</v>
      </c>
      <c r="F362" s="25">
        <v>51</v>
      </c>
      <c r="G362" s="26">
        <v>0.16</v>
      </c>
      <c r="H362" s="65"/>
      <c r="I362" s="36">
        <f t="shared" si="42"/>
        <v>318.75</v>
      </c>
      <c r="J362">
        <f t="shared" si="43"/>
        <v>14.4</v>
      </c>
      <c r="K362">
        <f t="shared" si="44"/>
        <v>0</v>
      </c>
      <c r="L362">
        <f t="shared" si="45"/>
        <v>0</v>
      </c>
      <c r="M362" s="9">
        <f t="shared" si="46"/>
        <v>0</v>
      </c>
      <c r="N362" t="str">
        <f>VLOOKUP(A362,'Catalogo de productos'!C:AJ,10,FALSE)</f>
        <v>Top</v>
      </c>
      <c r="O362" t="str">
        <f>VLOOKUP(A362,'Catalogo de productos'!C:AJ,7,FALSE)</f>
        <v>Activo</v>
      </c>
      <c r="P362">
        <f>VLOOKUP(A362,'Catalogo de productos'!C:AJ,28,FALSE)</f>
        <v>24</v>
      </c>
      <c r="Q362">
        <f>VLOOKUP(A362,'Catalogo de productos'!C:AJ,33,FALSE)</f>
        <v>1</v>
      </c>
      <c r="R362" s="32">
        <f t="shared" si="41"/>
        <v>0</v>
      </c>
      <c r="S362">
        <f t="shared" si="47"/>
        <v>0</v>
      </c>
      <c r="T362" t="str">
        <f>VLOOKUP(A362,'Catalogo de productos'!C:AJ,12,FALSE)</f>
        <v>203-CENIZA</v>
      </c>
      <c r="U362" t="str">
        <f>VLOOKUP(A362,'Catalogo de productos'!C:AJ,9,FALSE)</f>
        <v>AH401</v>
      </c>
      <c r="V362" t="str">
        <f>VLOOKUP(A362,'Catalogo de productos'!C:AJ,32,FALSE)</f>
        <v xml:space="preserve">De todos </v>
      </c>
    </row>
    <row r="363" spans="1:22" ht="15" x14ac:dyDescent="0.25">
      <c r="A363" s="34" t="s">
        <v>2043</v>
      </c>
      <c r="B363" s="24" t="s">
        <v>3414</v>
      </c>
      <c r="C363" s="25" t="s">
        <v>2747</v>
      </c>
      <c r="D363" s="25">
        <v>48</v>
      </c>
      <c r="E363" s="23">
        <v>0</v>
      </c>
      <c r="F363" s="25">
        <v>48</v>
      </c>
      <c r="G363" s="26">
        <v>0.15</v>
      </c>
      <c r="H363" s="65"/>
      <c r="I363" s="36">
        <f t="shared" si="42"/>
        <v>320</v>
      </c>
      <c r="J363">
        <f t="shared" si="43"/>
        <v>13.5</v>
      </c>
      <c r="K363">
        <f t="shared" si="44"/>
        <v>0</v>
      </c>
      <c r="L363">
        <f t="shared" si="45"/>
        <v>0</v>
      </c>
      <c r="M363" s="9">
        <f t="shared" si="46"/>
        <v>0</v>
      </c>
      <c r="N363" t="str">
        <f>VLOOKUP(A363,'Catalogo de productos'!C:AJ,10,FALSE)</f>
        <v>Pantalón</v>
      </c>
      <c r="O363" t="str">
        <f>VLOOKUP(A363,'Catalogo de productos'!C:AJ,7,FALSE)</f>
        <v>Activo</v>
      </c>
      <c r="P363">
        <f>VLOOKUP(A363,'Catalogo de productos'!C:AJ,28,FALSE)</f>
        <v>24</v>
      </c>
      <c r="Q363">
        <f>VLOOKUP(A363,'Catalogo de productos'!C:AJ,33,FALSE)</f>
        <v>1</v>
      </c>
      <c r="R363" s="32">
        <f t="shared" si="41"/>
        <v>0</v>
      </c>
      <c r="S363">
        <f t="shared" si="47"/>
        <v>0</v>
      </c>
      <c r="T363" t="str">
        <f>VLOOKUP(A363,'Catalogo de productos'!C:AJ,12,FALSE)</f>
        <v>024-CELTA</v>
      </c>
      <c r="U363" t="str">
        <f>VLOOKUP(A363,'Catalogo de productos'!C:AJ,9,FALSE)</f>
        <v>A102</v>
      </c>
      <c r="V363" t="str">
        <f>VLOOKUP(A363,'Catalogo de productos'!C:AJ,32,FALSE)</f>
        <v xml:space="preserve">De todos </v>
      </c>
    </row>
    <row r="364" spans="1:22" ht="15" x14ac:dyDescent="0.25">
      <c r="A364" s="34" t="s">
        <v>2097</v>
      </c>
      <c r="B364" s="24" t="s">
        <v>3432</v>
      </c>
      <c r="C364" s="25" t="s">
        <v>2747</v>
      </c>
      <c r="D364" s="25">
        <v>80</v>
      </c>
      <c r="E364" s="23">
        <v>0</v>
      </c>
      <c r="F364" s="25">
        <v>80</v>
      </c>
      <c r="G364" s="26">
        <v>0.25</v>
      </c>
      <c r="H364" s="65"/>
      <c r="I364" s="36">
        <f t="shared" si="42"/>
        <v>320</v>
      </c>
      <c r="J364">
        <f t="shared" si="43"/>
        <v>22.5</v>
      </c>
      <c r="K364">
        <f t="shared" si="44"/>
        <v>0</v>
      </c>
      <c r="L364">
        <f t="shared" si="45"/>
        <v>0</v>
      </c>
      <c r="M364" s="9">
        <f t="shared" si="46"/>
        <v>0</v>
      </c>
      <c r="N364" t="str">
        <f>VLOOKUP(A364,'Catalogo de productos'!C:AJ,10,FALSE)</f>
        <v>Pantalón</v>
      </c>
      <c r="O364" t="str">
        <f>VLOOKUP(A364,'Catalogo de productos'!C:AJ,7,FALSE)</f>
        <v>Activo</v>
      </c>
      <c r="P364">
        <f>VLOOKUP(A364,'Catalogo de productos'!C:AJ,28,FALSE)</f>
        <v>24</v>
      </c>
      <c r="Q364">
        <f>VLOOKUP(A364,'Catalogo de productos'!C:AJ,33,FALSE)</f>
        <v>3</v>
      </c>
      <c r="R364" s="32">
        <f t="shared" si="41"/>
        <v>0</v>
      </c>
      <c r="S364">
        <f t="shared" si="47"/>
        <v>0</v>
      </c>
      <c r="T364" t="str">
        <f>VLOOKUP(A364,'Catalogo de productos'!C:AJ,12,FALSE)</f>
        <v>203-CENIZA</v>
      </c>
      <c r="U364" t="str">
        <f>VLOOKUP(A364,'Catalogo de productos'!C:AJ,9,FALSE)</f>
        <v>A104</v>
      </c>
      <c r="V364" t="str">
        <f>VLOOKUP(A364,'Catalogo de productos'!C:AJ,32,FALSE)</f>
        <v>A103 y AH103</v>
      </c>
    </row>
    <row r="365" spans="1:22" ht="15" x14ac:dyDescent="0.25">
      <c r="A365" s="34" t="s">
        <v>1196</v>
      </c>
      <c r="B365" s="24" t="s">
        <v>3471</v>
      </c>
      <c r="C365" s="25" t="s">
        <v>98</v>
      </c>
      <c r="D365" s="25">
        <v>43</v>
      </c>
      <c r="E365" s="22">
        <v>144</v>
      </c>
      <c r="F365" s="25">
        <v>187</v>
      </c>
      <c r="G365" s="26">
        <v>0.57999999999999996</v>
      </c>
      <c r="H365" s="65"/>
      <c r="I365" s="36">
        <f t="shared" si="42"/>
        <v>322.41379310344831</v>
      </c>
      <c r="J365">
        <f t="shared" si="43"/>
        <v>52.199999999999996</v>
      </c>
      <c r="K365">
        <f t="shared" si="44"/>
        <v>0</v>
      </c>
      <c r="L365">
        <f t="shared" si="45"/>
        <v>0</v>
      </c>
      <c r="M365" s="9">
        <f t="shared" si="46"/>
        <v>0</v>
      </c>
      <c r="N365" t="str">
        <f>VLOOKUP(A365,'Catalogo de productos'!C:AJ,10,FALSE)</f>
        <v>Pantalón</v>
      </c>
      <c r="O365" t="str">
        <f>VLOOKUP(A365,'Catalogo de productos'!C:AJ,7,FALSE)</f>
        <v>Activo</v>
      </c>
      <c r="P365">
        <f>VLOOKUP(A365,'Catalogo de productos'!C:AJ,28,FALSE)</f>
        <v>24</v>
      </c>
      <c r="Q365">
        <f>VLOOKUP(A365,'Catalogo de productos'!C:AJ,33,FALSE)</f>
        <v>3</v>
      </c>
      <c r="R365" s="32">
        <f t="shared" si="41"/>
        <v>0</v>
      </c>
      <c r="S365">
        <f t="shared" si="47"/>
        <v>0</v>
      </c>
      <c r="T365" t="str">
        <f>VLOOKUP(A365,'Catalogo de productos'!C:AJ,12,FALSE)</f>
        <v>203-CENIZA</v>
      </c>
      <c r="U365" t="str">
        <f>VLOOKUP(A365,'Catalogo de productos'!C:AJ,9,FALSE)</f>
        <v>AH103</v>
      </c>
      <c r="V365" t="str">
        <f>VLOOKUP(A365,'Catalogo de productos'!C:AJ,32,FALSE)</f>
        <v>A104</v>
      </c>
    </row>
    <row r="366" spans="1:22" ht="15" x14ac:dyDescent="0.25">
      <c r="A366" s="34" t="s">
        <v>2052</v>
      </c>
      <c r="B366" s="24" t="s">
        <v>3416</v>
      </c>
      <c r="C366" s="25" t="s">
        <v>2748</v>
      </c>
      <c r="D366" s="25">
        <v>109</v>
      </c>
      <c r="E366" s="25">
        <v>96</v>
      </c>
      <c r="F366" s="25">
        <v>205</v>
      </c>
      <c r="G366" s="26">
        <v>0.63</v>
      </c>
      <c r="H366" s="65"/>
      <c r="I366" s="36">
        <f t="shared" si="42"/>
        <v>325.39682539682542</v>
      </c>
      <c r="J366">
        <f t="shared" si="43"/>
        <v>56.7</v>
      </c>
      <c r="K366">
        <f t="shared" si="44"/>
        <v>0</v>
      </c>
      <c r="L366">
        <f t="shared" si="45"/>
        <v>0</v>
      </c>
      <c r="M366" s="9">
        <f t="shared" si="46"/>
        <v>0</v>
      </c>
      <c r="N366" t="str">
        <f>VLOOKUP(A366,'Catalogo de productos'!C:AJ,10,FALSE)</f>
        <v>Pantalón</v>
      </c>
      <c r="O366" t="str">
        <f>VLOOKUP(A366,'Catalogo de productos'!C:AJ,7,FALSE)</f>
        <v>Activo</v>
      </c>
      <c r="P366">
        <f>VLOOKUP(A366,'Catalogo de productos'!C:AJ,28,FALSE)</f>
        <v>24</v>
      </c>
      <c r="Q366">
        <f>VLOOKUP(A366,'Catalogo de productos'!C:AJ,33,FALSE)</f>
        <v>1</v>
      </c>
      <c r="R366" s="32">
        <f t="shared" si="41"/>
        <v>0</v>
      </c>
      <c r="S366">
        <f t="shared" si="47"/>
        <v>0</v>
      </c>
      <c r="T366" t="str">
        <f>VLOOKUP(A366,'Catalogo de productos'!C:AJ,12,FALSE)</f>
        <v>203-CENIZA</v>
      </c>
      <c r="U366" t="str">
        <f>VLOOKUP(A366,'Catalogo de productos'!C:AJ,9,FALSE)</f>
        <v>A102</v>
      </c>
      <c r="V366" t="str">
        <f>VLOOKUP(A366,'Catalogo de productos'!C:AJ,32,FALSE)</f>
        <v xml:space="preserve">De todos </v>
      </c>
    </row>
    <row r="367" spans="1:22" ht="15" x14ac:dyDescent="0.25">
      <c r="A367" s="34" t="s">
        <v>2221</v>
      </c>
      <c r="B367" s="24" t="s">
        <v>3497</v>
      </c>
      <c r="C367" s="25" t="s">
        <v>98</v>
      </c>
      <c r="D367" s="25">
        <v>49</v>
      </c>
      <c r="E367" s="25">
        <v>120</v>
      </c>
      <c r="F367" s="25">
        <v>169</v>
      </c>
      <c r="G367" s="26">
        <v>0.51</v>
      </c>
      <c r="H367" s="65"/>
      <c r="I367" s="36">
        <f t="shared" si="42"/>
        <v>331.37254901960785</v>
      </c>
      <c r="J367">
        <f t="shared" si="43"/>
        <v>45.9</v>
      </c>
      <c r="K367">
        <f t="shared" si="44"/>
        <v>0</v>
      </c>
      <c r="L367">
        <f t="shared" si="45"/>
        <v>0</v>
      </c>
      <c r="M367" s="9">
        <f t="shared" si="46"/>
        <v>0</v>
      </c>
      <c r="N367" t="str">
        <f>VLOOKUP(A367,'Catalogo de productos'!C:AJ,10,FALSE)</f>
        <v>Top</v>
      </c>
      <c r="O367" t="str">
        <f>VLOOKUP(A367,'Catalogo de productos'!C:AJ,7,FALSE)</f>
        <v>Activo</v>
      </c>
      <c r="P367">
        <f>VLOOKUP(A367,'Catalogo de productos'!C:AJ,28,FALSE)</f>
        <v>24</v>
      </c>
      <c r="Q367">
        <f>VLOOKUP(A367,'Catalogo de productos'!C:AJ,33,FALSE)</f>
        <v>2</v>
      </c>
      <c r="R367" s="32">
        <f t="shared" si="41"/>
        <v>0</v>
      </c>
      <c r="S367">
        <f t="shared" si="47"/>
        <v>0</v>
      </c>
      <c r="T367" t="str">
        <f>VLOOKUP(A367,'Catalogo de productos'!C:AJ,12,FALSE)</f>
        <v>027-NAVAL</v>
      </c>
      <c r="U367" t="str">
        <f>VLOOKUP(A367,'Catalogo de productos'!C:AJ,9,FALSE)</f>
        <v>IH002</v>
      </c>
      <c r="V367" t="str">
        <f>VLOOKUP(A367,'Catalogo de productos'!C:AJ,32,FALSE)</f>
        <v>A005</v>
      </c>
    </row>
    <row r="368" spans="1:22" ht="15" x14ac:dyDescent="0.25">
      <c r="A368" s="34" t="s">
        <v>322</v>
      </c>
      <c r="B368" s="24" t="s">
        <v>3405</v>
      </c>
      <c r="C368" s="25" t="s">
        <v>100</v>
      </c>
      <c r="D368" s="25">
        <v>93</v>
      </c>
      <c r="E368" s="31">
        <v>0</v>
      </c>
      <c r="F368" s="25">
        <v>93</v>
      </c>
      <c r="G368" s="26">
        <v>0.28000000000000003</v>
      </c>
      <c r="H368" s="65"/>
      <c r="I368" s="36">
        <f t="shared" si="42"/>
        <v>332.14285714285711</v>
      </c>
      <c r="J368">
        <f t="shared" si="43"/>
        <v>25.200000000000003</v>
      </c>
      <c r="K368">
        <f t="shared" si="44"/>
        <v>0</v>
      </c>
      <c r="L368">
        <f t="shared" si="45"/>
        <v>0</v>
      </c>
      <c r="M368" s="9">
        <f t="shared" si="46"/>
        <v>0</v>
      </c>
      <c r="N368" t="str">
        <f>VLOOKUP(A368,'Catalogo de productos'!C:AJ,10,FALSE)</f>
        <v>Top</v>
      </c>
      <c r="O368" t="str">
        <f>VLOOKUP(A368,'Catalogo de productos'!C:AJ,7,FALSE)</f>
        <v>Activo</v>
      </c>
      <c r="P368">
        <f>VLOOKUP(A368,'Catalogo de productos'!C:AJ,28,FALSE)</f>
        <v>24</v>
      </c>
      <c r="Q368">
        <f>VLOOKUP(A368,'Catalogo de productos'!C:AJ,33,FALSE)</f>
        <v>2</v>
      </c>
      <c r="R368" s="32">
        <f t="shared" si="41"/>
        <v>0</v>
      </c>
      <c r="S368">
        <f t="shared" si="47"/>
        <v>0</v>
      </c>
      <c r="T368" t="str">
        <f>VLOOKUP(A368,'Catalogo de productos'!C:AJ,12,FALSE)</f>
        <v>024-CELTA</v>
      </c>
      <c r="U368" t="str">
        <f>VLOOKUP(A368,'Catalogo de productos'!C:AJ,9,FALSE)</f>
        <v>A005</v>
      </c>
      <c r="V368" t="str">
        <f>VLOOKUP(A368,'Catalogo de productos'!C:AJ,32,FALSE)</f>
        <v>A006  y IH002</v>
      </c>
    </row>
    <row r="369" spans="1:22" ht="15" x14ac:dyDescent="0.25">
      <c r="A369" s="34" t="s">
        <v>694</v>
      </c>
      <c r="B369" s="24" t="s">
        <v>3417</v>
      </c>
      <c r="C369" s="25" t="s">
        <v>100</v>
      </c>
      <c r="D369" s="25">
        <v>110</v>
      </c>
      <c r="E369" s="23">
        <v>0</v>
      </c>
      <c r="F369" s="25">
        <v>110</v>
      </c>
      <c r="G369" s="26">
        <v>0.33</v>
      </c>
      <c r="H369" s="65"/>
      <c r="I369" s="36">
        <f t="shared" si="42"/>
        <v>333.33333333333331</v>
      </c>
      <c r="J369">
        <f t="shared" si="43"/>
        <v>29.700000000000003</v>
      </c>
      <c r="K369">
        <f t="shared" si="44"/>
        <v>0</v>
      </c>
      <c r="L369">
        <f t="shared" si="45"/>
        <v>0</v>
      </c>
      <c r="M369" s="9">
        <f t="shared" si="46"/>
        <v>0</v>
      </c>
      <c r="N369" t="str">
        <f>VLOOKUP(A369,'Catalogo de productos'!C:AJ,10,FALSE)</f>
        <v>Pantalón</v>
      </c>
      <c r="O369" t="str">
        <f>VLOOKUP(A369,'Catalogo de productos'!C:AJ,7,FALSE)</f>
        <v>Activo</v>
      </c>
      <c r="P369">
        <f>VLOOKUP(A369,'Catalogo de productos'!C:AJ,28,FALSE)</f>
        <v>24</v>
      </c>
      <c r="Q369">
        <f>VLOOKUP(A369,'Catalogo de productos'!C:AJ,33,FALSE)</f>
        <v>1</v>
      </c>
      <c r="R369" s="32">
        <f t="shared" si="41"/>
        <v>0</v>
      </c>
      <c r="S369">
        <f t="shared" si="47"/>
        <v>0</v>
      </c>
      <c r="T369" t="str">
        <f>VLOOKUP(A369,'Catalogo de productos'!C:AJ,12,FALSE)</f>
        <v>421-AVENTURINE</v>
      </c>
      <c r="U369" t="str">
        <f>VLOOKUP(A369,'Catalogo de productos'!C:AJ,9,FALSE)</f>
        <v>A102</v>
      </c>
      <c r="V369" t="str">
        <f>VLOOKUP(A369,'Catalogo de productos'!C:AJ,32,FALSE)</f>
        <v xml:space="preserve">De todos </v>
      </c>
    </row>
    <row r="370" spans="1:22" ht="15" x14ac:dyDescent="0.25">
      <c r="A370" s="34" t="s">
        <v>902</v>
      </c>
      <c r="B370" s="24" t="s">
        <v>3432</v>
      </c>
      <c r="C370" s="25" t="s">
        <v>98</v>
      </c>
      <c r="D370" s="25">
        <v>100</v>
      </c>
      <c r="E370" s="23">
        <v>0</v>
      </c>
      <c r="F370" s="25">
        <v>100</v>
      </c>
      <c r="G370" s="26">
        <v>0.3</v>
      </c>
      <c r="H370" s="65"/>
      <c r="I370" s="36">
        <f t="shared" si="42"/>
        <v>333.33333333333337</v>
      </c>
      <c r="J370">
        <f t="shared" si="43"/>
        <v>27</v>
      </c>
      <c r="K370">
        <f t="shared" si="44"/>
        <v>0</v>
      </c>
      <c r="L370">
        <f t="shared" si="45"/>
        <v>0</v>
      </c>
      <c r="M370" s="9">
        <f t="shared" si="46"/>
        <v>0</v>
      </c>
      <c r="N370" t="str">
        <f>VLOOKUP(A370,'Catalogo de productos'!C:AJ,10,FALSE)</f>
        <v>Pantalón</v>
      </c>
      <c r="O370" t="str">
        <f>VLOOKUP(A370,'Catalogo de productos'!C:AJ,7,FALSE)</f>
        <v>Activo</v>
      </c>
      <c r="P370">
        <f>VLOOKUP(A370,'Catalogo de productos'!C:AJ,28,FALSE)</f>
        <v>24</v>
      </c>
      <c r="Q370">
        <f>VLOOKUP(A370,'Catalogo de productos'!C:AJ,33,FALSE)</f>
        <v>3</v>
      </c>
      <c r="R370" s="32">
        <f t="shared" si="41"/>
        <v>0</v>
      </c>
      <c r="S370">
        <f t="shared" si="47"/>
        <v>0</v>
      </c>
      <c r="T370" t="str">
        <f>VLOOKUP(A370,'Catalogo de productos'!C:AJ,12,FALSE)</f>
        <v>203-CENIZA</v>
      </c>
      <c r="U370" t="str">
        <f>VLOOKUP(A370,'Catalogo de productos'!C:AJ,9,FALSE)</f>
        <v>A104</v>
      </c>
      <c r="V370" t="str">
        <f>VLOOKUP(A370,'Catalogo de productos'!C:AJ,32,FALSE)</f>
        <v>A103 y AH103</v>
      </c>
    </row>
    <row r="371" spans="1:22" ht="15" x14ac:dyDescent="0.25">
      <c r="A371" s="34" t="s">
        <v>2155</v>
      </c>
      <c r="B371" s="24" t="s">
        <v>3472</v>
      </c>
      <c r="C371" s="25" t="s">
        <v>2747</v>
      </c>
      <c r="D371" s="25">
        <v>57</v>
      </c>
      <c r="E371" s="23">
        <v>0</v>
      </c>
      <c r="F371" s="25">
        <v>57</v>
      </c>
      <c r="G371" s="26">
        <v>0.17</v>
      </c>
      <c r="H371" s="65"/>
      <c r="I371" s="36">
        <f t="shared" si="42"/>
        <v>335.29411764705878</v>
      </c>
      <c r="J371">
        <f t="shared" si="43"/>
        <v>15.3</v>
      </c>
      <c r="K371">
        <f t="shared" si="44"/>
        <v>0</v>
      </c>
      <c r="L371">
        <f t="shared" si="45"/>
        <v>0</v>
      </c>
      <c r="M371" s="9">
        <f t="shared" si="46"/>
        <v>0</v>
      </c>
      <c r="N371" t="str">
        <f>VLOOKUP(A371,'Catalogo de productos'!C:AJ,10,FALSE)</f>
        <v>Pantalón</v>
      </c>
      <c r="O371" t="str">
        <f>VLOOKUP(A371,'Catalogo de productos'!C:AJ,7,FALSE)</f>
        <v>Activo</v>
      </c>
      <c r="P371">
        <f>VLOOKUP(A371,'Catalogo de productos'!C:AJ,28,FALSE)</f>
        <v>24</v>
      </c>
      <c r="Q371">
        <f>VLOOKUP(A371,'Catalogo de productos'!C:AJ,33,FALSE)</f>
        <v>3</v>
      </c>
      <c r="R371" s="32">
        <f t="shared" si="41"/>
        <v>0</v>
      </c>
      <c r="S371">
        <f t="shared" si="47"/>
        <v>0</v>
      </c>
      <c r="T371" t="str">
        <f>VLOOKUP(A371,'Catalogo de productos'!C:AJ,12,FALSE)</f>
        <v>4045-OCEANO</v>
      </c>
      <c r="U371" t="str">
        <f>VLOOKUP(A371,'Catalogo de productos'!C:AJ,9,FALSE)</f>
        <v>AH103</v>
      </c>
      <c r="V371" t="str">
        <f>VLOOKUP(A371,'Catalogo de productos'!C:AJ,32,FALSE)</f>
        <v>A104</v>
      </c>
    </row>
    <row r="372" spans="1:22" ht="15" x14ac:dyDescent="0.25">
      <c r="A372" s="34" t="s">
        <v>2932</v>
      </c>
      <c r="B372" s="24" t="s">
        <v>3404</v>
      </c>
      <c r="C372" s="25" t="s">
        <v>2747</v>
      </c>
      <c r="D372" s="25">
        <v>27</v>
      </c>
      <c r="E372" s="23">
        <v>0</v>
      </c>
      <c r="F372" s="25">
        <v>27</v>
      </c>
      <c r="G372" s="26">
        <v>0.08</v>
      </c>
      <c r="H372" s="65"/>
      <c r="I372" s="36">
        <f t="shared" si="42"/>
        <v>337.5</v>
      </c>
      <c r="J372">
        <f t="shared" si="43"/>
        <v>7.2</v>
      </c>
      <c r="K372">
        <f t="shared" si="44"/>
        <v>0</v>
      </c>
      <c r="L372">
        <f t="shared" si="45"/>
        <v>0</v>
      </c>
      <c r="M372" s="9">
        <f t="shared" si="46"/>
        <v>0</v>
      </c>
      <c r="N372" t="str">
        <f>VLOOKUP(A372,'Catalogo de productos'!C:AJ,10,FALSE)</f>
        <v>Top</v>
      </c>
      <c r="O372" t="str">
        <f>VLOOKUP(A372,'Catalogo de productos'!C:AJ,7,FALSE)</f>
        <v>Activo</v>
      </c>
      <c r="P372">
        <f>VLOOKUP(A372,'Catalogo de productos'!C:AJ,28,FALSE)</f>
        <v>24</v>
      </c>
      <c r="Q372">
        <f>VLOOKUP(A372,'Catalogo de productos'!C:AJ,33,FALSE)</f>
        <v>2</v>
      </c>
      <c r="R372" s="32">
        <f t="shared" si="41"/>
        <v>0</v>
      </c>
      <c r="S372">
        <f t="shared" si="47"/>
        <v>0</v>
      </c>
      <c r="T372" t="str">
        <f>VLOOKUP(A372,'Catalogo de productos'!C:AJ,12,FALSE)</f>
        <v>001-BLANCO</v>
      </c>
      <c r="U372" t="str">
        <f>VLOOKUP(A372,'Catalogo de productos'!C:AJ,9,FALSE)</f>
        <v>A005</v>
      </c>
      <c r="V372" t="str">
        <f>VLOOKUP(A372,'Catalogo de productos'!C:AJ,32,FALSE)</f>
        <v>A006  y IH002</v>
      </c>
    </row>
    <row r="373" spans="1:22" ht="15" x14ac:dyDescent="0.25">
      <c r="A373" s="34" t="s">
        <v>495</v>
      </c>
      <c r="B373" s="24" t="s">
        <v>3456</v>
      </c>
      <c r="C373" s="25" t="s">
        <v>104</v>
      </c>
      <c r="D373" s="25">
        <v>27</v>
      </c>
      <c r="E373" s="23">
        <v>0</v>
      </c>
      <c r="F373" s="25">
        <v>27</v>
      </c>
      <c r="G373" s="26">
        <v>0.08</v>
      </c>
      <c r="H373" s="65"/>
      <c r="I373" s="36">
        <f t="shared" si="42"/>
        <v>337.5</v>
      </c>
      <c r="J373">
        <f t="shared" si="43"/>
        <v>7.2</v>
      </c>
      <c r="K373">
        <f t="shared" si="44"/>
        <v>0</v>
      </c>
      <c r="L373">
        <f t="shared" si="45"/>
        <v>0</v>
      </c>
      <c r="M373" s="9">
        <f t="shared" si="46"/>
        <v>0</v>
      </c>
      <c r="N373" t="str">
        <f>VLOOKUP(A373,'Catalogo de productos'!C:AJ,10,FALSE)</f>
        <v>Top</v>
      </c>
      <c r="O373" t="str">
        <f>VLOOKUP(A373,'Catalogo de productos'!C:AJ,7,FALSE)</f>
        <v>Activo</v>
      </c>
      <c r="P373">
        <f>VLOOKUP(A373,'Catalogo de productos'!C:AJ,28,FALSE)</f>
        <v>24</v>
      </c>
      <c r="Q373">
        <f>VLOOKUP(A373,'Catalogo de productos'!C:AJ,33,FALSE)</f>
        <v>1</v>
      </c>
      <c r="R373" s="32">
        <f t="shared" si="41"/>
        <v>0</v>
      </c>
      <c r="S373">
        <f t="shared" si="47"/>
        <v>0</v>
      </c>
      <c r="T373" t="str">
        <f>VLOOKUP(A373,'Catalogo de productos'!C:AJ,12,FALSE)</f>
        <v>4045-OCEANO</v>
      </c>
      <c r="U373" t="str">
        <f>VLOOKUP(A373,'Catalogo de productos'!C:AJ,9,FALSE)</f>
        <v>AH002</v>
      </c>
      <c r="V373" t="str">
        <f>VLOOKUP(A373,'Catalogo de productos'!C:AJ,32,FALSE)</f>
        <v xml:space="preserve">De todos </v>
      </c>
    </row>
    <row r="374" spans="1:22" ht="15" x14ac:dyDescent="0.25">
      <c r="A374" s="34" t="s">
        <v>807</v>
      </c>
      <c r="B374" s="24" t="s">
        <v>3422</v>
      </c>
      <c r="C374" s="25" t="s">
        <v>104</v>
      </c>
      <c r="D374" s="31">
        <v>0</v>
      </c>
      <c r="E374" s="22">
        <v>24</v>
      </c>
      <c r="F374" s="25">
        <v>24</v>
      </c>
      <c r="G374" s="26">
        <v>7.0000000000000007E-2</v>
      </c>
      <c r="H374" s="65"/>
      <c r="I374" s="36">
        <f t="shared" si="42"/>
        <v>342.85714285714283</v>
      </c>
      <c r="J374">
        <f t="shared" si="43"/>
        <v>6.3000000000000007</v>
      </c>
      <c r="K374">
        <f t="shared" si="44"/>
        <v>0</v>
      </c>
      <c r="L374">
        <f t="shared" si="45"/>
        <v>0</v>
      </c>
      <c r="M374" s="9">
        <f t="shared" si="46"/>
        <v>0</v>
      </c>
      <c r="N374" t="str">
        <f>VLOOKUP(A374,'Catalogo de productos'!C:AJ,10,FALSE)</f>
        <v>Pantalón</v>
      </c>
      <c r="O374" t="str">
        <f>VLOOKUP(A374,'Catalogo de productos'!C:AJ,7,FALSE)</f>
        <v>Activo</v>
      </c>
      <c r="P374">
        <f>VLOOKUP(A374,'Catalogo de productos'!C:AJ,28,FALSE)</f>
        <v>24</v>
      </c>
      <c r="Q374">
        <f>VLOOKUP(A374,'Catalogo de productos'!C:AJ,33,FALSE)</f>
        <v>1</v>
      </c>
      <c r="R374" s="32">
        <f t="shared" si="41"/>
        <v>0</v>
      </c>
      <c r="S374">
        <f t="shared" si="47"/>
        <v>0</v>
      </c>
      <c r="T374" t="str">
        <f>VLOOKUP(A374,'Catalogo de productos'!C:AJ,12,FALSE)</f>
        <v>203-CENIZA</v>
      </c>
      <c r="U374" t="str">
        <f>VLOOKUP(A374,'Catalogo de productos'!C:AJ,9,FALSE)</f>
        <v>A103</v>
      </c>
      <c r="V374" t="str">
        <f>VLOOKUP(A374,'Catalogo de productos'!C:AJ,32,FALSE)</f>
        <v xml:space="preserve">De todos </v>
      </c>
    </row>
    <row r="375" spans="1:22" ht="15" x14ac:dyDescent="0.25">
      <c r="A375" s="34" t="s">
        <v>2027</v>
      </c>
      <c r="B375" s="24" t="s">
        <v>3460</v>
      </c>
      <c r="C375" s="25" t="s">
        <v>2747</v>
      </c>
      <c r="D375" s="25">
        <v>45</v>
      </c>
      <c r="E375" s="23">
        <v>0</v>
      </c>
      <c r="F375" s="25">
        <v>45</v>
      </c>
      <c r="G375" s="26">
        <v>0.13</v>
      </c>
      <c r="H375" s="65"/>
      <c r="I375" s="36">
        <f t="shared" si="42"/>
        <v>346.15384615384613</v>
      </c>
      <c r="J375">
        <f t="shared" si="43"/>
        <v>11.700000000000001</v>
      </c>
      <c r="K375">
        <f t="shared" si="44"/>
        <v>0</v>
      </c>
      <c r="L375">
        <f t="shared" si="45"/>
        <v>0</v>
      </c>
      <c r="M375" s="9">
        <f t="shared" si="46"/>
        <v>0</v>
      </c>
      <c r="N375" t="str">
        <f>VLOOKUP(A375,'Catalogo de productos'!C:AJ,10,FALSE)</f>
        <v>Top</v>
      </c>
      <c r="O375" t="str">
        <f>VLOOKUP(A375,'Catalogo de productos'!C:AJ,7,FALSE)</f>
        <v>Activo</v>
      </c>
      <c r="P375">
        <f>VLOOKUP(A375,'Catalogo de productos'!C:AJ,28,FALSE)</f>
        <v>24</v>
      </c>
      <c r="Q375">
        <f>VLOOKUP(A375,'Catalogo de productos'!C:AJ,33,FALSE)</f>
        <v>2</v>
      </c>
      <c r="R375" s="32">
        <f t="shared" si="41"/>
        <v>0</v>
      </c>
      <c r="S375">
        <f t="shared" si="47"/>
        <v>0</v>
      </c>
      <c r="T375" t="str">
        <f>VLOOKUP(A375,'Catalogo de productos'!C:AJ,12,FALSE)</f>
        <v>4045-OCEANO</v>
      </c>
      <c r="U375" t="str">
        <f>VLOOKUP(A375,'Catalogo de productos'!C:AJ,9,FALSE)</f>
        <v>AH003</v>
      </c>
      <c r="V375" t="str">
        <f>VLOOKUP(A375,'Catalogo de productos'!C:AJ,32,FALSE)</f>
        <v>A002</v>
      </c>
    </row>
    <row r="376" spans="1:22" ht="15" x14ac:dyDescent="0.25">
      <c r="A376" s="34" t="s">
        <v>1119</v>
      </c>
      <c r="B376" s="24" t="s">
        <v>3465</v>
      </c>
      <c r="C376" s="25" t="s">
        <v>98</v>
      </c>
      <c r="D376" s="25">
        <v>156</v>
      </c>
      <c r="E376" s="23">
        <v>0</v>
      </c>
      <c r="F376" s="25">
        <v>156</v>
      </c>
      <c r="G376" s="26">
        <v>0.45</v>
      </c>
      <c r="H376" s="65"/>
      <c r="I376" s="36">
        <f t="shared" si="42"/>
        <v>346.66666666666669</v>
      </c>
      <c r="J376">
        <f t="shared" si="43"/>
        <v>40.5</v>
      </c>
      <c r="K376">
        <f t="shared" si="44"/>
        <v>0</v>
      </c>
      <c r="L376">
        <f t="shared" si="45"/>
        <v>0</v>
      </c>
      <c r="M376" s="9">
        <f t="shared" si="46"/>
        <v>0</v>
      </c>
      <c r="N376" t="str">
        <f>VLOOKUP(A376,'Catalogo de productos'!C:AJ,10,FALSE)</f>
        <v>Pantalón</v>
      </c>
      <c r="O376" t="str">
        <f>VLOOKUP(A376,'Catalogo de productos'!C:AJ,7,FALSE)</f>
        <v>Activo</v>
      </c>
      <c r="P376">
        <f>VLOOKUP(A376,'Catalogo de productos'!C:AJ,28,FALSE)</f>
        <v>24</v>
      </c>
      <c r="Q376">
        <f>VLOOKUP(A376,'Catalogo de productos'!C:AJ,33,FALSE)</f>
        <v>1</v>
      </c>
      <c r="R376" s="32">
        <f t="shared" si="41"/>
        <v>0</v>
      </c>
      <c r="S376">
        <f t="shared" si="47"/>
        <v>0</v>
      </c>
      <c r="T376" t="str">
        <f>VLOOKUP(A376,'Catalogo de productos'!C:AJ,12,FALSE)</f>
        <v>203-CENIZA</v>
      </c>
      <c r="U376" t="str">
        <f>VLOOKUP(A376,'Catalogo de productos'!C:AJ,9,FALSE)</f>
        <v>AH102</v>
      </c>
      <c r="V376" t="str">
        <f>VLOOKUP(A376,'Catalogo de productos'!C:AJ,32,FALSE)</f>
        <v xml:space="preserve">De todos </v>
      </c>
    </row>
    <row r="377" spans="1:22" ht="15" x14ac:dyDescent="0.25">
      <c r="A377" s="34" t="s">
        <v>2019</v>
      </c>
      <c r="B377" s="24" t="s">
        <v>3456</v>
      </c>
      <c r="C377" s="25" t="s">
        <v>2747</v>
      </c>
      <c r="D377" s="25">
        <v>80</v>
      </c>
      <c r="E377" s="23">
        <v>0</v>
      </c>
      <c r="F377" s="25">
        <v>80</v>
      </c>
      <c r="G377" s="26">
        <v>0.23</v>
      </c>
      <c r="H377" s="65"/>
      <c r="I377" s="36">
        <f t="shared" si="42"/>
        <v>347.82608695652175</v>
      </c>
      <c r="J377">
        <f t="shared" si="43"/>
        <v>20.7</v>
      </c>
      <c r="K377">
        <f t="shared" si="44"/>
        <v>0</v>
      </c>
      <c r="L377">
        <f t="shared" si="45"/>
        <v>0</v>
      </c>
      <c r="M377" s="9">
        <f t="shared" si="46"/>
        <v>0</v>
      </c>
      <c r="N377" t="str">
        <f>VLOOKUP(A377,'Catalogo de productos'!C:AJ,10,FALSE)</f>
        <v>Top</v>
      </c>
      <c r="O377" t="str">
        <f>VLOOKUP(A377,'Catalogo de productos'!C:AJ,7,FALSE)</f>
        <v>Activo</v>
      </c>
      <c r="P377">
        <f>VLOOKUP(A377,'Catalogo de productos'!C:AJ,28,FALSE)</f>
        <v>24</v>
      </c>
      <c r="Q377">
        <f>VLOOKUP(A377,'Catalogo de productos'!C:AJ,33,FALSE)</f>
        <v>1</v>
      </c>
      <c r="R377" s="32">
        <f t="shared" si="41"/>
        <v>0</v>
      </c>
      <c r="S377">
        <f t="shared" si="47"/>
        <v>0</v>
      </c>
      <c r="T377" t="str">
        <f>VLOOKUP(A377,'Catalogo de productos'!C:AJ,12,FALSE)</f>
        <v>4045-OCEANO</v>
      </c>
      <c r="U377" t="str">
        <f>VLOOKUP(A377,'Catalogo de productos'!C:AJ,9,FALSE)</f>
        <v>AH002</v>
      </c>
      <c r="V377" t="str">
        <f>VLOOKUP(A377,'Catalogo de productos'!C:AJ,32,FALSE)</f>
        <v xml:space="preserve">De todos </v>
      </c>
    </row>
    <row r="378" spans="1:22" ht="15" x14ac:dyDescent="0.25">
      <c r="A378" s="34" t="s">
        <v>1681</v>
      </c>
      <c r="B378" s="24" t="s">
        <v>3486</v>
      </c>
      <c r="C378" s="25" t="s">
        <v>107</v>
      </c>
      <c r="D378" s="25">
        <v>7</v>
      </c>
      <c r="E378" s="23">
        <v>0</v>
      </c>
      <c r="F378" s="25">
        <v>7</v>
      </c>
      <c r="G378" s="26">
        <v>0.02</v>
      </c>
      <c r="H378" s="65"/>
      <c r="I378" s="36">
        <f t="shared" si="42"/>
        <v>350</v>
      </c>
      <c r="J378">
        <f t="shared" si="43"/>
        <v>1.8</v>
      </c>
      <c r="K378">
        <f t="shared" si="44"/>
        <v>0</v>
      </c>
      <c r="L378">
        <f t="shared" si="45"/>
        <v>0</v>
      </c>
      <c r="M378" s="9">
        <f t="shared" si="46"/>
        <v>0</v>
      </c>
      <c r="N378" t="str">
        <f>VLOOKUP(A378,'Catalogo de productos'!C:AJ,10,FALSE)</f>
        <v>Bata</v>
      </c>
      <c r="O378" t="str">
        <f>VLOOKUP(A378,'Catalogo de productos'!C:AJ,7,FALSE)</f>
        <v>Activo</v>
      </c>
      <c r="P378">
        <f>VLOOKUP(A378,'Catalogo de productos'!C:AJ,28,FALSE)</f>
        <v>24</v>
      </c>
      <c r="Q378">
        <f>VLOOKUP(A378,'Catalogo de productos'!C:AJ,33,FALSE)</f>
        <v>1</v>
      </c>
      <c r="R378" s="32">
        <f t="shared" ref="R378:R441" si="48">IF(K378=0,0,((P378*L378)/60))</f>
        <v>0</v>
      </c>
      <c r="S378">
        <f t="shared" si="47"/>
        <v>0</v>
      </c>
      <c r="T378" t="str">
        <f>VLOOKUP(A378,'Catalogo de productos'!C:AJ,12,FALSE)</f>
        <v>001-BLANCO</v>
      </c>
      <c r="U378" t="str">
        <f>VLOOKUP(A378,'Catalogo de productos'!C:AJ,9,FALSE)</f>
        <v>EH201</v>
      </c>
      <c r="V378" t="str">
        <f>VLOOKUP(A378,'Catalogo de productos'!C:AJ,32,FALSE)</f>
        <v xml:space="preserve">De todos </v>
      </c>
    </row>
    <row r="379" spans="1:22" ht="15" x14ac:dyDescent="0.25">
      <c r="A379" s="34" t="s">
        <v>596</v>
      </c>
      <c r="B379" s="24" t="s">
        <v>3479</v>
      </c>
      <c r="C379" s="25" t="s">
        <v>98</v>
      </c>
      <c r="D379" s="25">
        <v>53</v>
      </c>
      <c r="E379" s="23">
        <v>0</v>
      </c>
      <c r="F379" s="25">
        <v>53</v>
      </c>
      <c r="G379" s="26">
        <v>0.15</v>
      </c>
      <c r="H379" s="65"/>
      <c r="I379" s="36">
        <f t="shared" si="42"/>
        <v>353.33333333333337</v>
      </c>
      <c r="J379">
        <f t="shared" si="43"/>
        <v>13.5</v>
      </c>
      <c r="K379">
        <f t="shared" si="44"/>
        <v>0</v>
      </c>
      <c r="L379">
        <f t="shared" si="45"/>
        <v>0</v>
      </c>
      <c r="M379" s="9">
        <f t="shared" si="46"/>
        <v>0</v>
      </c>
      <c r="N379" t="str">
        <f>VLOOKUP(A379,'Catalogo de productos'!C:AJ,10,FALSE)</f>
        <v>Top</v>
      </c>
      <c r="O379" t="str">
        <f>VLOOKUP(A379,'Catalogo de productos'!C:AJ,7,FALSE)</f>
        <v>Activo</v>
      </c>
      <c r="P379">
        <f>VLOOKUP(A379,'Catalogo de productos'!C:AJ,28,FALSE)</f>
        <v>24</v>
      </c>
      <c r="Q379">
        <f>VLOOKUP(A379,'Catalogo de productos'!C:AJ,33,FALSE)</f>
        <v>1</v>
      </c>
      <c r="R379" s="32">
        <f t="shared" si="48"/>
        <v>0</v>
      </c>
      <c r="S379">
        <f t="shared" si="47"/>
        <v>0</v>
      </c>
      <c r="T379" t="str">
        <f>VLOOKUP(A379,'Catalogo de productos'!C:AJ,12,FALSE)</f>
        <v>570-NEGRO</v>
      </c>
      <c r="U379" t="str">
        <f>VLOOKUP(A379,'Catalogo de productos'!C:AJ,9,FALSE)</f>
        <v>AM008</v>
      </c>
      <c r="V379" t="str">
        <f>VLOOKUP(A379,'Catalogo de productos'!C:AJ,32,FALSE)</f>
        <v xml:space="preserve">De todos </v>
      </c>
    </row>
    <row r="380" spans="1:22" ht="15" x14ac:dyDescent="0.25">
      <c r="A380" s="34" t="s">
        <v>203</v>
      </c>
      <c r="B380" s="24" t="s">
        <v>3398</v>
      </c>
      <c r="C380" s="25" t="s">
        <v>104</v>
      </c>
      <c r="D380" s="25">
        <v>85</v>
      </c>
      <c r="E380" s="23">
        <v>0</v>
      </c>
      <c r="F380" s="25">
        <v>85</v>
      </c>
      <c r="G380" s="26">
        <v>0.24</v>
      </c>
      <c r="H380" s="65"/>
      <c r="I380" s="36">
        <f t="shared" si="42"/>
        <v>354.16666666666669</v>
      </c>
      <c r="J380">
        <f t="shared" si="43"/>
        <v>21.599999999999998</v>
      </c>
      <c r="K380">
        <f t="shared" si="44"/>
        <v>0</v>
      </c>
      <c r="L380">
        <f t="shared" si="45"/>
        <v>0</v>
      </c>
      <c r="M380" s="9">
        <f t="shared" si="46"/>
        <v>0</v>
      </c>
      <c r="N380" t="str">
        <f>VLOOKUP(A380,'Catalogo de productos'!C:AJ,10,FALSE)</f>
        <v>Top</v>
      </c>
      <c r="O380" t="str">
        <f>VLOOKUP(A380,'Catalogo de productos'!C:AJ,7,FALSE)</f>
        <v>Activo</v>
      </c>
      <c r="P380">
        <f>VLOOKUP(A380,'Catalogo de productos'!C:AJ,28,FALSE)</f>
        <v>24</v>
      </c>
      <c r="Q380">
        <f>VLOOKUP(A380,'Catalogo de productos'!C:AJ,33,FALSE)</f>
        <v>2</v>
      </c>
      <c r="R380" s="32">
        <f t="shared" si="48"/>
        <v>0</v>
      </c>
      <c r="S380">
        <f t="shared" si="47"/>
        <v>0</v>
      </c>
      <c r="T380" t="str">
        <f>VLOOKUP(A380,'Catalogo de productos'!C:AJ,12,FALSE)</f>
        <v>421-AVENTURINE</v>
      </c>
      <c r="U380" t="str">
        <f>VLOOKUP(A380,'Catalogo de productos'!C:AJ,9,FALSE)</f>
        <v>A002</v>
      </c>
      <c r="V380" t="str">
        <f>VLOOKUP(A380,'Catalogo de productos'!C:AJ,32,FALSE)</f>
        <v>AH003</v>
      </c>
    </row>
    <row r="381" spans="1:22" ht="15" x14ac:dyDescent="0.25">
      <c r="A381" s="34" t="s">
        <v>1640</v>
      </c>
      <c r="B381" s="24" t="s">
        <v>3483</v>
      </c>
      <c r="C381" s="25" t="s">
        <v>104</v>
      </c>
      <c r="D381" s="25">
        <v>32</v>
      </c>
      <c r="E381" s="23">
        <v>0</v>
      </c>
      <c r="F381" s="25">
        <v>32</v>
      </c>
      <c r="G381" s="26">
        <v>0.09</v>
      </c>
      <c r="H381" s="65"/>
      <c r="I381" s="36">
        <f t="shared" si="42"/>
        <v>355.55555555555554</v>
      </c>
      <c r="J381">
        <f t="shared" si="43"/>
        <v>8.1</v>
      </c>
      <c r="K381">
        <f t="shared" si="44"/>
        <v>0</v>
      </c>
      <c r="L381">
        <f t="shared" si="45"/>
        <v>0</v>
      </c>
      <c r="M381" s="9">
        <f t="shared" si="46"/>
        <v>0</v>
      </c>
      <c r="N381" t="str">
        <f>VLOOKUP(A381,'Catalogo de productos'!C:AJ,10,FALSE)</f>
        <v>Bata</v>
      </c>
      <c r="O381" t="str">
        <f>VLOOKUP(A381,'Catalogo de productos'!C:AJ,7,FALSE)</f>
        <v>Activo</v>
      </c>
      <c r="P381">
        <f>VLOOKUP(A381,'Catalogo de productos'!C:AJ,28,FALSE)</f>
        <v>24</v>
      </c>
      <c r="Q381">
        <f>VLOOKUP(A381,'Catalogo de productos'!C:AJ,33,FALSE)</f>
        <v>1</v>
      </c>
      <c r="R381" s="32">
        <f t="shared" si="48"/>
        <v>0</v>
      </c>
      <c r="S381">
        <f t="shared" si="47"/>
        <v>0</v>
      </c>
      <c r="T381" t="str">
        <f>VLOOKUP(A381,'Catalogo de productos'!C:AJ,12,FALSE)</f>
        <v>001-BLANCO</v>
      </c>
      <c r="U381" t="str">
        <f>VLOOKUP(A381,'Catalogo de productos'!C:AJ,9,FALSE)</f>
        <v>E201</v>
      </c>
      <c r="V381" t="str">
        <f>VLOOKUP(A381,'Catalogo de productos'!C:AJ,32,FALSE)</f>
        <v xml:space="preserve">De todos </v>
      </c>
    </row>
    <row r="382" spans="1:22" ht="15" x14ac:dyDescent="0.25">
      <c r="A382" s="34" t="s">
        <v>2023</v>
      </c>
      <c r="B382" s="24" t="s">
        <v>3458</v>
      </c>
      <c r="C382" s="25" t="s">
        <v>2747</v>
      </c>
      <c r="D382" s="25">
        <v>61</v>
      </c>
      <c r="E382" s="22">
        <v>144</v>
      </c>
      <c r="F382" s="25">
        <v>205</v>
      </c>
      <c r="G382" s="26">
        <v>0.56999999999999995</v>
      </c>
      <c r="H382" s="65"/>
      <c r="I382" s="36">
        <f t="shared" si="42"/>
        <v>359.64912280701759</v>
      </c>
      <c r="J382">
        <f t="shared" si="43"/>
        <v>51.3</v>
      </c>
      <c r="K382">
        <f t="shared" si="44"/>
        <v>0</v>
      </c>
      <c r="L382">
        <f t="shared" si="45"/>
        <v>0</v>
      </c>
      <c r="M382" s="9">
        <f t="shared" si="46"/>
        <v>0</v>
      </c>
      <c r="N382" t="str">
        <f>VLOOKUP(A382,'Catalogo de productos'!C:AJ,10,FALSE)</f>
        <v>Top</v>
      </c>
      <c r="O382" t="str">
        <f>VLOOKUP(A382,'Catalogo de productos'!C:AJ,7,FALSE)</f>
        <v>Activo</v>
      </c>
      <c r="P382">
        <f>VLOOKUP(A382,'Catalogo de productos'!C:AJ,28,FALSE)</f>
        <v>24</v>
      </c>
      <c r="Q382">
        <f>VLOOKUP(A382,'Catalogo de productos'!C:AJ,33,FALSE)</f>
        <v>2</v>
      </c>
      <c r="R382" s="32">
        <f t="shared" si="48"/>
        <v>0</v>
      </c>
      <c r="S382">
        <f t="shared" si="47"/>
        <v>0</v>
      </c>
      <c r="T382" t="str">
        <f>VLOOKUP(A382,'Catalogo de productos'!C:AJ,12,FALSE)</f>
        <v>027-NAVAL</v>
      </c>
      <c r="U382" t="str">
        <f>VLOOKUP(A382,'Catalogo de productos'!C:AJ,9,FALSE)</f>
        <v>AH003</v>
      </c>
      <c r="V382" t="str">
        <f>VLOOKUP(A382,'Catalogo de productos'!C:AJ,32,FALSE)</f>
        <v>A002</v>
      </c>
    </row>
    <row r="383" spans="1:22" ht="15" x14ac:dyDescent="0.25">
      <c r="A383" s="34" t="s">
        <v>1330</v>
      </c>
      <c r="B383" s="24" t="s">
        <v>3476</v>
      </c>
      <c r="C383" s="25" t="s">
        <v>104</v>
      </c>
      <c r="D383" s="25">
        <v>18</v>
      </c>
      <c r="E383" s="23">
        <v>0</v>
      </c>
      <c r="F383" s="25">
        <v>18</v>
      </c>
      <c r="G383" s="26">
        <v>0.05</v>
      </c>
      <c r="H383" s="65"/>
      <c r="I383" s="36">
        <f t="shared" si="42"/>
        <v>360</v>
      </c>
      <c r="J383">
        <f t="shared" si="43"/>
        <v>4.5</v>
      </c>
      <c r="K383">
        <f t="shared" si="44"/>
        <v>0</v>
      </c>
      <c r="L383">
        <f t="shared" si="45"/>
        <v>0</v>
      </c>
      <c r="M383" s="9">
        <f t="shared" si="46"/>
        <v>0</v>
      </c>
      <c r="N383" t="str">
        <f>VLOOKUP(A383,'Catalogo de productos'!C:AJ,10,FALSE)</f>
        <v>Top</v>
      </c>
      <c r="O383" t="str">
        <f>VLOOKUP(A383,'Catalogo de productos'!C:AJ,7,FALSE)</f>
        <v>Activo</v>
      </c>
      <c r="P383">
        <f>VLOOKUP(A383,'Catalogo de productos'!C:AJ,28,FALSE)</f>
        <v>24</v>
      </c>
      <c r="Q383">
        <f>VLOOKUP(A383,'Catalogo de productos'!C:AJ,33,FALSE)</f>
        <v>1</v>
      </c>
      <c r="R383" s="32">
        <f t="shared" si="48"/>
        <v>0</v>
      </c>
      <c r="S383">
        <f t="shared" si="47"/>
        <v>0</v>
      </c>
      <c r="T383" t="str">
        <f>VLOOKUP(A383,'Catalogo de productos'!C:AJ,12,FALSE)</f>
        <v>203-CENIZA</v>
      </c>
      <c r="U383" t="str">
        <f>VLOOKUP(A383,'Catalogo de productos'!C:AJ,9,FALSE)</f>
        <v>AH401</v>
      </c>
      <c r="V383" t="str">
        <f>VLOOKUP(A383,'Catalogo de productos'!C:AJ,32,FALSE)</f>
        <v xml:space="preserve">De todos </v>
      </c>
    </row>
    <row r="384" spans="1:22" ht="15" x14ac:dyDescent="0.25">
      <c r="A384" s="34" t="s">
        <v>1122</v>
      </c>
      <c r="B384" s="24" t="s">
        <v>3466</v>
      </c>
      <c r="C384" s="25" t="s">
        <v>98</v>
      </c>
      <c r="D384" s="25">
        <v>54</v>
      </c>
      <c r="E384" s="23">
        <v>0</v>
      </c>
      <c r="F384" s="25">
        <v>54</v>
      </c>
      <c r="G384" s="26">
        <v>0.15</v>
      </c>
      <c r="H384" s="65"/>
      <c r="I384" s="36">
        <f t="shared" si="42"/>
        <v>360</v>
      </c>
      <c r="J384">
        <f t="shared" si="43"/>
        <v>13.5</v>
      </c>
      <c r="K384">
        <f t="shared" si="44"/>
        <v>0</v>
      </c>
      <c r="L384">
        <f t="shared" si="45"/>
        <v>0</v>
      </c>
      <c r="M384" s="9">
        <f t="shared" si="46"/>
        <v>0</v>
      </c>
      <c r="N384" t="str">
        <f>VLOOKUP(A384,'Catalogo de productos'!C:AJ,10,FALSE)</f>
        <v>Pantalón</v>
      </c>
      <c r="O384" t="str">
        <f>VLOOKUP(A384,'Catalogo de productos'!C:AJ,7,FALSE)</f>
        <v>Activo</v>
      </c>
      <c r="P384">
        <f>VLOOKUP(A384,'Catalogo de productos'!C:AJ,28,FALSE)</f>
        <v>24</v>
      </c>
      <c r="Q384">
        <f>VLOOKUP(A384,'Catalogo de productos'!C:AJ,33,FALSE)</f>
        <v>1</v>
      </c>
      <c r="R384" s="32">
        <f t="shared" si="48"/>
        <v>0</v>
      </c>
      <c r="S384">
        <f t="shared" si="47"/>
        <v>0</v>
      </c>
      <c r="T384" t="str">
        <f>VLOOKUP(A384,'Catalogo de productos'!C:AJ,12,FALSE)</f>
        <v>4045-OCEANO</v>
      </c>
      <c r="U384" t="str">
        <f>VLOOKUP(A384,'Catalogo de productos'!C:AJ,9,FALSE)</f>
        <v>AH102</v>
      </c>
      <c r="V384" t="str">
        <f>VLOOKUP(A384,'Catalogo de productos'!C:AJ,32,FALSE)</f>
        <v xml:space="preserve">De todos </v>
      </c>
    </row>
    <row r="385" spans="1:22" ht="15" x14ac:dyDescent="0.25">
      <c r="A385" s="34" t="s">
        <v>1959</v>
      </c>
      <c r="B385" s="24" t="s">
        <v>3399</v>
      </c>
      <c r="C385" s="25" t="s">
        <v>2747</v>
      </c>
      <c r="D385" s="25">
        <v>29</v>
      </c>
      <c r="E385" s="23">
        <v>0</v>
      </c>
      <c r="F385" s="25">
        <v>29</v>
      </c>
      <c r="G385" s="26">
        <v>0.08</v>
      </c>
      <c r="H385" s="65"/>
      <c r="I385" s="36">
        <f t="shared" si="42"/>
        <v>362.5</v>
      </c>
      <c r="J385">
        <f t="shared" si="43"/>
        <v>7.2</v>
      </c>
      <c r="K385">
        <f t="shared" si="44"/>
        <v>0</v>
      </c>
      <c r="L385">
        <f t="shared" si="45"/>
        <v>0</v>
      </c>
      <c r="M385" s="9">
        <f t="shared" si="46"/>
        <v>0</v>
      </c>
      <c r="N385" t="str">
        <f>VLOOKUP(A385,'Catalogo de productos'!C:AJ,10,FALSE)</f>
        <v>Top</v>
      </c>
      <c r="O385" t="str">
        <f>VLOOKUP(A385,'Catalogo de productos'!C:AJ,7,FALSE)</f>
        <v>Activo</v>
      </c>
      <c r="P385">
        <f>VLOOKUP(A385,'Catalogo de productos'!C:AJ,28,FALSE)</f>
        <v>24</v>
      </c>
      <c r="Q385">
        <f>VLOOKUP(A385,'Catalogo de productos'!C:AJ,33,FALSE)</f>
        <v>2</v>
      </c>
      <c r="R385" s="32">
        <f t="shared" si="48"/>
        <v>0</v>
      </c>
      <c r="S385">
        <f t="shared" si="47"/>
        <v>0</v>
      </c>
      <c r="T385" t="str">
        <f>VLOOKUP(A385,'Catalogo de productos'!C:AJ,12,FALSE)</f>
        <v>570-NEGRO</v>
      </c>
      <c r="U385" t="str">
        <f>VLOOKUP(A385,'Catalogo de productos'!C:AJ,9,FALSE)</f>
        <v>A002</v>
      </c>
      <c r="V385" t="str">
        <f>VLOOKUP(A385,'Catalogo de productos'!C:AJ,32,FALSE)</f>
        <v>AH003</v>
      </c>
    </row>
    <row r="386" spans="1:22" ht="15" x14ac:dyDescent="0.25">
      <c r="A386" s="34" t="s">
        <v>542</v>
      </c>
      <c r="B386" s="24" t="s">
        <v>3457</v>
      </c>
      <c r="C386" s="25" t="s">
        <v>107</v>
      </c>
      <c r="D386" s="22">
        <v>11</v>
      </c>
      <c r="E386" s="31">
        <v>0</v>
      </c>
      <c r="F386" s="25">
        <v>11</v>
      </c>
      <c r="G386" s="26">
        <v>0.03</v>
      </c>
      <c r="H386" s="65"/>
      <c r="I386" s="36">
        <f t="shared" ref="I386:I449" si="49">F386/G386</f>
        <v>366.66666666666669</v>
      </c>
      <c r="J386">
        <f t="shared" ref="J386:J449" si="50">G386*90</f>
        <v>2.6999999999999997</v>
      </c>
      <c r="K386">
        <f t="shared" ref="K386:K449" si="51">IF(I386&lt;100,G386*90,0)</f>
        <v>0</v>
      </c>
      <c r="L386">
        <f t="shared" ref="L386:L449" si="52">IF(K386=0,0,(_xlfn.CEILING.MATH(J386,24)))</f>
        <v>0</v>
      </c>
      <c r="M386" s="9">
        <f t="shared" ref="M386:M449" si="53">L386/G386</f>
        <v>0</v>
      </c>
      <c r="N386" t="str">
        <f>VLOOKUP(A386,'Catalogo de productos'!C:AJ,10,FALSE)</f>
        <v>Top</v>
      </c>
      <c r="O386" t="str">
        <f>VLOOKUP(A386,'Catalogo de productos'!C:AJ,7,FALSE)</f>
        <v>Activo</v>
      </c>
      <c r="P386">
        <f>VLOOKUP(A386,'Catalogo de productos'!C:AJ,28,FALSE)</f>
        <v>24</v>
      </c>
      <c r="Q386">
        <f>VLOOKUP(A386,'Catalogo de productos'!C:AJ,33,FALSE)</f>
        <v>2</v>
      </c>
      <c r="R386" s="32">
        <f t="shared" si="48"/>
        <v>0</v>
      </c>
      <c r="S386">
        <f t="shared" ref="S386:S449" si="54">IF(R386=0,0,Q386*L386)</f>
        <v>0</v>
      </c>
      <c r="T386" t="str">
        <f>VLOOKUP(A386,'Catalogo de productos'!C:AJ,12,FALSE)</f>
        <v>001-BLANCO</v>
      </c>
      <c r="U386" t="str">
        <f>VLOOKUP(A386,'Catalogo de productos'!C:AJ,9,FALSE)</f>
        <v>AH003</v>
      </c>
      <c r="V386" t="str">
        <f>VLOOKUP(A386,'Catalogo de productos'!C:AJ,32,FALSE)</f>
        <v>A002</v>
      </c>
    </row>
    <row r="387" spans="1:22" ht="15" x14ac:dyDescent="0.25">
      <c r="A387" s="34" t="s">
        <v>2315</v>
      </c>
      <c r="B387" s="24" t="s">
        <v>3442</v>
      </c>
      <c r="C387" s="25" t="s">
        <v>98</v>
      </c>
      <c r="D387" s="22">
        <v>66</v>
      </c>
      <c r="E387" s="23">
        <v>0</v>
      </c>
      <c r="F387" s="25">
        <v>66</v>
      </c>
      <c r="G387" s="26">
        <v>0.18</v>
      </c>
      <c r="H387" s="65"/>
      <c r="I387" s="36">
        <f t="shared" si="49"/>
        <v>366.66666666666669</v>
      </c>
      <c r="J387">
        <f t="shared" si="50"/>
        <v>16.2</v>
      </c>
      <c r="K387">
        <f t="shared" si="51"/>
        <v>0</v>
      </c>
      <c r="L387">
        <f t="shared" si="52"/>
        <v>0</v>
      </c>
      <c r="M387" s="9">
        <f t="shared" si="53"/>
        <v>0</v>
      </c>
      <c r="N387" t="str">
        <f>VLOOKUP(A387,'Catalogo de productos'!C:AJ,10,FALSE)</f>
        <v>Gorritos</v>
      </c>
      <c r="O387" t="str">
        <f>VLOOKUP(A387,'Catalogo de productos'!C:AJ,7,FALSE)</f>
        <v>Activo</v>
      </c>
      <c r="P387">
        <f>VLOOKUP(A387,'Catalogo de productos'!C:AJ,28,FALSE)</f>
        <v>24</v>
      </c>
      <c r="Q387">
        <f>VLOOKUP(A387,'Catalogo de productos'!C:AJ,33,FALSE)</f>
        <v>1</v>
      </c>
      <c r="R387" s="32">
        <f t="shared" si="48"/>
        <v>0</v>
      </c>
      <c r="S387">
        <f t="shared" si="54"/>
        <v>0</v>
      </c>
      <c r="T387" t="str">
        <f>VLOOKUP(A387,'Catalogo de productos'!C:AJ,12,FALSE)</f>
        <v>570-NEGRO</v>
      </c>
      <c r="U387" t="str">
        <f>VLOOKUP(A387,'Catalogo de productos'!C:AJ,9,FALSE)</f>
        <v>AGM002</v>
      </c>
      <c r="V387">
        <f>VLOOKUP(A387,'Catalogo de productos'!C:AJ,32,FALSE)</f>
        <v>0</v>
      </c>
    </row>
    <row r="388" spans="1:22" ht="15" x14ac:dyDescent="0.25">
      <c r="A388" s="34" t="s">
        <v>2220</v>
      </c>
      <c r="B388" s="24" t="s">
        <v>3497</v>
      </c>
      <c r="C388" s="25" t="s">
        <v>2748</v>
      </c>
      <c r="D388" s="22">
        <v>93</v>
      </c>
      <c r="E388" s="22">
        <v>120</v>
      </c>
      <c r="F388" s="25">
        <v>213</v>
      </c>
      <c r="G388" s="26">
        <v>0.57999999999999996</v>
      </c>
      <c r="H388" s="65"/>
      <c r="I388" s="36">
        <f t="shared" si="49"/>
        <v>367.24137931034483</v>
      </c>
      <c r="J388">
        <f t="shared" si="50"/>
        <v>52.199999999999996</v>
      </c>
      <c r="K388">
        <f t="shared" si="51"/>
        <v>0</v>
      </c>
      <c r="L388">
        <f t="shared" si="52"/>
        <v>0</v>
      </c>
      <c r="M388" s="9">
        <f t="shared" si="53"/>
        <v>0</v>
      </c>
      <c r="N388" t="str">
        <f>VLOOKUP(A388,'Catalogo de productos'!C:AJ,10,FALSE)</f>
        <v>Top</v>
      </c>
      <c r="O388" t="str">
        <f>VLOOKUP(A388,'Catalogo de productos'!C:AJ,7,FALSE)</f>
        <v>Activo</v>
      </c>
      <c r="P388">
        <f>VLOOKUP(A388,'Catalogo de productos'!C:AJ,28,FALSE)</f>
        <v>24</v>
      </c>
      <c r="Q388">
        <f>VLOOKUP(A388,'Catalogo de productos'!C:AJ,33,FALSE)</f>
        <v>2</v>
      </c>
      <c r="R388" s="32">
        <f t="shared" si="48"/>
        <v>0</v>
      </c>
      <c r="S388">
        <f t="shared" si="54"/>
        <v>0</v>
      </c>
      <c r="T388" t="str">
        <f>VLOOKUP(A388,'Catalogo de productos'!C:AJ,12,FALSE)</f>
        <v>027-NAVAL</v>
      </c>
      <c r="U388" t="str">
        <f>VLOOKUP(A388,'Catalogo de productos'!C:AJ,9,FALSE)</f>
        <v>IH002</v>
      </c>
      <c r="V388" t="str">
        <f>VLOOKUP(A388,'Catalogo de productos'!C:AJ,32,FALSE)</f>
        <v>A005</v>
      </c>
    </row>
    <row r="389" spans="1:22" ht="15" x14ac:dyDescent="0.25">
      <c r="A389" s="34" t="s">
        <v>678</v>
      </c>
      <c r="B389" s="24" t="s">
        <v>3415</v>
      </c>
      <c r="C389" s="25" t="s">
        <v>104</v>
      </c>
      <c r="D389" s="25">
        <v>89</v>
      </c>
      <c r="E389" s="23">
        <v>0</v>
      </c>
      <c r="F389" s="25">
        <v>89</v>
      </c>
      <c r="G389" s="26">
        <v>0.24</v>
      </c>
      <c r="H389" s="65"/>
      <c r="I389" s="36">
        <f t="shared" si="49"/>
        <v>370.83333333333337</v>
      </c>
      <c r="J389">
        <f t="shared" si="50"/>
        <v>21.599999999999998</v>
      </c>
      <c r="K389">
        <f t="shared" si="51"/>
        <v>0</v>
      </c>
      <c r="L389">
        <f t="shared" si="52"/>
        <v>0</v>
      </c>
      <c r="M389" s="9">
        <f t="shared" si="53"/>
        <v>0</v>
      </c>
      <c r="N389" t="str">
        <f>VLOOKUP(A389,'Catalogo de productos'!C:AJ,10,FALSE)</f>
        <v>Pantalón</v>
      </c>
      <c r="O389" t="str">
        <f>VLOOKUP(A389,'Catalogo de productos'!C:AJ,7,FALSE)</f>
        <v>Activo</v>
      </c>
      <c r="P389">
        <f>VLOOKUP(A389,'Catalogo de productos'!C:AJ,28,FALSE)</f>
        <v>24</v>
      </c>
      <c r="Q389">
        <f>VLOOKUP(A389,'Catalogo de productos'!C:AJ,33,FALSE)</f>
        <v>1</v>
      </c>
      <c r="R389" s="32">
        <f t="shared" si="48"/>
        <v>0</v>
      </c>
      <c r="S389">
        <f t="shared" si="54"/>
        <v>0</v>
      </c>
      <c r="T389" t="str">
        <f>VLOOKUP(A389,'Catalogo de productos'!C:AJ,12,FALSE)</f>
        <v>027-NAVAL</v>
      </c>
      <c r="U389" t="str">
        <f>VLOOKUP(A389,'Catalogo de productos'!C:AJ,9,FALSE)</f>
        <v>A102</v>
      </c>
      <c r="V389" t="str">
        <f>VLOOKUP(A389,'Catalogo de productos'!C:AJ,32,FALSE)</f>
        <v xml:space="preserve">De todos </v>
      </c>
    </row>
    <row r="390" spans="1:22" ht="15" x14ac:dyDescent="0.25">
      <c r="A390" s="34" t="s">
        <v>2361</v>
      </c>
      <c r="B390" s="24" t="s">
        <v>3490</v>
      </c>
      <c r="C390" s="25" t="s">
        <v>2747</v>
      </c>
      <c r="D390" s="25">
        <v>17</v>
      </c>
      <c r="E390" s="22">
        <v>72</v>
      </c>
      <c r="F390" s="25">
        <v>89</v>
      </c>
      <c r="G390" s="26">
        <v>0.24</v>
      </c>
      <c r="H390" s="65"/>
      <c r="I390" s="36">
        <f t="shared" si="49"/>
        <v>370.83333333333337</v>
      </c>
      <c r="J390">
        <f t="shared" si="50"/>
        <v>21.599999999999998</v>
      </c>
      <c r="K390">
        <f t="shared" si="51"/>
        <v>0</v>
      </c>
      <c r="L390">
        <f t="shared" si="52"/>
        <v>0</v>
      </c>
      <c r="M390" s="9">
        <f t="shared" si="53"/>
        <v>0</v>
      </c>
      <c r="N390" t="str">
        <f>VLOOKUP(A390,'Catalogo de productos'!C:AJ,10,FALSE)</f>
        <v>Top</v>
      </c>
      <c r="O390" t="str">
        <f>VLOOKUP(A390,'Catalogo de productos'!C:AJ,7,FALSE)</f>
        <v>Activo</v>
      </c>
      <c r="P390">
        <f>VLOOKUP(A390,'Catalogo de productos'!C:AJ,28,FALSE)</f>
        <v>24</v>
      </c>
      <c r="Q390">
        <f>VLOOKUP(A390,'Catalogo de productos'!C:AJ,33,FALSE)</f>
        <v>1</v>
      </c>
      <c r="R390" s="32">
        <f t="shared" si="48"/>
        <v>0</v>
      </c>
      <c r="S390">
        <f t="shared" si="54"/>
        <v>0</v>
      </c>
      <c r="T390" t="str">
        <f>VLOOKUP(A390,'Catalogo de productos'!C:AJ,12,FALSE)</f>
        <v>510-ROUJA</v>
      </c>
      <c r="U390" t="str">
        <f>VLOOKUP(A390,'Catalogo de productos'!C:AJ,9,FALSE)</f>
        <v>I001</v>
      </c>
      <c r="V390" t="str">
        <f>VLOOKUP(A390,'Catalogo de productos'!C:AJ,32,FALSE)</f>
        <v xml:space="preserve">De todos </v>
      </c>
    </row>
    <row r="391" spans="1:22" ht="15" x14ac:dyDescent="0.25">
      <c r="A391" s="34" t="s">
        <v>2135</v>
      </c>
      <c r="B391" s="24" t="s">
        <v>3463</v>
      </c>
      <c r="C391" s="25" t="s">
        <v>2747</v>
      </c>
      <c r="D391" s="25">
        <v>160</v>
      </c>
      <c r="E391" s="23">
        <v>0</v>
      </c>
      <c r="F391" s="25">
        <v>160</v>
      </c>
      <c r="G391" s="26">
        <v>0.43</v>
      </c>
      <c r="H391" s="65"/>
      <c r="I391" s="36">
        <f t="shared" si="49"/>
        <v>372.09302325581393</v>
      </c>
      <c r="J391">
        <f t="shared" si="50"/>
        <v>38.700000000000003</v>
      </c>
      <c r="K391">
        <f t="shared" si="51"/>
        <v>0</v>
      </c>
      <c r="L391">
        <f t="shared" si="52"/>
        <v>0</v>
      </c>
      <c r="M391" s="9">
        <f t="shared" si="53"/>
        <v>0</v>
      </c>
      <c r="N391" t="str">
        <f>VLOOKUP(A391,'Catalogo de productos'!C:AJ,10,FALSE)</f>
        <v>Pantalón</v>
      </c>
      <c r="O391" t="str">
        <f>VLOOKUP(A391,'Catalogo de productos'!C:AJ,7,FALSE)</f>
        <v>Activo</v>
      </c>
      <c r="P391">
        <f>VLOOKUP(A391,'Catalogo de productos'!C:AJ,28,FALSE)</f>
        <v>24</v>
      </c>
      <c r="Q391">
        <f>VLOOKUP(A391,'Catalogo de productos'!C:AJ,33,FALSE)</f>
        <v>2</v>
      </c>
      <c r="R391" s="32">
        <f t="shared" si="48"/>
        <v>0</v>
      </c>
      <c r="S391">
        <f t="shared" si="54"/>
        <v>0</v>
      </c>
      <c r="T391" t="str">
        <f>VLOOKUP(A391,'Catalogo de productos'!C:AJ,12,FALSE)</f>
        <v>001-BLANCO</v>
      </c>
      <c r="U391" t="str">
        <f>VLOOKUP(A391,'Catalogo de productos'!C:AJ,9,FALSE)</f>
        <v>AH101</v>
      </c>
      <c r="V391" t="str">
        <f>VLOOKUP(A391,'Catalogo de productos'!C:AJ,32,FALSE)</f>
        <v xml:space="preserve">De todos </v>
      </c>
    </row>
    <row r="392" spans="1:22" ht="15" x14ac:dyDescent="0.25">
      <c r="A392" s="34" t="s">
        <v>2007</v>
      </c>
      <c r="B392" s="24" t="s">
        <v>3450</v>
      </c>
      <c r="C392" s="25" t="s">
        <v>2747</v>
      </c>
      <c r="D392" s="25">
        <v>70</v>
      </c>
      <c r="E392" s="22">
        <v>120</v>
      </c>
      <c r="F392" s="25">
        <v>190</v>
      </c>
      <c r="G392" s="26">
        <v>0.51</v>
      </c>
      <c r="H392" s="65"/>
      <c r="I392" s="36">
        <f t="shared" si="49"/>
        <v>372.54901960784315</v>
      </c>
      <c r="J392">
        <f t="shared" si="50"/>
        <v>45.9</v>
      </c>
      <c r="K392">
        <f t="shared" si="51"/>
        <v>0</v>
      </c>
      <c r="L392">
        <f t="shared" si="52"/>
        <v>0</v>
      </c>
      <c r="M392" s="9">
        <f t="shared" si="53"/>
        <v>0</v>
      </c>
      <c r="N392" t="str">
        <f>VLOOKUP(A392,'Catalogo de productos'!C:AJ,10,FALSE)</f>
        <v>Top</v>
      </c>
      <c r="O392" t="str">
        <f>VLOOKUP(A392,'Catalogo de productos'!C:AJ,7,FALSE)</f>
        <v>Activo</v>
      </c>
      <c r="P392">
        <f>VLOOKUP(A392,'Catalogo de productos'!C:AJ,28,FALSE)</f>
        <v>24</v>
      </c>
      <c r="Q392">
        <f>VLOOKUP(A392,'Catalogo de productos'!C:AJ,33,FALSE)</f>
        <v>1</v>
      </c>
      <c r="R392" s="32">
        <f t="shared" si="48"/>
        <v>0</v>
      </c>
      <c r="S392">
        <f t="shared" si="54"/>
        <v>0</v>
      </c>
      <c r="T392" t="str">
        <f>VLOOKUP(A392,'Catalogo de productos'!C:AJ,12,FALSE)</f>
        <v>203-CENIZA</v>
      </c>
      <c r="U392" t="str">
        <f>VLOOKUP(A392,'Catalogo de productos'!C:AJ,9,FALSE)</f>
        <v>AH001</v>
      </c>
      <c r="V392" t="str">
        <f>VLOOKUP(A392,'Catalogo de productos'!C:AJ,32,FALSE)</f>
        <v xml:space="preserve">De todos </v>
      </c>
    </row>
    <row r="393" spans="1:22" ht="15" x14ac:dyDescent="0.25">
      <c r="A393" s="34" t="s">
        <v>1114</v>
      </c>
      <c r="B393" s="24" t="s">
        <v>3464</v>
      </c>
      <c r="C393" s="25" t="s">
        <v>107</v>
      </c>
      <c r="D393" s="25">
        <v>23</v>
      </c>
      <c r="E393" s="23">
        <v>0</v>
      </c>
      <c r="F393" s="25">
        <v>23</v>
      </c>
      <c r="G393" s="26">
        <v>0.06</v>
      </c>
      <c r="H393" s="65"/>
      <c r="I393" s="36">
        <f t="shared" si="49"/>
        <v>383.33333333333337</v>
      </c>
      <c r="J393">
        <f t="shared" si="50"/>
        <v>5.3999999999999995</v>
      </c>
      <c r="K393">
        <f t="shared" si="51"/>
        <v>0</v>
      </c>
      <c r="L393">
        <f t="shared" si="52"/>
        <v>0</v>
      </c>
      <c r="M393" s="9">
        <f t="shared" si="53"/>
        <v>0</v>
      </c>
      <c r="N393" t="str">
        <f>VLOOKUP(A393,'Catalogo de productos'!C:AJ,10,FALSE)</f>
        <v>Pantalón</v>
      </c>
      <c r="O393" t="str">
        <f>VLOOKUP(A393,'Catalogo de productos'!C:AJ,7,FALSE)</f>
        <v>Activo</v>
      </c>
      <c r="P393">
        <f>VLOOKUP(A393,'Catalogo de productos'!C:AJ,28,FALSE)</f>
        <v>24</v>
      </c>
      <c r="Q393">
        <f>VLOOKUP(A393,'Catalogo de productos'!C:AJ,33,FALSE)</f>
        <v>1</v>
      </c>
      <c r="R393" s="32">
        <f t="shared" si="48"/>
        <v>0</v>
      </c>
      <c r="S393">
        <f t="shared" si="54"/>
        <v>0</v>
      </c>
      <c r="T393" t="str">
        <f>VLOOKUP(A393,'Catalogo de productos'!C:AJ,12,FALSE)</f>
        <v>027-NAVAL</v>
      </c>
      <c r="U393" t="str">
        <f>VLOOKUP(A393,'Catalogo de productos'!C:AJ,9,FALSE)</f>
        <v>AH102</v>
      </c>
      <c r="V393" t="str">
        <f>VLOOKUP(A393,'Catalogo de productos'!C:AJ,32,FALSE)</f>
        <v xml:space="preserve">De todos </v>
      </c>
    </row>
    <row r="394" spans="1:22" ht="15" x14ac:dyDescent="0.25">
      <c r="A394" s="34" t="s">
        <v>2285</v>
      </c>
      <c r="B394" s="24" t="s">
        <v>3500</v>
      </c>
      <c r="C394" s="25" t="s">
        <v>100</v>
      </c>
      <c r="D394" s="25">
        <v>45</v>
      </c>
      <c r="E394" s="22">
        <v>24</v>
      </c>
      <c r="F394" s="25">
        <v>69</v>
      </c>
      <c r="G394" s="26">
        <v>0.18</v>
      </c>
      <c r="H394" s="65"/>
      <c r="I394" s="36">
        <f t="shared" si="49"/>
        <v>383.33333333333337</v>
      </c>
      <c r="J394">
        <f t="shared" si="50"/>
        <v>16.2</v>
      </c>
      <c r="K394">
        <f t="shared" si="51"/>
        <v>0</v>
      </c>
      <c r="L394">
        <f t="shared" si="52"/>
        <v>0</v>
      </c>
      <c r="M394" s="9">
        <f t="shared" si="53"/>
        <v>0</v>
      </c>
      <c r="N394" t="str">
        <f>VLOOKUP(A394,'Catalogo de productos'!C:AJ,10,FALSE)</f>
        <v>Pantalón</v>
      </c>
      <c r="O394" t="str">
        <f>VLOOKUP(A394,'Catalogo de productos'!C:AJ,7,FALSE)</f>
        <v>Activo</v>
      </c>
      <c r="P394">
        <f>VLOOKUP(A394,'Catalogo de productos'!C:AJ,28,FALSE)</f>
        <v>24</v>
      </c>
      <c r="Q394">
        <f>VLOOKUP(A394,'Catalogo de productos'!C:AJ,33,FALSE)</f>
        <v>2</v>
      </c>
      <c r="R394" s="32">
        <f t="shared" si="48"/>
        <v>0</v>
      </c>
      <c r="S394">
        <f t="shared" si="54"/>
        <v>0</v>
      </c>
      <c r="T394" t="str">
        <f>VLOOKUP(A394,'Catalogo de productos'!C:AJ,12,FALSE)</f>
        <v>510-ROUJA</v>
      </c>
      <c r="U394" t="str">
        <f>VLOOKUP(A394,'Catalogo de productos'!C:AJ,9,FALSE)</f>
        <v>IH101</v>
      </c>
      <c r="V394" t="str">
        <f>VLOOKUP(A394,'Catalogo de productos'!C:AJ,32,FALSE)</f>
        <v>A104</v>
      </c>
    </row>
    <row r="395" spans="1:22" ht="15" x14ac:dyDescent="0.25">
      <c r="A395" s="34" t="s">
        <v>2017</v>
      </c>
      <c r="B395" s="24" t="s">
        <v>3455</v>
      </c>
      <c r="C395" s="25" t="s">
        <v>2747</v>
      </c>
      <c r="D395" s="25">
        <v>73</v>
      </c>
      <c r="E395" s="23">
        <v>0</v>
      </c>
      <c r="F395" s="25">
        <v>73</v>
      </c>
      <c r="G395" s="26">
        <v>0.19</v>
      </c>
      <c r="H395" s="65"/>
      <c r="I395" s="36">
        <f t="shared" si="49"/>
        <v>384.21052631578948</v>
      </c>
      <c r="J395">
        <f t="shared" si="50"/>
        <v>17.100000000000001</v>
      </c>
      <c r="K395">
        <f t="shared" si="51"/>
        <v>0</v>
      </c>
      <c r="L395">
        <f t="shared" si="52"/>
        <v>0</v>
      </c>
      <c r="M395" s="9">
        <f t="shared" si="53"/>
        <v>0</v>
      </c>
      <c r="N395" t="str">
        <f>VLOOKUP(A395,'Catalogo de productos'!C:AJ,10,FALSE)</f>
        <v>Top</v>
      </c>
      <c r="O395" t="str">
        <f>VLOOKUP(A395,'Catalogo de productos'!C:AJ,7,FALSE)</f>
        <v>Activo</v>
      </c>
      <c r="P395">
        <f>VLOOKUP(A395,'Catalogo de productos'!C:AJ,28,FALSE)</f>
        <v>24</v>
      </c>
      <c r="Q395">
        <f>VLOOKUP(A395,'Catalogo de productos'!C:AJ,33,FALSE)</f>
        <v>1</v>
      </c>
      <c r="R395" s="32">
        <f t="shared" si="48"/>
        <v>0</v>
      </c>
      <c r="S395">
        <f t="shared" si="54"/>
        <v>0</v>
      </c>
      <c r="T395" t="str">
        <f>VLOOKUP(A395,'Catalogo de productos'!C:AJ,12,FALSE)</f>
        <v>203-CENIZA</v>
      </c>
      <c r="U395" t="str">
        <f>VLOOKUP(A395,'Catalogo de productos'!C:AJ,9,FALSE)</f>
        <v>AH002</v>
      </c>
      <c r="V395" t="str">
        <f>VLOOKUP(A395,'Catalogo de productos'!C:AJ,32,FALSE)</f>
        <v xml:space="preserve">De todos </v>
      </c>
    </row>
    <row r="396" spans="1:22" ht="15" x14ac:dyDescent="0.25">
      <c r="A396" s="34" t="s">
        <v>675</v>
      </c>
      <c r="B396" s="24" t="s">
        <v>3414</v>
      </c>
      <c r="C396" s="25" t="s">
        <v>104</v>
      </c>
      <c r="D396" s="25">
        <v>27</v>
      </c>
      <c r="E396" s="23">
        <v>0</v>
      </c>
      <c r="F396" s="25">
        <v>27</v>
      </c>
      <c r="G396" s="26">
        <v>7.0000000000000007E-2</v>
      </c>
      <c r="H396" s="65"/>
      <c r="I396" s="36">
        <f t="shared" si="49"/>
        <v>385.71428571428567</v>
      </c>
      <c r="J396">
        <f t="shared" si="50"/>
        <v>6.3000000000000007</v>
      </c>
      <c r="K396">
        <f t="shared" si="51"/>
        <v>0</v>
      </c>
      <c r="L396">
        <f t="shared" si="52"/>
        <v>0</v>
      </c>
      <c r="M396" s="9">
        <f t="shared" si="53"/>
        <v>0</v>
      </c>
      <c r="N396" t="str">
        <f>VLOOKUP(A396,'Catalogo de productos'!C:AJ,10,FALSE)</f>
        <v>Pantalón</v>
      </c>
      <c r="O396" t="str">
        <f>VLOOKUP(A396,'Catalogo de productos'!C:AJ,7,FALSE)</f>
        <v>Activo</v>
      </c>
      <c r="P396">
        <f>VLOOKUP(A396,'Catalogo de productos'!C:AJ,28,FALSE)</f>
        <v>24</v>
      </c>
      <c r="Q396">
        <f>VLOOKUP(A396,'Catalogo de productos'!C:AJ,33,FALSE)</f>
        <v>1</v>
      </c>
      <c r="R396" s="32">
        <f t="shared" si="48"/>
        <v>0</v>
      </c>
      <c r="S396">
        <f t="shared" si="54"/>
        <v>0</v>
      </c>
      <c r="T396" t="str">
        <f>VLOOKUP(A396,'Catalogo de productos'!C:AJ,12,FALSE)</f>
        <v>024-CELTA</v>
      </c>
      <c r="U396" t="str">
        <f>VLOOKUP(A396,'Catalogo de productos'!C:AJ,9,FALSE)</f>
        <v>A102</v>
      </c>
      <c r="V396" t="str">
        <f>VLOOKUP(A396,'Catalogo de productos'!C:AJ,32,FALSE)</f>
        <v xml:space="preserve">De todos </v>
      </c>
    </row>
    <row r="397" spans="1:22" ht="15" x14ac:dyDescent="0.25">
      <c r="A397" s="34" t="s">
        <v>540</v>
      </c>
      <c r="B397" s="24" t="s">
        <v>3457</v>
      </c>
      <c r="C397" s="25" t="s">
        <v>100</v>
      </c>
      <c r="D397" s="25">
        <v>81</v>
      </c>
      <c r="E397" s="23">
        <v>0</v>
      </c>
      <c r="F397" s="25">
        <v>81</v>
      </c>
      <c r="G397" s="26">
        <v>0.21</v>
      </c>
      <c r="H397" s="65"/>
      <c r="I397" s="36">
        <f t="shared" si="49"/>
        <v>385.71428571428572</v>
      </c>
      <c r="J397">
        <f t="shared" si="50"/>
        <v>18.899999999999999</v>
      </c>
      <c r="K397">
        <f t="shared" si="51"/>
        <v>0</v>
      </c>
      <c r="L397">
        <f t="shared" si="52"/>
        <v>0</v>
      </c>
      <c r="M397" s="9">
        <f t="shared" si="53"/>
        <v>0</v>
      </c>
      <c r="N397" t="str">
        <f>VLOOKUP(A397,'Catalogo de productos'!C:AJ,10,FALSE)</f>
        <v>Top</v>
      </c>
      <c r="O397" t="str">
        <f>VLOOKUP(A397,'Catalogo de productos'!C:AJ,7,FALSE)</f>
        <v>Activo</v>
      </c>
      <c r="P397">
        <f>VLOOKUP(A397,'Catalogo de productos'!C:AJ,28,FALSE)</f>
        <v>24</v>
      </c>
      <c r="Q397">
        <f>VLOOKUP(A397,'Catalogo de productos'!C:AJ,33,FALSE)</f>
        <v>2</v>
      </c>
      <c r="R397" s="32">
        <f t="shared" si="48"/>
        <v>0</v>
      </c>
      <c r="S397">
        <f t="shared" si="54"/>
        <v>0</v>
      </c>
      <c r="T397" t="str">
        <f>VLOOKUP(A397,'Catalogo de productos'!C:AJ,12,FALSE)</f>
        <v>001-BLANCO</v>
      </c>
      <c r="U397" t="str">
        <f>VLOOKUP(A397,'Catalogo de productos'!C:AJ,9,FALSE)</f>
        <v>AH003</v>
      </c>
      <c r="V397" t="str">
        <f>VLOOKUP(A397,'Catalogo de productos'!C:AJ,32,FALSE)</f>
        <v>A002</v>
      </c>
    </row>
    <row r="398" spans="1:22" ht="15" x14ac:dyDescent="0.25">
      <c r="A398" s="34" t="s">
        <v>1974</v>
      </c>
      <c r="B398" s="24" t="s">
        <v>3405</v>
      </c>
      <c r="C398" s="25" t="s">
        <v>2748</v>
      </c>
      <c r="D398" s="25">
        <v>5</v>
      </c>
      <c r="E398" s="22">
        <v>96</v>
      </c>
      <c r="F398" s="25">
        <v>101</v>
      </c>
      <c r="G398" s="26">
        <v>0.26</v>
      </c>
      <c r="H398" s="65"/>
      <c r="I398" s="36">
        <f t="shared" si="49"/>
        <v>388.46153846153845</v>
      </c>
      <c r="J398">
        <f t="shared" si="50"/>
        <v>23.400000000000002</v>
      </c>
      <c r="K398">
        <f t="shared" si="51"/>
        <v>0</v>
      </c>
      <c r="L398">
        <f t="shared" si="52"/>
        <v>0</v>
      </c>
      <c r="M398" s="9">
        <f t="shared" si="53"/>
        <v>0</v>
      </c>
      <c r="N398" t="str">
        <f>VLOOKUP(A398,'Catalogo de productos'!C:AJ,10,FALSE)</f>
        <v>Top</v>
      </c>
      <c r="O398" t="str">
        <f>VLOOKUP(A398,'Catalogo de productos'!C:AJ,7,FALSE)</f>
        <v>Activo</v>
      </c>
      <c r="P398">
        <f>VLOOKUP(A398,'Catalogo de productos'!C:AJ,28,FALSE)</f>
        <v>24</v>
      </c>
      <c r="Q398">
        <f>VLOOKUP(A398,'Catalogo de productos'!C:AJ,33,FALSE)</f>
        <v>2</v>
      </c>
      <c r="R398" s="32">
        <f t="shared" si="48"/>
        <v>0</v>
      </c>
      <c r="S398">
        <f t="shared" si="54"/>
        <v>0</v>
      </c>
      <c r="T398" t="str">
        <f>VLOOKUP(A398,'Catalogo de productos'!C:AJ,12,FALSE)</f>
        <v>024-CELTA</v>
      </c>
      <c r="U398" t="str">
        <f>VLOOKUP(A398,'Catalogo de productos'!C:AJ,9,FALSE)</f>
        <v>A005</v>
      </c>
      <c r="V398" t="str">
        <f>VLOOKUP(A398,'Catalogo de productos'!C:AJ,32,FALSE)</f>
        <v>A006  y IH002</v>
      </c>
    </row>
    <row r="399" spans="1:22" ht="15" x14ac:dyDescent="0.25">
      <c r="A399" s="34" t="s">
        <v>453</v>
      </c>
      <c r="B399" s="24" t="s">
        <v>3450</v>
      </c>
      <c r="C399" s="25" t="s">
        <v>98</v>
      </c>
      <c r="D399" s="25">
        <v>134</v>
      </c>
      <c r="E399" s="22">
        <v>192</v>
      </c>
      <c r="F399" s="25">
        <v>326</v>
      </c>
      <c r="G399" s="26">
        <v>0.83</v>
      </c>
      <c r="H399" s="65"/>
      <c r="I399" s="36">
        <f t="shared" si="49"/>
        <v>392.77108433734941</v>
      </c>
      <c r="J399">
        <f t="shared" si="50"/>
        <v>74.7</v>
      </c>
      <c r="K399">
        <f t="shared" si="51"/>
        <v>0</v>
      </c>
      <c r="L399">
        <f t="shared" si="52"/>
        <v>0</v>
      </c>
      <c r="M399" s="9">
        <f t="shared" si="53"/>
        <v>0</v>
      </c>
      <c r="N399" t="str">
        <f>VLOOKUP(A399,'Catalogo de productos'!C:AJ,10,FALSE)</f>
        <v>Top</v>
      </c>
      <c r="O399" t="str">
        <f>VLOOKUP(A399,'Catalogo de productos'!C:AJ,7,FALSE)</f>
        <v>Activo</v>
      </c>
      <c r="P399">
        <f>VLOOKUP(A399,'Catalogo de productos'!C:AJ,28,FALSE)</f>
        <v>24</v>
      </c>
      <c r="Q399">
        <f>VLOOKUP(A399,'Catalogo de productos'!C:AJ,33,FALSE)</f>
        <v>1</v>
      </c>
      <c r="R399" s="32">
        <f t="shared" si="48"/>
        <v>0</v>
      </c>
      <c r="S399">
        <f t="shared" si="54"/>
        <v>0</v>
      </c>
      <c r="T399" t="str">
        <f>VLOOKUP(A399,'Catalogo de productos'!C:AJ,12,FALSE)</f>
        <v>203-CENIZA</v>
      </c>
      <c r="U399" t="str">
        <f>VLOOKUP(A399,'Catalogo de productos'!C:AJ,9,FALSE)</f>
        <v>AH001</v>
      </c>
      <c r="V399" t="str">
        <f>VLOOKUP(A399,'Catalogo de productos'!C:AJ,32,FALSE)</f>
        <v xml:space="preserve">De todos </v>
      </c>
    </row>
    <row r="400" spans="1:22" ht="15" x14ac:dyDescent="0.25">
      <c r="A400" s="34" t="s">
        <v>1710</v>
      </c>
      <c r="B400" s="24" t="s">
        <v>3488</v>
      </c>
      <c r="C400" s="25" t="s">
        <v>98</v>
      </c>
      <c r="D400" s="25">
        <v>75</v>
      </c>
      <c r="E400" s="23">
        <v>0</v>
      </c>
      <c r="F400" s="25">
        <v>75</v>
      </c>
      <c r="G400" s="26">
        <v>0.19</v>
      </c>
      <c r="H400" s="65"/>
      <c r="I400" s="36">
        <f t="shared" si="49"/>
        <v>394.73684210526318</v>
      </c>
      <c r="J400">
        <f t="shared" si="50"/>
        <v>17.100000000000001</v>
      </c>
      <c r="K400">
        <f t="shared" si="51"/>
        <v>0</v>
      </c>
      <c r="L400">
        <f t="shared" si="52"/>
        <v>0</v>
      </c>
      <c r="M400" s="9">
        <f t="shared" si="53"/>
        <v>0</v>
      </c>
      <c r="N400" t="str">
        <f>VLOOKUP(A400,'Catalogo de productos'!C:AJ,10,FALSE)</f>
        <v>Bata</v>
      </c>
      <c r="O400" t="str">
        <f>VLOOKUP(A400,'Catalogo de productos'!C:AJ,7,FALSE)</f>
        <v>Activo</v>
      </c>
      <c r="P400">
        <f>VLOOKUP(A400,'Catalogo de productos'!C:AJ,28,FALSE)</f>
        <v>24</v>
      </c>
      <c r="Q400">
        <f>VLOOKUP(A400,'Catalogo de productos'!C:AJ,33,FALSE)</f>
        <v>1</v>
      </c>
      <c r="R400" s="32">
        <f t="shared" si="48"/>
        <v>0</v>
      </c>
      <c r="S400">
        <f t="shared" si="54"/>
        <v>0</v>
      </c>
      <c r="T400" t="str">
        <f>VLOOKUP(A400,'Catalogo de productos'!C:AJ,12,FALSE)</f>
        <v>001-BLANCO</v>
      </c>
      <c r="U400" t="str">
        <f>VLOOKUP(A400,'Catalogo de productos'!C:AJ,9,FALSE)</f>
        <v>EH203</v>
      </c>
      <c r="V400" t="str">
        <f>VLOOKUP(A400,'Catalogo de productos'!C:AJ,32,FALSE)</f>
        <v xml:space="preserve">De todos </v>
      </c>
    </row>
    <row r="401" spans="1:22" ht="15" x14ac:dyDescent="0.25">
      <c r="A401" s="34" t="s">
        <v>1064</v>
      </c>
      <c r="B401" s="24" t="s">
        <v>3463</v>
      </c>
      <c r="C401" s="25" t="s">
        <v>104</v>
      </c>
      <c r="D401" s="25">
        <v>28</v>
      </c>
      <c r="E401" s="23">
        <v>0</v>
      </c>
      <c r="F401" s="25">
        <v>28</v>
      </c>
      <c r="G401" s="26">
        <v>7.0000000000000007E-2</v>
      </c>
      <c r="H401" s="65"/>
      <c r="I401" s="36">
        <f t="shared" si="49"/>
        <v>399.99999999999994</v>
      </c>
      <c r="J401">
        <f t="shared" si="50"/>
        <v>6.3000000000000007</v>
      </c>
      <c r="K401">
        <f t="shared" si="51"/>
        <v>0</v>
      </c>
      <c r="L401">
        <f t="shared" si="52"/>
        <v>0</v>
      </c>
      <c r="M401" s="9">
        <f t="shared" si="53"/>
        <v>0</v>
      </c>
      <c r="N401" t="str">
        <f>VLOOKUP(A401,'Catalogo de productos'!C:AJ,10,FALSE)</f>
        <v>Pantalón</v>
      </c>
      <c r="O401" t="str">
        <f>VLOOKUP(A401,'Catalogo de productos'!C:AJ,7,FALSE)</f>
        <v>Activo</v>
      </c>
      <c r="P401">
        <f>VLOOKUP(A401,'Catalogo de productos'!C:AJ,28,FALSE)</f>
        <v>24</v>
      </c>
      <c r="Q401">
        <f>VLOOKUP(A401,'Catalogo de productos'!C:AJ,33,FALSE)</f>
        <v>2</v>
      </c>
      <c r="R401" s="32">
        <f t="shared" si="48"/>
        <v>0</v>
      </c>
      <c r="S401">
        <f t="shared" si="54"/>
        <v>0</v>
      </c>
      <c r="T401" t="str">
        <f>VLOOKUP(A401,'Catalogo de productos'!C:AJ,12,FALSE)</f>
        <v>001-BLANCO</v>
      </c>
      <c r="U401" t="str">
        <f>VLOOKUP(A401,'Catalogo de productos'!C:AJ,9,FALSE)</f>
        <v>AH101</v>
      </c>
      <c r="V401" t="str">
        <f>VLOOKUP(A401,'Catalogo de productos'!C:AJ,32,FALSE)</f>
        <v xml:space="preserve">De todos </v>
      </c>
    </row>
    <row r="402" spans="1:22" ht="15" x14ac:dyDescent="0.25">
      <c r="A402" s="34" t="s">
        <v>1240</v>
      </c>
      <c r="B402" s="24" t="s">
        <v>3480</v>
      </c>
      <c r="C402" s="25" t="s">
        <v>107</v>
      </c>
      <c r="D402" s="25">
        <v>4</v>
      </c>
      <c r="E402" s="23">
        <v>0</v>
      </c>
      <c r="F402" s="25">
        <v>4</v>
      </c>
      <c r="G402" s="26">
        <v>0.01</v>
      </c>
      <c r="H402" s="65"/>
      <c r="I402" s="36">
        <f t="shared" si="49"/>
        <v>400</v>
      </c>
      <c r="J402">
        <f t="shared" si="50"/>
        <v>0.9</v>
      </c>
      <c r="K402">
        <f t="shared" si="51"/>
        <v>0</v>
      </c>
      <c r="L402">
        <f t="shared" si="52"/>
        <v>0</v>
      </c>
      <c r="M402" s="9">
        <f t="shared" si="53"/>
        <v>0</v>
      </c>
      <c r="N402" t="str">
        <f>VLOOKUP(A402,'Catalogo de productos'!C:AJ,10,FALSE)</f>
        <v>Pantalón</v>
      </c>
      <c r="O402" t="str">
        <f>VLOOKUP(A402,'Catalogo de productos'!C:AJ,7,FALSE)</f>
        <v>Activo</v>
      </c>
      <c r="P402">
        <f>VLOOKUP(A402,'Catalogo de productos'!C:AJ,28,FALSE)</f>
        <v>24</v>
      </c>
      <c r="Q402">
        <f>VLOOKUP(A402,'Catalogo de productos'!C:AJ,33,FALSE)</f>
        <v>1</v>
      </c>
      <c r="R402" s="32">
        <f t="shared" si="48"/>
        <v>0</v>
      </c>
      <c r="S402">
        <f t="shared" si="54"/>
        <v>0</v>
      </c>
      <c r="T402" t="str">
        <f>VLOOKUP(A402,'Catalogo de productos'!C:AJ,12,FALSE)</f>
        <v>027-NAVAL</v>
      </c>
      <c r="U402" t="str">
        <f>VLOOKUP(A402,'Catalogo de productos'!C:AJ,9,FALSE)</f>
        <v>AM108</v>
      </c>
      <c r="V402" t="str">
        <f>VLOOKUP(A402,'Catalogo de productos'!C:AJ,32,FALSE)</f>
        <v xml:space="preserve">De todos </v>
      </c>
    </row>
    <row r="403" spans="1:22" ht="15" x14ac:dyDescent="0.25">
      <c r="A403" s="34" t="s">
        <v>2320</v>
      </c>
      <c r="B403" s="24" t="s">
        <v>3446</v>
      </c>
      <c r="C403" s="25" t="s">
        <v>2747</v>
      </c>
      <c r="D403" s="25">
        <v>70</v>
      </c>
      <c r="E403" s="23">
        <v>0</v>
      </c>
      <c r="F403" s="25">
        <v>70</v>
      </c>
      <c r="G403" s="26">
        <v>0.17</v>
      </c>
      <c r="H403" s="65"/>
      <c r="I403" s="36">
        <f t="shared" si="49"/>
        <v>411.76470588235293</v>
      </c>
      <c r="J403">
        <f t="shared" si="50"/>
        <v>15.3</v>
      </c>
      <c r="K403">
        <f t="shared" si="51"/>
        <v>0</v>
      </c>
      <c r="L403">
        <f t="shared" si="52"/>
        <v>0</v>
      </c>
      <c r="M403" s="9">
        <f t="shared" si="53"/>
        <v>0</v>
      </c>
      <c r="N403" t="str">
        <f>VLOOKUP(A403,'Catalogo de productos'!C:AJ,10,FALSE)</f>
        <v>Gorritos</v>
      </c>
      <c r="O403" t="str">
        <f>VLOOKUP(A403,'Catalogo de productos'!C:AJ,7,FALSE)</f>
        <v>Activo</v>
      </c>
      <c r="P403">
        <f>VLOOKUP(A403,'Catalogo de productos'!C:AJ,28,FALSE)</f>
        <v>24</v>
      </c>
      <c r="Q403">
        <f>VLOOKUP(A403,'Catalogo de productos'!C:AJ,33,FALSE)</f>
        <v>1</v>
      </c>
      <c r="R403" s="37">
        <f t="shared" si="48"/>
        <v>0</v>
      </c>
      <c r="S403">
        <f t="shared" si="54"/>
        <v>0</v>
      </c>
      <c r="T403" t="str">
        <f>VLOOKUP(A403,'Catalogo de productos'!C:AJ,12,FALSE)</f>
        <v>570-NEGRO</v>
      </c>
      <c r="U403" t="str">
        <f>VLOOKUP(A403,'Catalogo de productos'!C:AJ,9,FALSE)</f>
        <v>AGU001</v>
      </c>
      <c r="V403">
        <f>VLOOKUP(A403,'Catalogo de productos'!C:AJ,32,FALSE)</f>
        <v>0</v>
      </c>
    </row>
    <row r="404" spans="1:22" ht="15" x14ac:dyDescent="0.25">
      <c r="A404" s="34" t="s">
        <v>2936</v>
      </c>
      <c r="B404" s="24" t="s">
        <v>3404</v>
      </c>
      <c r="C404" s="25" t="s">
        <v>104</v>
      </c>
      <c r="D404" s="25">
        <v>33</v>
      </c>
      <c r="E404" s="23">
        <v>0</v>
      </c>
      <c r="F404" s="25">
        <v>33</v>
      </c>
      <c r="G404" s="26">
        <v>0.08</v>
      </c>
      <c r="H404" s="65"/>
      <c r="I404" s="36">
        <f t="shared" si="49"/>
        <v>412.5</v>
      </c>
      <c r="J404">
        <f t="shared" si="50"/>
        <v>7.2</v>
      </c>
      <c r="K404">
        <f t="shared" si="51"/>
        <v>0</v>
      </c>
      <c r="L404">
        <f t="shared" si="52"/>
        <v>0</v>
      </c>
      <c r="M404" s="9">
        <f t="shared" si="53"/>
        <v>0</v>
      </c>
      <c r="N404" t="str">
        <f>VLOOKUP(A404,'Catalogo de productos'!C:AJ,10,FALSE)</f>
        <v>Top</v>
      </c>
      <c r="O404" t="str">
        <f>VLOOKUP(A404,'Catalogo de productos'!C:AJ,7,FALSE)</f>
        <v>Activo</v>
      </c>
      <c r="P404">
        <f>VLOOKUP(A404,'Catalogo de productos'!C:AJ,28,FALSE)</f>
        <v>24</v>
      </c>
      <c r="Q404">
        <f>VLOOKUP(A404,'Catalogo de productos'!C:AJ,33,FALSE)</f>
        <v>2</v>
      </c>
      <c r="R404" s="32">
        <f t="shared" si="48"/>
        <v>0</v>
      </c>
      <c r="S404">
        <f t="shared" si="54"/>
        <v>0</v>
      </c>
      <c r="T404" t="str">
        <f>VLOOKUP(A404,'Catalogo de productos'!C:AJ,12,FALSE)</f>
        <v>001-BLANCO</v>
      </c>
      <c r="U404" t="str">
        <f>VLOOKUP(A404,'Catalogo de productos'!C:AJ,9,FALSE)</f>
        <v>A005</v>
      </c>
      <c r="V404" t="str">
        <f>VLOOKUP(A404,'Catalogo de productos'!C:AJ,32,FALSE)</f>
        <v>A006  y IH002</v>
      </c>
    </row>
    <row r="405" spans="1:22" ht="15" x14ac:dyDescent="0.25">
      <c r="A405" s="34" t="s">
        <v>2268</v>
      </c>
      <c r="B405" s="24" t="s">
        <v>3499</v>
      </c>
      <c r="C405" s="25" t="s">
        <v>2748</v>
      </c>
      <c r="D405" s="25">
        <v>98</v>
      </c>
      <c r="E405" s="22">
        <v>120</v>
      </c>
      <c r="F405" s="25">
        <v>218</v>
      </c>
      <c r="G405" s="26">
        <v>0.52</v>
      </c>
      <c r="H405" s="65"/>
      <c r="I405" s="36">
        <f t="shared" si="49"/>
        <v>419.23076923076923</v>
      </c>
      <c r="J405">
        <f t="shared" si="50"/>
        <v>46.800000000000004</v>
      </c>
      <c r="K405">
        <f t="shared" si="51"/>
        <v>0</v>
      </c>
      <c r="L405">
        <f t="shared" si="52"/>
        <v>0</v>
      </c>
      <c r="M405" s="9">
        <f t="shared" si="53"/>
        <v>0</v>
      </c>
      <c r="N405" t="str">
        <f>VLOOKUP(A405,'Catalogo de productos'!C:AJ,10,FALSE)</f>
        <v>Pantalón</v>
      </c>
      <c r="O405" t="str">
        <f>VLOOKUP(A405,'Catalogo de productos'!C:AJ,7,FALSE)</f>
        <v>Activo</v>
      </c>
      <c r="P405">
        <f>VLOOKUP(A405,'Catalogo de productos'!C:AJ,28,FALSE)</f>
        <v>24</v>
      </c>
      <c r="Q405">
        <f>VLOOKUP(A405,'Catalogo de productos'!C:AJ,33,FALSE)</f>
        <v>2</v>
      </c>
      <c r="R405" s="32">
        <f t="shared" si="48"/>
        <v>0</v>
      </c>
      <c r="S405">
        <f t="shared" si="54"/>
        <v>0</v>
      </c>
      <c r="T405" t="str">
        <f>VLOOKUP(A405,'Catalogo de productos'!C:AJ,12,FALSE)</f>
        <v>027-NAVAL</v>
      </c>
      <c r="U405" t="str">
        <f>VLOOKUP(A405,'Catalogo de productos'!C:AJ,9,FALSE)</f>
        <v>IH101</v>
      </c>
      <c r="V405" t="str">
        <f>VLOOKUP(A405,'Catalogo de productos'!C:AJ,32,FALSE)</f>
        <v>A104</v>
      </c>
    </row>
    <row r="406" spans="1:22" ht="15" x14ac:dyDescent="0.25">
      <c r="A406" s="34" t="s">
        <v>321</v>
      </c>
      <c r="B406" s="24" t="s">
        <v>3405</v>
      </c>
      <c r="C406" s="25" t="s">
        <v>98</v>
      </c>
      <c r="D406" s="25">
        <v>79</v>
      </c>
      <c r="E406" s="22">
        <v>72</v>
      </c>
      <c r="F406" s="25">
        <v>151</v>
      </c>
      <c r="G406" s="26">
        <v>0.36</v>
      </c>
      <c r="H406" s="65"/>
      <c r="I406" s="36">
        <f t="shared" si="49"/>
        <v>419.44444444444446</v>
      </c>
      <c r="J406">
        <f t="shared" si="50"/>
        <v>32.4</v>
      </c>
      <c r="K406">
        <f t="shared" si="51"/>
        <v>0</v>
      </c>
      <c r="L406">
        <f t="shared" si="52"/>
        <v>0</v>
      </c>
      <c r="M406" s="9">
        <f t="shared" si="53"/>
        <v>0</v>
      </c>
      <c r="N406" t="str">
        <f>VLOOKUP(A406,'Catalogo de productos'!C:AJ,10,FALSE)</f>
        <v>Top</v>
      </c>
      <c r="O406" t="str">
        <f>VLOOKUP(A406,'Catalogo de productos'!C:AJ,7,FALSE)</f>
        <v>Activo</v>
      </c>
      <c r="P406">
        <f>VLOOKUP(A406,'Catalogo de productos'!C:AJ,28,FALSE)</f>
        <v>24</v>
      </c>
      <c r="Q406">
        <f>VLOOKUP(A406,'Catalogo de productos'!C:AJ,33,FALSE)</f>
        <v>2</v>
      </c>
      <c r="R406" s="32">
        <f t="shared" si="48"/>
        <v>0</v>
      </c>
      <c r="S406">
        <f t="shared" si="54"/>
        <v>0</v>
      </c>
      <c r="T406" t="str">
        <f>VLOOKUP(A406,'Catalogo de productos'!C:AJ,12,FALSE)</f>
        <v>024-CELTA</v>
      </c>
      <c r="U406" t="str">
        <f>VLOOKUP(A406,'Catalogo de productos'!C:AJ,9,FALSE)</f>
        <v>A005</v>
      </c>
      <c r="V406" t="str">
        <f>VLOOKUP(A406,'Catalogo de productos'!C:AJ,32,FALSE)</f>
        <v>A006  y IH002</v>
      </c>
    </row>
    <row r="407" spans="1:22" ht="15" x14ac:dyDescent="0.25">
      <c r="A407" s="34" t="s">
        <v>2098</v>
      </c>
      <c r="B407" s="24" t="s">
        <v>3432</v>
      </c>
      <c r="C407" s="25" t="s">
        <v>2748</v>
      </c>
      <c r="D407" s="25">
        <v>122</v>
      </c>
      <c r="E407" s="23">
        <v>0</v>
      </c>
      <c r="F407" s="25">
        <v>122</v>
      </c>
      <c r="G407" s="26">
        <v>0.28999999999999998</v>
      </c>
      <c r="H407" s="65"/>
      <c r="I407" s="36">
        <f t="shared" si="49"/>
        <v>420.68965517241384</v>
      </c>
      <c r="J407">
        <f t="shared" si="50"/>
        <v>26.099999999999998</v>
      </c>
      <c r="K407">
        <f t="shared" si="51"/>
        <v>0</v>
      </c>
      <c r="L407">
        <f t="shared" si="52"/>
        <v>0</v>
      </c>
      <c r="M407" s="9">
        <f t="shared" si="53"/>
        <v>0</v>
      </c>
      <c r="N407" t="str">
        <f>VLOOKUP(A407,'Catalogo de productos'!C:AJ,10,FALSE)</f>
        <v>Pantalón</v>
      </c>
      <c r="O407" t="str">
        <f>VLOOKUP(A407,'Catalogo de productos'!C:AJ,7,FALSE)</f>
        <v>Activo</v>
      </c>
      <c r="P407">
        <f>VLOOKUP(A407,'Catalogo de productos'!C:AJ,28,FALSE)</f>
        <v>24</v>
      </c>
      <c r="Q407">
        <f>VLOOKUP(A407,'Catalogo de productos'!C:AJ,33,FALSE)</f>
        <v>3</v>
      </c>
      <c r="R407" s="32">
        <f t="shared" si="48"/>
        <v>0</v>
      </c>
      <c r="S407">
        <f t="shared" si="54"/>
        <v>0</v>
      </c>
      <c r="T407" t="str">
        <f>VLOOKUP(A407,'Catalogo de productos'!C:AJ,12,FALSE)</f>
        <v>203-CENIZA</v>
      </c>
      <c r="U407" t="str">
        <f>VLOOKUP(A407,'Catalogo de productos'!C:AJ,9,FALSE)</f>
        <v>A104</v>
      </c>
      <c r="V407" t="str">
        <f>VLOOKUP(A407,'Catalogo de productos'!C:AJ,32,FALSE)</f>
        <v>A103 y AH103</v>
      </c>
    </row>
    <row r="408" spans="1:22" ht="15" x14ac:dyDescent="0.25">
      <c r="A408" s="34" t="s">
        <v>489</v>
      </c>
      <c r="B408" s="24" t="s">
        <v>3455</v>
      </c>
      <c r="C408" s="25" t="s">
        <v>98</v>
      </c>
      <c r="D408" s="22">
        <v>98</v>
      </c>
      <c r="E408" s="31">
        <v>0</v>
      </c>
      <c r="F408" s="25">
        <v>98</v>
      </c>
      <c r="G408" s="26">
        <v>0.23</v>
      </c>
      <c r="H408" s="65"/>
      <c r="I408" s="36">
        <f t="shared" si="49"/>
        <v>426.08695652173913</v>
      </c>
      <c r="J408">
        <f t="shared" si="50"/>
        <v>20.7</v>
      </c>
      <c r="K408">
        <f t="shared" si="51"/>
        <v>0</v>
      </c>
      <c r="L408">
        <f t="shared" si="52"/>
        <v>0</v>
      </c>
      <c r="M408" s="9">
        <f t="shared" si="53"/>
        <v>0</v>
      </c>
      <c r="N408" t="str">
        <f>VLOOKUP(A408,'Catalogo de productos'!C:AJ,10,FALSE)</f>
        <v>Top</v>
      </c>
      <c r="O408" t="str">
        <f>VLOOKUP(A408,'Catalogo de productos'!C:AJ,7,FALSE)</f>
        <v>Activo</v>
      </c>
      <c r="P408">
        <f>VLOOKUP(A408,'Catalogo de productos'!C:AJ,28,FALSE)</f>
        <v>24</v>
      </c>
      <c r="Q408">
        <f>VLOOKUP(A408,'Catalogo de productos'!C:AJ,33,FALSE)</f>
        <v>1</v>
      </c>
      <c r="R408" s="32">
        <f t="shared" si="48"/>
        <v>0</v>
      </c>
      <c r="S408">
        <f t="shared" si="54"/>
        <v>0</v>
      </c>
      <c r="T408" t="str">
        <f>VLOOKUP(A408,'Catalogo de productos'!C:AJ,12,FALSE)</f>
        <v>203-CENIZA</v>
      </c>
      <c r="U408" t="str">
        <f>VLOOKUP(A408,'Catalogo de productos'!C:AJ,9,FALSE)</f>
        <v>AH002</v>
      </c>
      <c r="V408" t="str">
        <f>VLOOKUP(A408,'Catalogo de productos'!C:AJ,32,FALSE)</f>
        <v xml:space="preserve">De todos </v>
      </c>
    </row>
    <row r="409" spans="1:22" ht="15" x14ac:dyDescent="0.25">
      <c r="A409" s="34" t="s">
        <v>2022</v>
      </c>
      <c r="B409" s="24" t="s">
        <v>3457</v>
      </c>
      <c r="C409" s="25" t="s">
        <v>2748</v>
      </c>
      <c r="D409" s="25">
        <v>77</v>
      </c>
      <c r="E409" s="23">
        <v>0</v>
      </c>
      <c r="F409" s="25">
        <v>77</v>
      </c>
      <c r="G409" s="26">
        <v>0.18</v>
      </c>
      <c r="H409" s="65"/>
      <c r="I409" s="36">
        <f t="shared" si="49"/>
        <v>427.77777777777777</v>
      </c>
      <c r="J409">
        <f t="shared" si="50"/>
        <v>16.2</v>
      </c>
      <c r="K409">
        <f t="shared" si="51"/>
        <v>0</v>
      </c>
      <c r="L409">
        <f t="shared" si="52"/>
        <v>0</v>
      </c>
      <c r="M409" s="9">
        <f t="shared" si="53"/>
        <v>0</v>
      </c>
      <c r="N409" t="str">
        <f>VLOOKUP(A409,'Catalogo de productos'!C:AJ,10,FALSE)</f>
        <v>Top</v>
      </c>
      <c r="O409" t="str">
        <f>VLOOKUP(A409,'Catalogo de productos'!C:AJ,7,FALSE)</f>
        <v>Activo</v>
      </c>
      <c r="P409">
        <f>VLOOKUP(A409,'Catalogo de productos'!C:AJ,28,FALSE)</f>
        <v>24</v>
      </c>
      <c r="Q409">
        <f>VLOOKUP(A409,'Catalogo de productos'!C:AJ,33,FALSE)</f>
        <v>2</v>
      </c>
      <c r="R409" s="32">
        <f t="shared" si="48"/>
        <v>0</v>
      </c>
      <c r="S409">
        <f t="shared" si="54"/>
        <v>0</v>
      </c>
      <c r="T409" t="str">
        <f>VLOOKUP(A409,'Catalogo de productos'!C:AJ,12,FALSE)</f>
        <v>001-BLANCO</v>
      </c>
      <c r="U409" t="str">
        <f>VLOOKUP(A409,'Catalogo de productos'!C:AJ,9,FALSE)</f>
        <v>AH003</v>
      </c>
      <c r="V409" t="str">
        <f>VLOOKUP(A409,'Catalogo de productos'!C:AJ,32,FALSE)</f>
        <v>A002</v>
      </c>
    </row>
    <row r="410" spans="1:22" ht="15" x14ac:dyDescent="0.25">
      <c r="A410" s="34" t="s">
        <v>674</v>
      </c>
      <c r="B410" s="24" t="s">
        <v>3414</v>
      </c>
      <c r="C410" s="25" t="s">
        <v>100</v>
      </c>
      <c r="D410" s="25">
        <v>90</v>
      </c>
      <c r="E410" s="23">
        <v>0</v>
      </c>
      <c r="F410" s="25">
        <v>90</v>
      </c>
      <c r="G410" s="26">
        <v>0.21</v>
      </c>
      <c r="H410" s="65"/>
      <c r="I410" s="36">
        <f t="shared" si="49"/>
        <v>428.57142857142861</v>
      </c>
      <c r="J410">
        <f t="shared" si="50"/>
        <v>18.899999999999999</v>
      </c>
      <c r="K410">
        <f t="shared" si="51"/>
        <v>0</v>
      </c>
      <c r="L410">
        <f t="shared" si="52"/>
        <v>0</v>
      </c>
      <c r="M410" s="9">
        <f t="shared" si="53"/>
        <v>0</v>
      </c>
      <c r="N410" t="str">
        <f>VLOOKUP(A410,'Catalogo de productos'!C:AJ,10,FALSE)</f>
        <v>Pantalón</v>
      </c>
      <c r="O410" t="str">
        <f>VLOOKUP(A410,'Catalogo de productos'!C:AJ,7,FALSE)</f>
        <v>Activo</v>
      </c>
      <c r="P410">
        <f>VLOOKUP(A410,'Catalogo de productos'!C:AJ,28,FALSE)</f>
        <v>24</v>
      </c>
      <c r="Q410">
        <f>VLOOKUP(A410,'Catalogo de productos'!C:AJ,33,FALSE)</f>
        <v>1</v>
      </c>
      <c r="R410" s="32">
        <f t="shared" si="48"/>
        <v>0</v>
      </c>
      <c r="S410">
        <f t="shared" si="54"/>
        <v>0</v>
      </c>
      <c r="T410" t="str">
        <f>VLOOKUP(A410,'Catalogo de productos'!C:AJ,12,FALSE)</f>
        <v>024-CELTA</v>
      </c>
      <c r="U410" t="str">
        <f>VLOOKUP(A410,'Catalogo de productos'!C:AJ,9,FALSE)</f>
        <v>A102</v>
      </c>
      <c r="V410" t="str">
        <f>VLOOKUP(A410,'Catalogo de productos'!C:AJ,32,FALSE)</f>
        <v xml:space="preserve">De todos </v>
      </c>
    </row>
    <row r="411" spans="1:22" ht="15" x14ac:dyDescent="0.25">
      <c r="A411" s="34" t="s">
        <v>541</v>
      </c>
      <c r="B411" s="24" t="s">
        <v>3457</v>
      </c>
      <c r="C411" s="25" t="s">
        <v>104</v>
      </c>
      <c r="D411" s="25">
        <v>43</v>
      </c>
      <c r="E411" s="23">
        <v>0</v>
      </c>
      <c r="F411" s="25">
        <v>43</v>
      </c>
      <c r="G411" s="26">
        <v>0.1</v>
      </c>
      <c r="H411" s="65"/>
      <c r="I411" s="36">
        <f t="shared" si="49"/>
        <v>430</v>
      </c>
      <c r="J411">
        <f t="shared" si="50"/>
        <v>9</v>
      </c>
      <c r="K411">
        <f t="shared" si="51"/>
        <v>0</v>
      </c>
      <c r="L411">
        <f t="shared" si="52"/>
        <v>0</v>
      </c>
      <c r="M411" s="9">
        <f t="shared" si="53"/>
        <v>0</v>
      </c>
      <c r="N411" t="str">
        <f>VLOOKUP(A411,'Catalogo de productos'!C:AJ,10,FALSE)</f>
        <v>Top</v>
      </c>
      <c r="O411" t="str">
        <f>VLOOKUP(A411,'Catalogo de productos'!C:AJ,7,FALSE)</f>
        <v>Activo</v>
      </c>
      <c r="P411">
        <f>VLOOKUP(A411,'Catalogo de productos'!C:AJ,28,FALSE)</f>
        <v>24</v>
      </c>
      <c r="Q411">
        <f>VLOOKUP(A411,'Catalogo de productos'!C:AJ,33,FALSE)</f>
        <v>2</v>
      </c>
      <c r="R411" s="32">
        <f t="shared" si="48"/>
        <v>0</v>
      </c>
      <c r="S411">
        <f t="shared" si="54"/>
        <v>0</v>
      </c>
      <c r="T411" t="str">
        <f>VLOOKUP(A411,'Catalogo de productos'!C:AJ,12,FALSE)</f>
        <v>001-BLANCO</v>
      </c>
      <c r="U411" t="str">
        <f>VLOOKUP(A411,'Catalogo de productos'!C:AJ,9,FALSE)</f>
        <v>AH003</v>
      </c>
      <c r="V411" t="str">
        <f>VLOOKUP(A411,'Catalogo de productos'!C:AJ,32,FALSE)</f>
        <v>A002</v>
      </c>
    </row>
    <row r="412" spans="1:22" ht="15" x14ac:dyDescent="0.25">
      <c r="A412" s="34" t="s">
        <v>2077</v>
      </c>
      <c r="B412" s="24" t="s">
        <v>3422</v>
      </c>
      <c r="C412" s="25" t="s">
        <v>2747</v>
      </c>
      <c r="D412" s="25">
        <v>69</v>
      </c>
      <c r="E412" s="23">
        <v>0</v>
      </c>
      <c r="F412" s="25">
        <v>69</v>
      </c>
      <c r="G412" s="26">
        <v>0.16</v>
      </c>
      <c r="H412" s="65"/>
      <c r="I412" s="36">
        <f t="shared" si="49"/>
        <v>431.25</v>
      </c>
      <c r="J412">
        <f t="shared" si="50"/>
        <v>14.4</v>
      </c>
      <c r="K412">
        <f t="shared" si="51"/>
        <v>0</v>
      </c>
      <c r="L412">
        <f t="shared" si="52"/>
        <v>0</v>
      </c>
      <c r="M412" s="9">
        <f t="shared" si="53"/>
        <v>0</v>
      </c>
      <c r="N412" t="str">
        <f>VLOOKUP(A412,'Catalogo de productos'!C:AJ,10,FALSE)</f>
        <v>Pantalón</v>
      </c>
      <c r="O412" t="str">
        <f>VLOOKUP(A412,'Catalogo de productos'!C:AJ,7,FALSE)</f>
        <v>Activo</v>
      </c>
      <c r="P412">
        <f>VLOOKUP(A412,'Catalogo de productos'!C:AJ,28,FALSE)</f>
        <v>24</v>
      </c>
      <c r="Q412">
        <f>VLOOKUP(A412,'Catalogo de productos'!C:AJ,33,FALSE)</f>
        <v>1</v>
      </c>
      <c r="R412" s="32">
        <f t="shared" si="48"/>
        <v>0</v>
      </c>
      <c r="S412">
        <f t="shared" si="54"/>
        <v>0</v>
      </c>
      <c r="T412" t="str">
        <f>VLOOKUP(A412,'Catalogo de productos'!C:AJ,12,FALSE)</f>
        <v>203-CENIZA</v>
      </c>
      <c r="U412" t="str">
        <f>VLOOKUP(A412,'Catalogo de productos'!C:AJ,9,FALSE)</f>
        <v>A103</v>
      </c>
      <c r="V412" t="str">
        <f>VLOOKUP(A412,'Catalogo de productos'!C:AJ,32,FALSE)</f>
        <v xml:space="preserve">De todos </v>
      </c>
    </row>
    <row r="413" spans="1:22" ht="15" x14ac:dyDescent="0.25">
      <c r="A413" s="34" t="s">
        <v>1127</v>
      </c>
      <c r="B413" s="24" t="s">
        <v>3467</v>
      </c>
      <c r="C413" s="25" t="s">
        <v>104</v>
      </c>
      <c r="D413" s="22">
        <v>66</v>
      </c>
      <c r="E413" s="23">
        <v>0</v>
      </c>
      <c r="F413" s="25">
        <v>66</v>
      </c>
      <c r="G413" s="26">
        <v>0.15</v>
      </c>
      <c r="H413" s="65"/>
      <c r="I413" s="36">
        <f t="shared" si="49"/>
        <v>440</v>
      </c>
      <c r="J413">
        <f t="shared" si="50"/>
        <v>13.5</v>
      </c>
      <c r="K413">
        <f t="shared" si="51"/>
        <v>0</v>
      </c>
      <c r="L413">
        <f t="shared" si="52"/>
        <v>0</v>
      </c>
      <c r="M413" s="9">
        <f t="shared" si="53"/>
        <v>0</v>
      </c>
      <c r="N413" t="str">
        <f>VLOOKUP(A413,'Catalogo de productos'!C:AJ,10,FALSE)</f>
        <v>Pantalón</v>
      </c>
      <c r="O413" t="str">
        <f>VLOOKUP(A413,'Catalogo de productos'!C:AJ,7,FALSE)</f>
        <v>Activo</v>
      </c>
      <c r="P413">
        <f>VLOOKUP(A413,'Catalogo de productos'!C:AJ,28,FALSE)</f>
        <v>24</v>
      </c>
      <c r="Q413">
        <f>VLOOKUP(A413,'Catalogo de productos'!C:AJ,33,FALSE)</f>
        <v>1</v>
      </c>
      <c r="R413" s="32">
        <f t="shared" si="48"/>
        <v>0</v>
      </c>
      <c r="S413">
        <f t="shared" si="54"/>
        <v>0</v>
      </c>
      <c r="T413" t="str">
        <f>VLOOKUP(A413,'Catalogo de productos'!C:AJ,12,FALSE)</f>
        <v>421-AVENTURINE</v>
      </c>
      <c r="U413" t="str">
        <f>VLOOKUP(A413,'Catalogo de productos'!C:AJ,9,FALSE)</f>
        <v>AH102</v>
      </c>
      <c r="V413" t="str">
        <f>VLOOKUP(A413,'Catalogo de productos'!C:AJ,32,FALSE)</f>
        <v xml:space="preserve">De todos </v>
      </c>
    </row>
    <row r="414" spans="1:22" ht="15" x14ac:dyDescent="0.25">
      <c r="A414" s="34" t="s">
        <v>2143</v>
      </c>
      <c r="B414" s="24" t="s">
        <v>3466</v>
      </c>
      <c r="C414" s="25" t="s">
        <v>2747</v>
      </c>
      <c r="D414" s="25">
        <v>98</v>
      </c>
      <c r="E414" s="23">
        <v>0</v>
      </c>
      <c r="F414" s="25">
        <v>98</v>
      </c>
      <c r="G414" s="26">
        <v>0.22</v>
      </c>
      <c r="H414" s="65"/>
      <c r="I414" s="36">
        <f t="shared" si="49"/>
        <v>445.45454545454544</v>
      </c>
      <c r="J414">
        <f t="shared" si="50"/>
        <v>19.8</v>
      </c>
      <c r="K414">
        <f t="shared" si="51"/>
        <v>0</v>
      </c>
      <c r="L414">
        <f t="shared" si="52"/>
        <v>0</v>
      </c>
      <c r="M414" s="9">
        <f t="shared" si="53"/>
        <v>0</v>
      </c>
      <c r="N414" t="str">
        <f>VLOOKUP(A414,'Catalogo de productos'!C:AJ,10,FALSE)</f>
        <v>Pantalón</v>
      </c>
      <c r="O414" t="str">
        <f>VLOOKUP(A414,'Catalogo de productos'!C:AJ,7,FALSE)</f>
        <v>Activo</v>
      </c>
      <c r="P414">
        <f>VLOOKUP(A414,'Catalogo de productos'!C:AJ,28,FALSE)</f>
        <v>24</v>
      </c>
      <c r="Q414">
        <f>VLOOKUP(A414,'Catalogo de productos'!C:AJ,33,FALSE)</f>
        <v>1</v>
      </c>
      <c r="R414" s="32">
        <f t="shared" si="48"/>
        <v>0</v>
      </c>
      <c r="S414">
        <f t="shared" si="54"/>
        <v>0</v>
      </c>
      <c r="T414" t="str">
        <f>VLOOKUP(A414,'Catalogo de productos'!C:AJ,12,FALSE)</f>
        <v>4045-OCEANO</v>
      </c>
      <c r="U414" t="str">
        <f>VLOOKUP(A414,'Catalogo de productos'!C:AJ,9,FALSE)</f>
        <v>AH102</v>
      </c>
      <c r="V414" t="str">
        <f>VLOOKUP(A414,'Catalogo de productos'!C:AJ,32,FALSE)</f>
        <v xml:space="preserve">De todos </v>
      </c>
    </row>
    <row r="415" spans="1:22" ht="15" x14ac:dyDescent="0.25">
      <c r="A415" s="34" t="s">
        <v>1008</v>
      </c>
      <c r="B415" s="24" t="s">
        <v>3428</v>
      </c>
      <c r="C415" s="25" t="s">
        <v>104</v>
      </c>
      <c r="D415" s="25">
        <v>23</v>
      </c>
      <c r="E415" s="23">
        <v>0</v>
      </c>
      <c r="F415" s="25">
        <v>23</v>
      </c>
      <c r="G415" s="26">
        <v>0.05</v>
      </c>
      <c r="H415" s="65"/>
      <c r="I415" s="36">
        <f t="shared" si="49"/>
        <v>460</v>
      </c>
      <c r="J415">
        <f t="shared" si="50"/>
        <v>4.5</v>
      </c>
      <c r="K415">
        <f t="shared" si="51"/>
        <v>0</v>
      </c>
      <c r="L415">
        <f t="shared" si="52"/>
        <v>0</v>
      </c>
      <c r="M415" s="9">
        <f t="shared" si="53"/>
        <v>0</v>
      </c>
      <c r="N415" t="str">
        <f>VLOOKUP(A415,'Catalogo de productos'!C:AJ,10,FALSE)</f>
        <v>Pantalón</v>
      </c>
      <c r="O415" t="str">
        <f>VLOOKUP(A415,'Catalogo de productos'!C:AJ,7,FALSE)</f>
        <v>Activo</v>
      </c>
      <c r="P415">
        <f>VLOOKUP(A415,'Catalogo de productos'!C:AJ,28,FALSE)</f>
        <v>24</v>
      </c>
      <c r="Q415">
        <f>VLOOKUP(A415,'Catalogo de productos'!C:AJ,33,FALSE)</f>
        <v>3</v>
      </c>
      <c r="R415" s="32">
        <f t="shared" si="48"/>
        <v>0</v>
      </c>
      <c r="S415">
        <f t="shared" si="54"/>
        <v>0</v>
      </c>
      <c r="T415" t="str">
        <f>VLOOKUP(A415,'Catalogo de productos'!C:AJ,12,FALSE)</f>
        <v>421-AVENTURINE</v>
      </c>
      <c r="U415" t="str">
        <f>VLOOKUP(A415,'Catalogo de productos'!C:AJ,9,FALSE)</f>
        <v>A104</v>
      </c>
      <c r="V415" t="str">
        <f>VLOOKUP(A415,'Catalogo de productos'!C:AJ,32,FALSE)</f>
        <v>A103 y AH103</v>
      </c>
    </row>
    <row r="416" spans="1:22" ht="15" x14ac:dyDescent="0.25">
      <c r="A416" s="34" t="s">
        <v>1190</v>
      </c>
      <c r="B416" s="24" t="s">
        <v>3470</v>
      </c>
      <c r="C416" s="25" t="s">
        <v>104</v>
      </c>
      <c r="D416" s="25">
        <v>23</v>
      </c>
      <c r="E416" s="23">
        <v>0</v>
      </c>
      <c r="F416" s="25">
        <v>23</v>
      </c>
      <c r="G416" s="26">
        <v>0.05</v>
      </c>
      <c r="H416" s="65"/>
      <c r="I416" s="36">
        <f t="shared" si="49"/>
        <v>460</v>
      </c>
      <c r="J416">
        <f t="shared" si="50"/>
        <v>4.5</v>
      </c>
      <c r="K416">
        <f t="shared" si="51"/>
        <v>0</v>
      </c>
      <c r="L416">
        <f t="shared" si="52"/>
        <v>0</v>
      </c>
      <c r="M416" s="9">
        <f t="shared" si="53"/>
        <v>0</v>
      </c>
      <c r="N416" t="str">
        <f>VLOOKUP(A416,'Catalogo de productos'!C:AJ,10,FALSE)</f>
        <v>Pantalón</v>
      </c>
      <c r="O416" t="str">
        <f>VLOOKUP(A416,'Catalogo de productos'!C:AJ,7,FALSE)</f>
        <v>Activo</v>
      </c>
      <c r="P416">
        <f>VLOOKUP(A416,'Catalogo de productos'!C:AJ,28,FALSE)</f>
        <v>24</v>
      </c>
      <c r="Q416">
        <f>VLOOKUP(A416,'Catalogo de productos'!C:AJ,33,FALSE)</f>
        <v>3</v>
      </c>
      <c r="R416" s="32">
        <f t="shared" si="48"/>
        <v>0</v>
      </c>
      <c r="S416">
        <f t="shared" si="54"/>
        <v>0</v>
      </c>
      <c r="T416" t="str">
        <f>VLOOKUP(A416,'Catalogo de productos'!C:AJ,12,FALSE)</f>
        <v>027-NAVAL</v>
      </c>
      <c r="U416" t="str">
        <f>VLOOKUP(A416,'Catalogo de productos'!C:AJ,9,FALSE)</f>
        <v>AH103</v>
      </c>
      <c r="V416" t="str">
        <f>VLOOKUP(A416,'Catalogo de productos'!C:AJ,32,FALSE)</f>
        <v>A104</v>
      </c>
    </row>
    <row r="417" spans="1:22" ht="15" x14ac:dyDescent="0.25">
      <c r="A417" s="34" t="s">
        <v>1191</v>
      </c>
      <c r="B417" s="24" t="s">
        <v>3470</v>
      </c>
      <c r="C417" s="25" t="s">
        <v>107</v>
      </c>
      <c r="D417" s="25">
        <v>23</v>
      </c>
      <c r="E417" s="23">
        <v>0</v>
      </c>
      <c r="F417" s="25">
        <v>23</v>
      </c>
      <c r="G417" s="26">
        <v>0.05</v>
      </c>
      <c r="H417" s="65"/>
      <c r="I417" s="36">
        <f t="shared" si="49"/>
        <v>460</v>
      </c>
      <c r="J417">
        <f t="shared" si="50"/>
        <v>4.5</v>
      </c>
      <c r="K417">
        <f t="shared" si="51"/>
        <v>0</v>
      </c>
      <c r="L417">
        <f t="shared" si="52"/>
        <v>0</v>
      </c>
      <c r="M417" s="9">
        <f t="shared" si="53"/>
        <v>0</v>
      </c>
      <c r="N417" t="str">
        <f>VLOOKUP(A417,'Catalogo de productos'!C:AJ,10,FALSE)</f>
        <v>Pantalón</v>
      </c>
      <c r="O417" t="str">
        <f>VLOOKUP(A417,'Catalogo de productos'!C:AJ,7,FALSE)</f>
        <v>Activo</v>
      </c>
      <c r="P417">
        <f>VLOOKUP(A417,'Catalogo de productos'!C:AJ,28,FALSE)</f>
        <v>24</v>
      </c>
      <c r="Q417">
        <f>VLOOKUP(A417,'Catalogo de productos'!C:AJ,33,FALSE)</f>
        <v>3</v>
      </c>
      <c r="R417" s="32">
        <f t="shared" si="48"/>
        <v>0</v>
      </c>
      <c r="S417">
        <f t="shared" si="54"/>
        <v>0</v>
      </c>
      <c r="T417" t="str">
        <f>VLOOKUP(A417,'Catalogo de productos'!C:AJ,12,FALSE)</f>
        <v>027-NAVAL</v>
      </c>
      <c r="U417" t="str">
        <f>VLOOKUP(A417,'Catalogo de productos'!C:AJ,9,FALSE)</f>
        <v>AH103</v>
      </c>
      <c r="V417" t="str">
        <f>VLOOKUP(A417,'Catalogo de productos'!C:AJ,32,FALSE)</f>
        <v>A104</v>
      </c>
    </row>
    <row r="418" spans="1:22" ht="15" x14ac:dyDescent="0.25">
      <c r="A418" s="34" t="s">
        <v>2316</v>
      </c>
      <c r="B418" s="24" t="s">
        <v>3444</v>
      </c>
      <c r="C418" s="25" t="s">
        <v>2747</v>
      </c>
      <c r="D418" s="25">
        <v>66</v>
      </c>
      <c r="E418" s="23">
        <v>0</v>
      </c>
      <c r="F418" s="25">
        <v>66</v>
      </c>
      <c r="G418" s="26">
        <v>0.14000000000000001</v>
      </c>
      <c r="H418" s="65"/>
      <c r="I418" s="36">
        <f t="shared" si="49"/>
        <v>471.42857142857139</v>
      </c>
      <c r="J418">
        <f t="shared" si="50"/>
        <v>12.600000000000001</v>
      </c>
      <c r="K418">
        <f t="shared" si="51"/>
        <v>0</v>
      </c>
      <c r="L418">
        <f t="shared" si="52"/>
        <v>0</v>
      </c>
      <c r="M418" s="9">
        <f t="shared" si="53"/>
        <v>0</v>
      </c>
      <c r="N418" t="str">
        <f>VLOOKUP(A418,'Catalogo de productos'!C:AJ,10,FALSE)</f>
        <v>Gorritos</v>
      </c>
      <c r="O418" t="str">
        <f>VLOOKUP(A418,'Catalogo de productos'!C:AJ,7,FALSE)</f>
        <v>Activo</v>
      </c>
      <c r="P418">
        <f>VLOOKUP(A418,'Catalogo de productos'!C:AJ,28,FALSE)</f>
        <v>24</v>
      </c>
      <c r="Q418">
        <f>VLOOKUP(A418,'Catalogo de productos'!C:AJ,33,FALSE)</f>
        <v>1</v>
      </c>
      <c r="R418" s="37">
        <f t="shared" si="48"/>
        <v>0</v>
      </c>
      <c r="S418">
        <f t="shared" si="54"/>
        <v>0</v>
      </c>
      <c r="T418" t="str">
        <f>VLOOKUP(A418,'Catalogo de productos'!C:AJ,12,FALSE)</f>
        <v>027-NAVAL</v>
      </c>
      <c r="U418" t="str">
        <f>VLOOKUP(A418,'Catalogo de productos'!C:AJ,9,FALSE)</f>
        <v>AGU001</v>
      </c>
      <c r="V418">
        <f>VLOOKUP(A418,'Catalogo de productos'!C:AJ,32,FALSE)</f>
        <v>0</v>
      </c>
    </row>
    <row r="419" spans="1:22" ht="15" x14ac:dyDescent="0.25">
      <c r="A419" s="34" t="s">
        <v>787</v>
      </c>
      <c r="B419" s="24" t="s">
        <v>3420</v>
      </c>
      <c r="C419" s="25" t="s">
        <v>100</v>
      </c>
      <c r="D419" s="25">
        <v>104</v>
      </c>
      <c r="E419" s="23">
        <v>0</v>
      </c>
      <c r="F419" s="25">
        <v>104</v>
      </c>
      <c r="G419" s="26">
        <v>0.22</v>
      </c>
      <c r="H419" s="65"/>
      <c r="I419" s="36">
        <f t="shared" si="49"/>
        <v>472.72727272727275</v>
      </c>
      <c r="J419">
        <f t="shared" si="50"/>
        <v>19.8</v>
      </c>
      <c r="K419">
        <f t="shared" si="51"/>
        <v>0</v>
      </c>
      <c r="L419">
        <f t="shared" si="52"/>
        <v>0</v>
      </c>
      <c r="M419" s="9">
        <f t="shared" si="53"/>
        <v>0</v>
      </c>
      <c r="N419" t="str">
        <f>VLOOKUP(A419,'Catalogo de productos'!C:AJ,10,FALSE)</f>
        <v>Pantalón</v>
      </c>
      <c r="O419" t="str">
        <f>VLOOKUP(A419,'Catalogo de productos'!C:AJ,7,FALSE)</f>
        <v>Activo</v>
      </c>
      <c r="P419">
        <f>VLOOKUP(A419,'Catalogo de productos'!C:AJ,28,FALSE)</f>
        <v>24</v>
      </c>
      <c r="Q419">
        <f>VLOOKUP(A419,'Catalogo de productos'!C:AJ,33,FALSE)</f>
        <v>1</v>
      </c>
      <c r="R419" s="32">
        <f t="shared" si="48"/>
        <v>0</v>
      </c>
      <c r="S419">
        <f t="shared" si="54"/>
        <v>0</v>
      </c>
      <c r="T419" t="str">
        <f>VLOOKUP(A419,'Catalogo de productos'!C:AJ,12,FALSE)</f>
        <v>024-CELTA</v>
      </c>
      <c r="U419" t="str">
        <f>VLOOKUP(A419,'Catalogo de productos'!C:AJ,9,FALSE)</f>
        <v>A103</v>
      </c>
      <c r="V419" t="str">
        <f>VLOOKUP(A419,'Catalogo de productos'!C:AJ,32,FALSE)</f>
        <v xml:space="preserve">De todos </v>
      </c>
    </row>
    <row r="420" spans="1:22" ht="15" x14ac:dyDescent="0.25">
      <c r="A420" s="34" t="s">
        <v>549</v>
      </c>
      <c r="B420" s="24" t="s">
        <v>3461</v>
      </c>
      <c r="C420" s="25" t="s">
        <v>104</v>
      </c>
      <c r="D420" s="25">
        <v>71</v>
      </c>
      <c r="E420" s="23">
        <v>0</v>
      </c>
      <c r="F420" s="25">
        <v>71</v>
      </c>
      <c r="G420" s="26">
        <v>0.15</v>
      </c>
      <c r="H420" s="65"/>
      <c r="I420" s="36">
        <f t="shared" si="49"/>
        <v>473.33333333333337</v>
      </c>
      <c r="J420">
        <f t="shared" si="50"/>
        <v>13.5</v>
      </c>
      <c r="K420">
        <f t="shared" si="51"/>
        <v>0</v>
      </c>
      <c r="L420">
        <f t="shared" si="52"/>
        <v>0</v>
      </c>
      <c r="M420" s="9">
        <f t="shared" si="53"/>
        <v>0</v>
      </c>
      <c r="N420" t="str">
        <f>VLOOKUP(A420,'Catalogo de productos'!C:AJ,10,FALSE)</f>
        <v>Top</v>
      </c>
      <c r="O420" t="str">
        <f>VLOOKUP(A420,'Catalogo de productos'!C:AJ,7,FALSE)</f>
        <v>Activo</v>
      </c>
      <c r="P420">
        <f>VLOOKUP(A420,'Catalogo de productos'!C:AJ,28,FALSE)</f>
        <v>24</v>
      </c>
      <c r="Q420">
        <f>VLOOKUP(A420,'Catalogo de productos'!C:AJ,33,FALSE)</f>
        <v>2</v>
      </c>
      <c r="R420" s="32">
        <f t="shared" si="48"/>
        <v>0</v>
      </c>
      <c r="S420">
        <f t="shared" si="54"/>
        <v>0</v>
      </c>
      <c r="T420" t="str">
        <f>VLOOKUP(A420,'Catalogo de productos'!C:AJ,12,FALSE)</f>
        <v>421-AVENTURINE</v>
      </c>
      <c r="U420" t="str">
        <f>VLOOKUP(A420,'Catalogo de productos'!C:AJ,9,FALSE)</f>
        <v>AH003</v>
      </c>
      <c r="V420" t="str">
        <f>VLOOKUP(A420,'Catalogo de productos'!C:AJ,32,FALSE)</f>
        <v>A002</v>
      </c>
    </row>
    <row r="421" spans="1:22" ht="15" x14ac:dyDescent="0.25">
      <c r="A421" s="34" t="s">
        <v>1212</v>
      </c>
      <c r="B421" s="24" t="s">
        <v>3474</v>
      </c>
      <c r="C421" s="25" t="s">
        <v>107</v>
      </c>
      <c r="D421" s="31">
        <v>0</v>
      </c>
      <c r="E421" s="22">
        <v>24</v>
      </c>
      <c r="F421" s="25">
        <v>24</v>
      </c>
      <c r="G421" s="26">
        <v>0.05</v>
      </c>
      <c r="H421" s="65"/>
      <c r="I421" s="36">
        <f t="shared" si="49"/>
        <v>480</v>
      </c>
      <c r="J421">
        <f t="shared" si="50"/>
        <v>4.5</v>
      </c>
      <c r="K421">
        <f t="shared" si="51"/>
        <v>0</v>
      </c>
      <c r="L421">
        <f t="shared" si="52"/>
        <v>0</v>
      </c>
      <c r="M421" s="9">
        <f t="shared" si="53"/>
        <v>0</v>
      </c>
      <c r="N421" t="str">
        <f>VLOOKUP(A421,'Catalogo de productos'!C:AJ,10,FALSE)</f>
        <v>Pantalón</v>
      </c>
      <c r="O421" t="str">
        <f>VLOOKUP(A421,'Catalogo de productos'!C:AJ,7,FALSE)</f>
        <v>Activo</v>
      </c>
      <c r="P421">
        <f>VLOOKUP(A421,'Catalogo de productos'!C:AJ,28,FALSE)</f>
        <v>24</v>
      </c>
      <c r="Q421">
        <f>VLOOKUP(A421,'Catalogo de productos'!C:AJ,33,FALSE)</f>
        <v>3</v>
      </c>
      <c r="R421" s="32">
        <f t="shared" si="48"/>
        <v>0</v>
      </c>
      <c r="S421">
        <f t="shared" si="54"/>
        <v>0</v>
      </c>
      <c r="T421" t="str">
        <f>VLOOKUP(A421,'Catalogo de productos'!C:AJ,12,FALSE)</f>
        <v>570-NEGRO</v>
      </c>
      <c r="U421" t="str">
        <f>VLOOKUP(A421,'Catalogo de productos'!C:AJ,9,FALSE)</f>
        <v>AH103</v>
      </c>
      <c r="V421" t="str">
        <f>VLOOKUP(A421,'Catalogo de productos'!C:AJ,32,FALSE)</f>
        <v>A104</v>
      </c>
    </row>
    <row r="422" spans="1:22" ht="15" x14ac:dyDescent="0.25">
      <c r="A422" s="34" t="s">
        <v>2368</v>
      </c>
      <c r="B422" s="24" t="s">
        <v>3492</v>
      </c>
      <c r="C422" s="25" t="s">
        <v>2748</v>
      </c>
      <c r="D422" s="25">
        <v>48</v>
      </c>
      <c r="E422" s="23">
        <v>0</v>
      </c>
      <c r="F422" s="25">
        <v>48</v>
      </c>
      <c r="G422" s="26">
        <v>0.1</v>
      </c>
      <c r="H422" s="65"/>
      <c r="I422" s="36">
        <f t="shared" si="49"/>
        <v>480</v>
      </c>
      <c r="J422">
        <f t="shared" si="50"/>
        <v>9</v>
      </c>
      <c r="K422">
        <f t="shared" si="51"/>
        <v>0</v>
      </c>
      <c r="L422">
        <f t="shared" si="52"/>
        <v>0</v>
      </c>
      <c r="M422" s="9">
        <f t="shared" si="53"/>
        <v>0</v>
      </c>
      <c r="N422" t="str">
        <f>VLOOKUP(A422,'Catalogo de productos'!C:AJ,10,FALSE)</f>
        <v>Top</v>
      </c>
      <c r="O422" t="str">
        <f>VLOOKUP(A422,'Catalogo de productos'!C:AJ,7,FALSE)</f>
        <v>Activo</v>
      </c>
      <c r="P422">
        <f>VLOOKUP(A422,'Catalogo de productos'!C:AJ,28,FALSE)</f>
        <v>24</v>
      </c>
      <c r="Q422">
        <f>VLOOKUP(A422,'Catalogo de productos'!C:AJ,33,FALSE)</f>
        <v>1</v>
      </c>
      <c r="R422" s="32">
        <f t="shared" si="48"/>
        <v>0</v>
      </c>
      <c r="S422">
        <f t="shared" si="54"/>
        <v>0</v>
      </c>
      <c r="T422" t="str">
        <f>VLOOKUP(A422,'Catalogo de productos'!C:AJ,12,FALSE)</f>
        <v>023-ROSEBUD</v>
      </c>
      <c r="U422" t="str">
        <f>VLOOKUP(A422,'Catalogo de productos'!C:AJ,9,FALSE)</f>
        <v>I002</v>
      </c>
      <c r="V422" t="str">
        <f>VLOOKUP(A422,'Catalogo de productos'!C:AJ,32,FALSE)</f>
        <v xml:space="preserve">De todos </v>
      </c>
    </row>
    <row r="423" spans="1:22" ht="15" x14ac:dyDescent="0.25">
      <c r="A423" s="34" t="s">
        <v>1201</v>
      </c>
      <c r="B423" s="24" t="s">
        <v>3473</v>
      </c>
      <c r="C423" s="25" t="s">
        <v>104</v>
      </c>
      <c r="D423" s="25">
        <v>72</v>
      </c>
      <c r="E423" s="23">
        <v>0</v>
      </c>
      <c r="F423" s="25">
        <v>72</v>
      </c>
      <c r="G423" s="26">
        <v>0.15</v>
      </c>
      <c r="H423" s="65"/>
      <c r="I423" s="36">
        <f t="shared" si="49"/>
        <v>480</v>
      </c>
      <c r="J423">
        <f t="shared" si="50"/>
        <v>13.5</v>
      </c>
      <c r="K423">
        <f t="shared" si="51"/>
        <v>0</v>
      </c>
      <c r="L423">
        <f t="shared" si="52"/>
        <v>0</v>
      </c>
      <c r="M423" s="9">
        <f t="shared" si="53"/>
        <v>0</v>
      </c>
      <c r="N423" t="str">
        <f>VLOOKUP(A423,'Catalogo de productos'!C:AJ,10,FALSE)</f>
        <v>Pantalón</v>
      </c>
      <c r="O423" t="str">
        <f>VLOOKUP(A423,'Catalogo de productos'!C:AJ,7,FALSE)</f>
        <v>Activo</v>
      </c>
      <c r="P423">
        <f>VLOOKUP(A423,'Catalogo de productos'!C:AJ,28,FALSE)</f>
        <v>24</v>
      </c>
      <c r="Q423">
        <f>VLOOKUP(A423,'Catalogo de productos'!C:AJ,33,FALSE)</f>
        <v>3</v>
      </c>
      <c r="R423" s="32">
        <f t="shared" si="48"/>
        <v>0</v>
      </c>
      <c r="S423">
        <f t="shared" si="54"/>
        <v>0</v>
      </c>
      <c r="T423" t="str">
        <f>VLOOKUP(A423,'Catalogo de productos'!C:AJ,12,FALSE)</f>
        <v>421-AVENTURINE</v>
      </c>
      <c r="U423" t="str">
        <f>VLOOKUP(A423,'Catalogo de productos'!C:AJ,9,FALSE)</f>
        <v>AH103</v>
      </c>
      <c r="V423" t="str">
        <f>VLOOKUP(A423,'Catalogo de productos'!C:AJ,32,FALSE)</f>
        <v>A104</v>
      </c>
    </row>
    <row r="424" spans="1:22" ht="15" x14ac:dyDescent="0.25">
      <c r="A424" s="34" t="s">
        <v>2364</v>
      </c>
      <c r="B424" s="24" t="s">
        <v>3490</v>
      </c>
      <c r="C424" s="25" t="s">
        <v>100</v>
      </c>
      <c r="D424" s="25">
        <v>106</v>
      </c>
      <c r="E424" s="22">
        <v>72</v>
      </c>
      <c r="F424" s="25">
        <v>178</v>
      </c>
      <c r="G424" s="26">
        <v>0.37</v>
      </c>
      <c r="H424" s="65"/>
      <c r="I424" s="36">
        <f t="shared" si="49"/>
        <v>481.08108108108109</v>
      </c>
      <c r="J424">
        <f t="shared" si="50"/>
        <v>33.299999999999997</v>
      </c>
      <c r="K424">
        <f t="shared" si="51"/>
        <v>0</v>
      </c>
      <c r="L424">
        <f t="shared" si="52"/>
        <v>0</v>
      </c>
      <c r="M424" s="9">
        <f t="shared" si="53"/>
        <v>0</v>
      </c>
      <c r="N424" t="str">
        <f>VLOOKUP(A424,'Catalogo de productos'!C:AJ,10,FALSE)</f>
        <v>Top</v>
      </c>
      <c r="O424" t="str">
        <f>VLOOKUP(A424,'Catalogo de productos'!C:AJ,7,FALSE)</f>
        <v>Activo</v>
      </c>
      <c r="P424">
        <f>VLOOKUP(A424,'Catalogo de productos'!C:AJ,28,FALSE)</f>
        <v>24</v>
      </c>
      <c r="Q424">
        <f>VLOOKUP(A424,'Catalogo de productos'!C:AJ,33,FALSE)</f>
        <v>1</v>
      </c>
      <c r="R424" s="32">
        <f t="shared" si="48"/>
        <v>0</v>
      </c>
      <c r="S424">
        <f t="shared" si="54"/>
        <v>0</v>
      </c>
      <c r="T424" t="str">
        <f>VLOOKUP(A424,'Catalogo de productos'!C:AJ,12,FALSE)</f>
        <v>510-ROUJA</v>
      </c>
      <c r="U424" t="str">
        <f>VLOOKUP(A424,'Catalogo de productos'!C:AJ,9,FALSE)</f>
        <v>I001</v>
      </c>
      <c r="V424" t="str">
        <f>VLOOKUP(A424,'Catalogo de productos'!C:AJ,32,FALSE)</f>
        <v xml:space="preserve">De todos </v>
      </c>
    </row>
    <row r="425" spans="1:22" ht="15" x14ac:dyDescent="0.25">
      <c r="A425" s="34" t="s">
        <v>2219</v>
      </c>
      <c r="B425" s="24" t="s">
        <v>3497</v>
      </c>
      <c r="C425" s="25" t="s">
        <v>2747</v>
      </c>
      <c r="D425" s="25">
        <v>108</v>
      </c>
      <c r="E425" s="25">
        <v>72</v>
      </c>
      <c r="F425" s="25">
        <v>180</v>
      </c>
      <c r="G425" s="26">
        <v>0.37</v>
      </c>
      <c r="H425" s="65"/>
      <c r="I425" s="36">
        <f t="shared" si="49"/>
        <v>486.48648648648651</v>
      </c>
      <c r="J425">
        <f t="shared" si="50"/>
        <v>33.299999999999997</v>
      </c>
      <c r="K425">
        <f t="shared" si="51"/>
        <v>0</v>
      </c>
      <c r="L425">
        <f t="shared" si="52"/>
        <v>0</v>
      </c>
      <c r="M425" s="9">
        <f t="shared" si="53"/>
        <v>0</v>
      </c>
      <c r="N425" t="str">
        <f>VLOOKUP(A425,'Catalogo de productos'!C:AJ,10,FALSE)</f>
        <v>Top</v>
      </c>
      <c r="O425" t="str">
        <f>VLOOKUP(A425,'Catalogo de productos'!C:AJ,7,FALSE)</f>
        <v>Activo</v>
      </c>
      <c r="P425">
        <f>VLOOKUP(A425,'Catalogo de productos'!C:AJ,28,FALSE)</f>
        <v>24</v>
      </c>
      <c r="Q425">
        <f>VLOOKUP(A425,'Catalogo de productos'!C:AJ,33,FALSE)</f>
        <v>2</v>
      </c>
      <c r="R425" s="32">
        <f t="shared" si="48"/>
        <v>0</v>
      </c>
      <c r="S425">
        <f t="shared" si="54"/>
        <v>0</v>
      </c>
      <c r="T425" t="str">
        <f>VLOOKUP(A425,'Catalogo de productos'!C:AJ,12,FALSE)</f>
        <v>027-NAVAL</v>
      </c>
      <c r="U425" t="str">
        <f>VLOOKUP(A425,'Catalogo de productos'!C:AJ,9,FALSE)</f>
        <v>IH002</v>
      </c>
      <c r="V425" t="str">
        <f>VLOOKUP(A425,'Catalogo de productos'!C:AJ,32,FALSE)</f>
        <v>A005</v>
      </c>
    </row>
    <row r="426" spans="1:22" ht="15" x14ac:dyDescent="0.25">
      <c r="A426" s="34" t="s">
        <v>2248</v>
      </c>
      <c r="B426" s="24" t="s">
        <v>3495</v>
      </c>
      <c r="C426" s="25" t="s">
        <v>2747</v>
      </c>
      <c r="D426" s="25">
        <v>74</v>
      </c>
      <c r="E426" s="22">
        <v>72</v>
      </c>
      <c r="F426" s="25">
        <v>146</v>
      </c>
      <c r="G426" s="26">
        <v>0.3</v>
      </c>
      <c r="H426" s="65"/>
      <c r="I426" s="36">
        <f t="shared" si="49"/>
        <v>486.66666666666669</v>
      </c>
      <c r="J426">
        <f t="shared" si="50"/>
        <v>27</v>
      </c>
      <c r="K426">
        <f t="shared" si="51"/>
        <v>0</v>
      </c>
      <c r="L426">
        <f t="shared" si="52"/>
        <v>0</v>
      </c>
      <c r="M426" s="9">
        <f t="shared" si="53"/>
        <v>0</v>
      </c>
      <c r="N426" t="str">
        <f>VLOOKUP(A426,'Catalogo de productos'!C:AJ,10,FALSE)</f>
        <v>Pantalón</v>
      </c>
      <c r="O426" t="str">
        <f>VLOOKUP(A426,'Catalogo de productos'!C:AJ,7,FALSE)</f>
        <v>Activo</v>
      </c>
      <c r="P426">
        <f>VLOOKUP(A426,'Catalogo de productos'!C:AJ,28,FALSE)</f>
        <v>24</v>
      </c>
      <c r="Q426">
        <f>VLOOKUP(A426,'Catalogo de productos'!C:AJ,33,FALSE)</f>
        <v>1</v>
      </c>
      <c r="R426" s="32">
        <f t="shared" si="48"/>
        <v>0</v>
      </c>
      <c r="S426">
        <f t="shared" si="54"/>
        <v>0</v>
      </c>
      <c r="T426" t="str">
        <f>VLOOKUP(A426,'Catalogo de productos'!C:AJ,12,FALSE)</f>
        <v>510-ROUJA</v>
      </c>
      <c r="U426" t="str">
        <f>VLOOKUP(A426,'Catalogo de productos'!C:AJ,9,FALSE)</f>
        <v>I101</v>
      </c>
      <c r="V426" t="str">
        <f>VLOOKUP(A426,'Catalogo de productos'!C:AJ,32,FALSE)</f>
        <v xml:space="preserve">De todos </v>
      </c>
    </row>
    <row r="427" spans="1:22" ht="15" x14ac:dyDescent="0.25">
      <c r="A427" s="34" t="s">
        <v>1243</v>
      </c>
      <c r="B427" s="24" t="s">
        <v>3481</v>
      </c>
      <c r="C427" s="25" t="s">
        <v>104</v>
      </c>
      <c r="D427" s="25">
        <v>1</v>
      </c>
      <c r="E427" s="22">
        <v>24</v>
      </c>
      <c r="F427" s="25">
        <v>25</v>
      </c>
      <c r="G427" s="26">
        <v>0.05</v>
      </c>
      <c r="H427" s="65"/>
      <c r="I427" s="36">
        <f t="shared" si="49"/>
        <v>500</v>
      </c>
      <c r="J427">
        <f t="shared" si="50"/>
        <v>4.5</v>
      </c>
      <c r="K427">
        <f t="shared" si="51"/>
        <v>0</v>
      </c>
      <c r="L427">
        <f t="shared" si="52"/>
        <v>0</v>
      </c>
      <c r="M427" s="9">
        <f t="shared" si="53"/>
        <v>0</v>
      </c>
      <c r="N427" t="str">
        <f>VLOOKUP(A427,'Catalogo de productos'!C:AJ,10,FALSE)</f>
        <v>Pantalón</v>
      </c>
      <c r="O427" t="str">
        <f>VLOOKUP(A427,'Catalogo de productos'!C:AJ,7,FALSE)</f>
        <v>Activo</v>
      </c>
      <c r="P427">
        <f>VLOOKUP(A427,'Catalogo de productos'!C:AJ,28,FALSE)</f>
        <v>24</v>
      </c>
      <c r="Q427">
        <f>VLOOKUP(A427,'Catalogo de productos'!C:AJ,33,FALSE)</f>
        <v>1</v>
      </c>
      <c r="R427" s="32">
        <f t="shared" si="48"/>
        <v>0</v>
      </c>
      <c r="S427">
        <f t="shared" si="54"/>
        <v>0</v>
      </c>
      <c r="T427" t="str">
        <f>VLOOKUP(A427,'Catalogo de productos'!C:AJ,12,FALSE)</f>
        <v>203-CENIZA</v>
      </c>
      <c r="U427" t="str">
        <f>VLOOKUP(A427,'Catalogo de productos'!C:AJ,9,FALSE)</f>
        <v>AM108</v>
      </c>
      <c r="V427" t="str">
        <f>VLOOKUP(A427,'Catalogo de productos'!C:AJ,32,FALSE)</f>
        <v xml:space="preserve">De todos </v>
      </c>
    </row>
    <row r="428" spans="1:22" ht="15" x14ac:dyDescent="0.25">
      <c r="A428" s="34" t="s">
        <v>998</v>
      </c>
      <c r="B428" s="24" t="s">
        <v>3426</v>
      </c>
      <c r="C428" s="25" t="s">
        <v>104</v>
      </c>
      <c r="D428" s="25">
        <v>30</v>
      </c>
      <c r="E428" s="23">
        <v>0</v>
      </c>
      <c r="F428" s="25">
        <v>30</v>
      </c>
      <c r="G428" s="26">
        <v>0.06</v>
      </c>
      <c r="H428" s="65"/>
      <c r="I428" s="36">
        <f t="shared" si="49"/>
        <v>500</v>
      </c>
      <c r="J428">
        <f t="shared" si="50"/>
        <v>5.3999999999999995</v>
      </c>
      <c r="K428">
        <f t="shared" si="51"/>
        <v>0</v>
      </c>
      <c r="L428">
        <f t="shared" si="52"/>
        <v>0</v>
      </c>
      <c r="M428" s="9">
        <f t="shared" si="53"/>
        <v>0</v>
      </c>
      <c r="N428" t="str">
        <f>VLOOKUP(A428,'Catalogo de productos'!C:AJ,10,FALSE)</f>
        <v>Pantalón</v>
      </c>
      <c r="O428" t="str">
        <f>VLOOKUP(A428,'Catalogo de productos'!C:AJ,7,FALSE)</f>
        <v>Activo</v>
      </c>
      <c r="P428">
        <f>VLOOKUP(A428,'Catalogo de productos'!C:AJ,28,FALSE)</f>
        <v>24</v>
      </c>
      <c r="Q428">
        <f>VLOOKUP(A428,'Catalogo de productos'!C:AJ,33,FALSE)</f>
        <v>3</v>
      </c>
      <c r="R428" s="32">
        <f t="shared" si="48"/>
        <v>0</v>
      </c>
      <c r="S428">
        <f t="shared" si="54"/>
        <v>0</v>
      </c>
      <c r="T428" t="str">
        <f>VLOOKUP(A428,'Catalogo de productos'!C:AJ,12,FALSE)</f>
        <v>027-NAVAL</v>
      </c>
      <c r="U428" t="str">
        <f>VLOOKUP(A428,'Catalogo de productos'!C:AJ,9,FALSE)</f>
        <v>A104</v>
      </c>
      <c r="V428" t="str">
        <f>VLOOKUP(A428,'Catalogo de productos'!C:AJ,32,FALSE)</f>
        <v>A103 y AH103</v>
      </c>
    </row>
    <row r="429" spans="1:22" ht="15" x14ac:dyDescent="0.25">
      <c r="A429" s="34" t="s">
        <v>539</v>
      </c>
      <c r="B429" s="24" t="s">
        <v>3457</v>
      </c>
      <c r="C429" s="25" t="s">
        <v>98</v>
      </c>
      <c r="D429" s="25">
        <v>76</v>
      </c>
      <c r="E429" s="23">
        <v>0</v>
      </c>
      <c r="F429" s="25">
        <v>76</v>
      </c>
      <c r="G429" s="26">
        <v>0.15</v>
      </c>
      <c r="H429" s="65"/>
      <c r="I429" s="36">
        <f t="shared" si="49"/>
        <v>506.66666666666669</v>
      </c>
      <c r="J429">
        <f t="shared" si="50"/>
        <v>13.5</v>
      </c>
      <c r="K429">
        <f t="shared" si="51"/>
        <v>0</v>
      </c>
      <c r="L429">
        <f t="shared" si="52"/>
        <v>0</v>
      </c>
      <c r="M429" s="9">
        <f t="shared" si="53"/>
        <v>0</v>
      </c>
      <c r="N429" t="str">
        <f>VLOOKUP(A429,'Catalogo de productos'!C:AJ,10,FALSE)</f>
        <v>Top</v>
      </c>
      <c r="O429" t="str">
        <f>VLOOKUP(A429,'Catalogo de productos'!C:AJ,7,FALSE)</f>
        <v>Activo</v>
      </c>
      <c r="P429">
        <f>VLOOKUP(A429,'Catalogo de productos'!C:AJ,28,FALSE)</f>
        <v>24</v>
      </c>
      <c r="Q429">
        <f>VLOOKUP(A429,'Catalogo de productos'!C:AJ,33,FALSE)</f>
        <v>2</v>
      </c>
      <c r="R429" s="32">
        <f t="shared" si="48"/>
        <v>0</v>
      </c>
      <c r="S429">
        <f t="shared" si="54"/>
        <v>0</v>
      </c>
      <c r="T429" t="str">
        <f>VLOOKUP(A429,'Catalogo de productos'!C:AJ,12,FALSE)</f>
        <v>001-BLANCO</v>
      </c>
      <c r="U429" t="str">
        <f>VLOOKUP(A429,'Catalogo de productos'!C:AJ,9,FALSE)</f>
        <v>AH003</v>
      </c>
      <c r="V429" t="str">
        <f>VLOOKUP(A429,'Catalogo de productos'!C:AJ,32,FALSE)</f>
        <v>A002</v>
      </c>
    </row>
    <row r="430" spans="1:22" ht="15" x14ac:dyDescent="0.25">
      <c r="A430" s="34" t="s">
        <v>2269</v>
      </c>
      <c r="B430" s="24" t="s">
        <v>3499</v>
      </c>
      <c r="C430" s="25" t="s">
        <v>98</v>
      </c>
      <c r="D430" s="25">
        <v>143</v>
      </c>
      <c r="E430" s="22">
        <v>72</v>
      </c>
      <c r="F430" s="25">
        <v>215</v>
      </c>
      <c r="G430" s="26">
        <v>0.42</v>
      </c>
      <c r="H430" s="65"/>
      <c r="I430" s="36">
        <f t="shared" si="49"/>
        <v>511.90476190476193</v>
      </c>
      <c r="J430">
        <f t="shared" si="50"/>
        <v>37.799999999999997</v>
      </c>
      <c r="K430">
        <f t="shared" si="51"/>
        <v>0</v>
      </c>
      <c r="L430">
        <f t="shared" si="52"/>
        <v>0</v>
      </c>
      <c r="M430" s="9">
        <f t="shared" si="53"/>
        <v>0</v>
      </c>
      <c r="N430" t="str">
        <f>VLOOKUP(A430,'Catalogo de productos'!C:AJ,10,FALSE)</f>
        <v>Pantalón</v>
      </c>
      <c r="O430" t="str">
        <f>VLOOKUP(A430,'Catalogo de productos'!C:AJ,7,FALSE)</f>
        <v>Activo</v>
      </c>
      <c r="P430">
        <f>VLOOKUP(A430,'Catalogo de productos'!C:AJ,28,FALSE)</f>
        <v>24</v>
      </c>
      <c r="Q430">
        <f>VLOOKUP(A430,'Catalogo de productos'!C:AJ,33,FALSE)</f>
        <v>2</v>
      </c>
      <c r="R430" s="32">
        <f t="shared" si="48"/>
        <v>0</v>
      </c>
      <c r="S430">
        <f t="shared" si="54"/>
        <v>0</v>
      </c>
      <c r="T430" t="str">
        <f>VLOOKUP(A430,'Catalogo de productos'!C:AJ,12,FALSE)</f>
        <v>027-NAVAL</v>
      </c>
      <c r="U430" t="str">
        <f>VLOOKUP(A430,'Catalogo de productos'!C:AJ,9,FALSE)</f>
        <v>IH101</v>
      </c>
      <c r="V430" t="str">
        <f>VLOOKUP(A430,'Catalogo de productos'!C:AJ,32,FALSE)</f>
        <v>A104</v>
      </c>
    </row>
    <row r="431" spans="1:22" ht="15" x14ac:dyDescent="0.25">
      <c r="A431" s="34" t="s">
        <v>810</v>
      </c>
      <c r="B431" s="24" t="s">
        <v>3423</v>
      </c>
      <c r="C431" s="25" t="s">
        <v>104</v>
      </c>
      <c r="D431" s="25">
        <v>72</v>
      </c>
      <c r="E431" s="23">
        <v>0</v>
      </c>
      <c r="F431" s="25">
        <v>72</v>
      </c>
      <c r="G431" s="26">
        <v>0.14000000000000001</v>
      </c>
      <c r="H431" s="65"/>
      <c r="I431" s="36">
        <f t="shared" si="49"/>
        <v>514.28571428571422</v>
      </c>
      <c r="J431">
        <f t="shared" si="50"/>
        <v>12.600000000000001</v>
      </c>
      <c r="K431">
        <f t="shared" si="51"/>
        <v>0</v>
      </c>
      <c r="L431">
        <f t="shared" si="52"/>
        <v>0</v>
      </c>
      <c r="M431" s="9">
        <f t="shared" si="53"/>
        <v>0</v>
      </c>
      <c r="N431" t="str">
        <f>VLOOKUP(A431,'Catalogo de productos'!C:AJ,10,FALSE)</f>
        <v>Pantalón</v>
      </c>
      <c r="O431" t="str">
        <f>VLOOKUP(A431,'Catalogo de productos'!C:AJ,7,FALSE)</f>
        <v>Activo</v>
      </c>
      <c r="P431">
        <f>VLOOKUP(A431,'Catalogo de productos'!C:AJ,28,FALSE)</f>
        <v>24</v>
      </c>
      <c r="Q431">
        <f>VLOOKUP(A431,'Catalogo de productos'!C:AJ,33,FALSE)</f>
        <v>1</v>
      </c>
      <c r="R431" s="32">
        <f t="shared" si="48"/>
        <v>0</v>
      </c>
      <c r="S431">
        <f t="shared" si="54"/>
        <v>0</v>
      </c>
      <c r="T431" t="str">
        <f>VLOOKUP(A431,'Catalogo de productos'!C:AJ,12,FALSE)</f>
        <v>421-AVENTURINE</v>
      </c>
      <c r="U431" t="str">
        <f>VLOOKUP(A431,'Catalogo de productos'!C:AJ,9,FALSE)</f>
        <v>A103</v>
      </c>
      <c r="V431" t="str">
        <f>VLOOKUP(A431,'Catalogo de productos'!C:AJ,32,FALSE)</f>
        <v xml:space="preserve">De todos </v>
      </c>
    </row>
    <row r="432" spans="1:22" ht="15" x14ac:dyDescent="0.25">
      <c r="A432" s="34" t="s">
        <v>2922</v>
      </c>
      <c r="B432" s="24" t="s">
        <v>3400</v>
      </c>
      <c r="C432" s="25" t="s">
        <v>2748</v>
      </c>
      <c r="D432" s="25">
        <v>68</v>
      </c>
      <c r="E432" s="23">
        <v>0</v>
      </c>
      <c r="F432" s="25">
        <v>68</v>
      </c>
      <c r="G432" s="26">
        <v>0.13</v>
      </c>
      <c r="H432" s="65"/>
      <c r="I432" s="36">
        <f t="shared" si="49"/>
        <v>523.07692307692309</v>
      </c>
      <c r="J432">
        <f t="shared" si="50"/>
        <v>11.700000000000001</v>
      </c>
      <c r="K432">
        <f t="shared" si="51"/>
        <v>0</v>
      </c>
      <c r="L432">
        <f t="shared" si="52"/>
        <v>0</v>
      </c>
      <c r="M432" s="9">
        <f t="shared" si="53"/>
        <v>0</v>
      </c>
      <c r="N432" t="str">
        <f>VLOOKUP(A432,'Catalogo de productos'!C:AJ,10,FALSE)</f>
        <v>Top</v>
      </c>
      <c r="O432" t="str">
        <f>VLOOKUP(A432,'Catalogo de productos'!C:AJ,7,FALSE)</f>
        <v>Activo</v>
      </c>
      <c r="P432">
        <f>VLOOKUP(A432,'Catalogo de productos'!C:AJ,28,FALSE)</f>
        <v>24</v>
      </c>
      <c r="Q432">
        <f>VLOOKUP(A432,'Catalogo de productos'!C:AJ,33,FALSE)</f>
        <v>2</v>
      </c>
      <c r="R432" s="32">
        <f t="shared" si="48"/>
        <v>0</v>
      </c>
      <c r="S432">
        <f t="shared" si="54"/>
        <v>0</v>
      </c>
      <c r="T432" t="str">
        <f>VLOOKUP(A432,'Catalogo de productos'!C:AJ,12,FALSE)</f>
        <v>001-BLANCO</v>
      </c>
      <c r="U432" t="str">
        <f>VLOOKUP(A432,'Catalogo de productos'!C:AJ,9,FALSE)</f>
        <v>A003</v>
      </c>
      <c r="V432" t="str">
        <f>VLOOKUP(A432,'Catalogo de productos'!C:AJ,32,FALSE)</f>
        <v xml:space="preserve">De todos </v>
      </c>
    </row>
    <row r="433" spans="1:22" ht="15" x14ac:dyDescent="0.25">
      <c r="A433" s="34" t="s">
        <v>2299</v>
      </c>
      <c r="B433" s="24" t="s">
        <v>3486</v>
      </c>
      <c r="C433" s="25" t="s">
        <v>2748</v>
      </c>
      <c r="D433" s="25">
        <v>150</v>
      </c>
      <c r="E433" s="23">
        <v>0</v>
      </c>
      <c r="F433" s="25">
        <v>150</v>
      </c>
      <c r="G433" s="26">
        <v>0.28000000000000003</v>
      </c>
      <c r="H433" s="65"/>
      <c r="I433" s="36">
        <f t="shared" si="49"/>
        <v>535.71428571428567</v>
      </c>
      <c r="J433">
        <f t="shared" si="50"/>
        <v>25.200000000000003</v>
      </c>
      <c r="K433">
        <f t="shared" si="51"/>
        <v>0</v>
      </c>
      <c r="L433">
        <f t="shared" si="52"/>
        <v>0</v>
      </c>
      <c r="M433" s="9">
        <f t="shared" si="53"/>
        <v>0</v>
      </c>
      <c r="N433" t="str">
        <f>VLOOKUP(A433,'Catalogo de productos'!C:AJ,10,FALSE)</f>
        <v>Bata</v>
      </c>
      <c r="O433" t="str">
        <f>VLOOKUP(A433,'Catalogo de productos'!C:AJ,7,FALSE)</f>
        <v>Activo</v>
      </c>
      <c r="P433">
        <f>VLOOKUP(A433,'Catalogo de productos'!C:AJ,28,FALSE)</f>
        <v>24</v>
      </c>
      <c r="Q433">
        <f>VLOOKUP(A433,'Catalogo de productos'!C:AJ,33,FALSE)</f>
        <v>1</v>
      </c>
      <c r="R433" s="32">
        <f t="shared" si="48"/>
        <v>0</v>
      </c>
      <c r="S433">
        <f t="shared" si="54"/>
        <v>0</v>
      </c>
      <c r="T433" t="str">
        <f>VLOOKUP(A433,'Catalogo de productos'!C:AJ,12,FALSE)</f>
        <v>001-BLANCO</v>
      </c>
      <c r="U433" t="str">
        <f>VLOOKUP(A433,'Catalogo de productos'!C:AJ,9,FALSE)</f>
        <v>EH201</v>
      </c>
      <c r="V433" t="str">
        <f>VLOOKUP(A433,'Catalogo de productos'!C:AJ,32,FALSE)</f>
        <v xml:space="preserve">De todos </v>
      </c>
    </row>
    <row r="434" spans="1:22" ht="15" x14ac:dyDescent="0.25">
      <c r="A434" s="34" t="s">
        <v>1005</v>
      </c>
      <c r="B434" s="24" t="s">
        <v>3427</v>
      </c>
      <c r="C434" s="25" t="s">
        <v>104</v>
      </c>
      <c r="D434" s="25">
        <v>3</v>
      </c>
      <c r="E434" s="22">
        <v>24</v>
      </c>
      <c r="F434" s="25">
        <v>27</v>
      </c>
      <c r="G434" s="26">
        <v>0.05</v>
      </c>
      <c r="H434" s="65"/>
      <c r="I434" s="36">
        <f t="shared" si="49"/>
        <v>540</v>
      </c>
      <c r="J434">
        <f t="shared" si="50"/>
        <v>4.5</v>
      </c>
      <c r="K434">
        <f t="shared" si="51"/>
        <v>0</v>
      </c>
      <c r="L434">
        <f t="shared" si="52"/>
        <v>0</v>
      </c>
      <c r="M434" s="9">
        <f t="shared" si="53"/>
        <v>0</v>
      </c>
      <c r="N434" t="str">
        <f>VLOOKUP(A434,'Catalogo de productos'!C:AJ,10,FALSE)</f>
        <v>Pantalón</v>
      </c>
      <c r="O434" t="str">
        <f>VLOOKUP(A434,'Catalogo de productos'!C:AJ,7,FALSE)</f>
        <v>Activo</v>
      </c>
      <c r="P434">
        <f>VLOOKUP(A434,'Catalogo de productos'!C:AJ,28,FALSE)</f>
        <v>24</v>
      </c>
      <c r="Q434">
        <f>VLOOKUP(A434,'Catalogo de productos'!C:AJ,33,FALSE)</f>
        <v>3</v>
      </c>
      <c r="R434" s="32">
        <f t="shared" si="48"/>
        <v>0</v>
      </c>
      <c r="S434">
        <f t="shared" si="54"/>
        <v>0</v>
      </c>
      <c r="T434" t="str">
        <f>VLOOKUP(A434,'Catalogo de productos'!C:AJ,12,FALSE)</f>
        <v>203-CENIZA</v>
      </c>
      <c r="U434" t="str">
        <f>VLOOKUP(A434,'Catalogo de productos'!C:AJ,9,FALSE)</f>
        <v>A104</v>
      </c>
      <c r="V434" t="str">
        <f>VLOOKUP(A434,'Catalogo de productos'!C:AJ,32,FALSE)</f>
        <v>A103 y AH103</v>
      </c>
    </row>
    <row r="435" spans="1:22" ht="15" x14ac:dyDescent="0.25">
      <c r="A435" s="34" t="s">
        <v>466</v>
      </c>
      <c r="B435" s="24" t="s">
        <v>3453</v>
      </c>
      <c r="C435" s="25" t="s">
        <v>107</v>
      </c>
      <c r="D435" s="25">
        <v>38</v>
      </c>
      <c r="E435" s="23">
        <v>0</v>
      </c>
      <c r="F435" s="25">
        <v>38</v>
      </c>
      <c r="G435" s="26">
        <v>7.0000000000000007E-2</v>
      </c>
      <c r="H435" s="65"/>
      <c r="I435" s="36">
        <f t="shared" si="49"/>
        <v>542.85714285714278</v>
      </c>
      <c r="J435">
        <f t="shared" si="50"/>
        <v>6.3000000000000007</v>
      </c>
      <c r="K435">
        <f t="shared" si="51"/>
        <v>0</v>
      </c>
      <c r="L435">
        <f t="shared" si="52"/>
        <v>0</v>
      </c>
      <c r="M435" s="9">
        <f t="shared" si="53"/>
        <v>0</v>
      </c>
      <c r="N435" t="str">
        <f>VLOOKUP(A435,'Catalogo de productos'!C:AJ,10,FALSE)</f>
        <v>Top</v>
      </c>
      <c r="O435" t="str">
        <f>VLOOKUP(A435,'Catalogo de productos'!C:AJ,7,FALSE)</f>
        <v>Activo</v>
      </c>
      <c r="P435">
        <f>VLOOKUP(A435,'Catalogo de productos'!C:AJ,28,FALSE)</f>
        <v>24</v>
      </c>
      <c r="Q435">
        <f>VLOOKUP(A435,'Catalogo de productos'!C:AJ,33,FALSE)</f>
        <v>1</v>
      </c>
      <c r="R435" s="32">
        <f t="shared" si="48"/>
        <v>0</v>
      </c>
      <c r="S435">
        <f t="shared" si="54"/>
        <v>0</v>
      </c>
      <c r="T435" t="str">
        <f>VLOOKUP(A435,'Catalogo de productos'!C:AJ,12,FALSE)</f>
        <v>570-NEGRO</v>
      </c>
      <c r="U435" t="str">
        <f>VLOOKUP(A435,'Catalogo de productos'!C:AJ,9,FALSE)</f>
        <v>AH001</v>
      </c>
      <c r="V435" t="str">
        <f>VLOOKUP(A435,'Catalogo de productos'!C:AJ,32,FALSE)</f>
        <v xml:space="preserve">De todos </v>
      </c>
    </row>
    <row r="436" spans="1:22" ht="15" x14ac:dyDescent="0.25">
      <c r="A436" s="34" t="s">
        <v>1063</v>
      </c>
      <c r="B436" s="24" t="s">
        <v>3463</v>
      </c>
      <c r="C436" s="25" t="s">
        <v>100</v>
      </c>
      <c r="D436" s="25">
        <v>77</v>
      </c>
      <c r="E436" s="23">
        <v>0</v>
      </c>
      <c r="F436" s="25">
        <v>77</v>
      </c>
      <c r="G436" s="26">
        <v>0.14000000000000001</v>
      </c>
      <c r="H436" s="65"/>
      <c r="I436" s="36">
        <f t="shared" si="49"/>
        <v>550</v>
      </c>
      <c r="J436">
        <f t="shared" si="50"/>
        <v>12.600000000000001</v>
      </c>
      <c r="K436">
        <f t="shared" si="51"/>
        <v>0</v>
      </c>
      <c r="L436">
        <f t="shared" si="52"/>
        <v>0</v>
      </c>
      <c r="M436" s="9">
        <f t="shared" si="53"/>
        <v>0</v>
      </c>
      <c r="N436" t="str">
        <f>VLOOKUP(A436,'Catalogo de productos'!C:AJ,10,FALSE)</f>
        <v>Pantalón</v>
      </c>
      <c r="O436" t="str">
        <f>VLOOKUP(A436,'Catalogo de productos'!C:AJ,7,FALSE)</f>
        <v>Activo</v>
      </c>
      <c r="P436">
        <f>VLOOKUP(A436,'Catalogo de productos'!C:AJ,28,FALSE)</f>
        <v>24</v>
      </c>
      <c r="Q436">
        <f>VLOOKUP(A436,'Catalogo de productos'!C:AJ,33,FALSE)</f>
        <v>2</v>
      </c>
      <c r="R436" s="32">
        <f t="shared" si="48"/>
        <v>0</v>
      </c>
      <c r="S436">
        <f t="shared" si="54"/>
        <v>0</v>
      </c>
      <c r="T436" t="str">
        <f>VLOOKUP(A436,'Catalogo de productos'!C:AJ,12,FALSE)</f>
        <v>001-BLANCO</v>
      </c>
      <c r="U436" t="str">
        <f>VLOOKUP(A436,'Catalogo de productos'!C:AJ,9,FALSE)</f>
        <v>AH101</v>
      </c>
      <c r="V436" t="str">
        <f>VLOOKUP(A436,'Catalogo de productos'!C:AJ,32,FALSE)</f>
        <v xml:space="preserve">De todos </v>
      </c>
    </row>
    <row r="437" spans="1:22" ht="15" x14ac:dyDescent="0.25">
      <c r="A437" s="34" t="s">
        <v>2267</v>
      </c>
      <c r="B437" s="24" t="s">
        <v>3499</v>
      </c>
      <c r="C437" s="25" t="s">
        <v>2747</v>
      </c>
      <c r="D437" s="25">
        <v>94</v>
      </c>
      <c r="E437" s="22">
        <v>72</v>
      </c>
      <c r="F437" s="25">
        <v>166</v>
      </c>
      <c r="G437" s="26">
        <v>0.3</v>
      </c>
      <c r="H437" s="65"/>
      <c r="I437" s="36">
        <f t="shared" si="49"/>
        <v>553.33333333333337</v>
      </c>
      <c r="J437">
        <f t="shared" si="50"/>
        <v>27</v>
      </c>
      <c r="K437">
        <f t="shared" si="51"/>
        <v>0</v>
      </c>
      <c r="L437">
        <f t="shared" si="52"/>
        <v>0</v>
      </c>
      <c r="M437" s="9">
        <f t="shared" si="53"/>
        <v>0</v>
      </c>
      <c r="N437" t="str">
        <f>VLOOKUP(A437,'Catalogo de productos'!C:AJ,10,FALSE)</f>
        <v>Pantalón</v>
      </c>
      <c r="O437" t="str">
        <f>VLOOKUP(A437,'Catalogo de productos'!C:AJ,7,FALSE)</f>
        <v>Activo</v>
      </c>
      <c r="P437">
        <f>VLOOKUP(A437,'Catalogo de productos'!C:AJ,28,FALSE)</f>
        <v>24</v>
      </c>
      <c r="Q437">
        <f>VLOOKUP(A437,'Catalogo de productos'!C:AJ,33,FALSE)</f>
        <v>2</v>
      </c>
      <c r="R437" s="32">
        <f t="shared" si="48"/>
        <v>0</v>
      </c>
      <c r="S437">
        <f t="shared" si="54"/>
        <v>0</v>
      </c>
      <c r="T437" t="str">
        <f>VLOOKUP(A437,'Catalogo de productos'!C:AJ,12,FALSE)</f>
        <v>027-NAVAL</v>
      </c>
      <c r="U437" t="str">
        <f>VLOOKUP(A437,'Catalogo de productos'!C:AJ,9,FALSE)</f>
        <v>IH101</v>
      </c>
      <c r="V437" t="str">
        <f>VLOOKUP(A437,'Catalogo de productos'!C:AJ,32,FALSE)</f>
        <v>A104</v>
      </c>
    </row>
    <row r="438" spans="1:22" ht="15" x14ac:dyDescent="0.25">
      <c r="A438" s="34" t="s">
        <v>2153</v>
      </c>
      <c r="B438" s="24" t="s">
        <v>3471</v>
      </c>
      <c r="C438" s="25" t="s">
        <v>2747</v>
      </c>
      <c r="D438" s="25">
        <v>24</v>
      </c>
      <c r="E438" s="22">
        <v>144</v>
      </c>
      <c r="F438" s="25">
        <v>168</v>
      </c>
      <c r="G438" s="26">
        <v>0.3</v>
      </c>
      <c r="H438" s="65"/>
      <c r="I438" s="36">
        <f t="shared" si="49"/>
        <v>560</v>
      </c>
      <c r="J438">
        <f t="shared" si="50"/>
        <v>27</v>
      </c>
      <c r="K438">
        <f t="shared" si="51"/>
        <v>0</v>
      </c>
      <c r="L438">
        <f t="shared" si="52"/>
        <v>0</v>
      </c>
      <c r="M438" s="9">
        <f t="shared" si="53"/>
        <v>0</v>
      </c>
      <c r="N438" t="str">
        <f>VLOOKUP(A438,'Catalogo de productos'!C:AJ,10,FALSE)</f>
        <v>Pantalón</v>
      </c>
      <c r="O438" t="str">
        <f>VLOOKUP(A438,'Catalogo de productos'!C:AJ,7,FALSE)</f>
        <v>Activo</v>
      </c>
      <c r="P438">
        <f>VLOOKUP(A438,'Catalogo de productos'!C:AJ,28,FALSE)</f>
        <v>24</v>
      </c>
      <c r="Q438">
        <f>VLOOKUP(A438,'Catalogo de productos'!C:AJ,33,FALSE)</f>
        <v>3</v>
      </c>
      <c r="R438" s="32">
        <f t="shared" si="48"/>
        <v>0</v>
      </c>
      <c r="S438">
        <f t="shared" si="54"/>
        <v>0</v>
      </c>
      <c r="T438" t="str">
        <f>VLOOKUP(A438,'Catalogo de productos'!C:AJ,12,FALSE)</f>
        <v>203-CENIZA</v>
      </c>
      <c r="U438" t="str">
        <f>VLOOKUP(A438,'Catalogo de productos'!C:AJ,9,FALSE)</f>
        <v>AH103</v>
      </c>
      <c r="V438" t="str">
        <f>VLOOKUP(A438,'Catalogo de productos'!C:AJ,32,FALSE)</f>
        <v>A104</v>
      </c>
    </row>
    <row r="439" spans="1:22" ht="15" x14ac:dyDescent="0.25">
      <c r="A439" s="34" t="s">
        <v>1698</v>
      </c>
      <c r="B439" s="24" t="s">
        <v>3487</v>
      </c>
      <c r="C439" s="25" t="s">
        <v>107</v>
      </c>
      <c r="D439" s="25">
        <v>52</v>
      </c>
      <c r="E439" s="23">
        <v>0</v>
      </c>
      <c r="F439" s="25">
        <v>52</v>
      </c>
      <c r="G439" s="26">
        <v>0.09</v>
      </c>
      <c r="H439" s="65"/>
      <c r="I439" s="36">
        <f t="shared" si="49"/>
        <v>577.77777777777783</v>
      </c>
      <c r="J439">
        <f t="shared" si="50"/>
        <v>8.1</v>
      </c>
      <c r="K439">
        <f t="shared" si="51"/>
        <v>0</v>
      </c>
      <c r="L439">
        <f t="shared" si="52"/>
        <v>0</v>
      </c>
      <c r="M439" s="9">
        <f t="shared" si="53"/>
        <v>0</v>
      </c>
      <c r="N439" t="str">
        <f>VLOOKUP(A439,'Catalogo de productos'!C:AJ,10,FALSE)</f>
        <v>Bata</v>
      </c>
      <c r="O439" t="str">
        <f>VLOOKUP(A439,'Catalogo de productos'!C:AJ,7,FALSE)</f>
        <v>Activo</v>
      </c>
      <c r="P439">
        <f>VLOOKUP(A439,'Catalogo de productos'!C:AJ,28,FALSE)</f>
        <v>24</v>
      </c>
      <c r="Q439">
        <f>VLOOKUP(A439,'Catalogo de productos'!C:AJ,33,FALSE)</f>
        <v>1</v>
      </c>
      <c r="R439" s="32">
        <f t="shared" si="48"/>
        <v>0</v>
      </c>
      <c r="S439">
        <f t="shared" si="54"/>
        <v>0</v>
      </c>
      <c r="T439" t="str">
        <f>VLOOKUP(A439,'Catalogo de productos'!C:AJ,12,FALSE)</f>
        <v>001-BLANCO</v>
      </c>
      <c r="U439" t="str">
        <f>VLOOKUP(A439,'Catalogo de productos'!C:AJ,9,FALSE)</f>
        <v>EH202</v>
      </c>
      <c r="V439" t="str">
        <f>VLOOKUP(A439,'Catalogo de productos'!C:AJ,32,FALSE)</f>
        <v xml:space="preserve">De todos </v>
      </c>
    </row>
    <row r="440" spans="1:22" ht="15" x14ac:dyDescent="0.25">
      <c r="A440" s="34" t="s">
        <v>492</v>
      </c>
      <c r="B440" s="24" t="s">
        <v>3455</v>
      </c>
      <c r="C440" s="25" t="s">
        <v>107</v>
      </c>
      <c r="D440" s="25">
        <v>29</v>
      </c>
      <c r="E440" s="23">
        <v>0</v>
      </c>
      <c r="F440" s="25">
        <v>29</v>
      </c>
      <c r="G440" s="26">
        <v>0.05</v>
      </c>
      <c r="H440" s="65"/>
      <c r="I440" s="36">
        <f t="shared" si="49"/>
        <v>580</v>
      </c>
      <c r="J440">
        <f t="shared" si="50"/>
        <v>4.5</v>
      </c>
      <c r="K440">
        <f t="shared" si="51"/>
        <v>0</v>
      </c>
      <c r="L440">
        <f t="shared" si="52"/>
        <v>0</v>
      </c>
      <c r="M440" s="9">
        <f t="shared" si="53"/>
        <v>0</v>
      </c>
      <c r="N440" t="str">
        <f>VLOOKUP(A440,'Catalogo de productos'!C:AJ,10,FALSE)</f>
        <v>Top</v>
      </c>
      <c r="O440" t="str">
        <f>VLOOKUP(A440,'Catalogo de productos'!C:AJ,7,FALSE)</f>
        <v>Activo</v>
      </c>
      <c r="P440">
        <f>VLOOKUP(A440,'Catalogo de productos'!C:AJ,28,FALSE)</f>
        <v>24</v>
      </c>
      <c r="Q440">
        <f>VLOOKUP(A440,'Catalogo de productos'!C:AJ,33,FALSE)</f>
        <v>1</v>
      </c>
      <c r="R440" s="32">
        <f t="shared" si="48"/>
        <v>0</v>
      </c>
      <c r="S440">
        <f t="shared" si="54"/>
        <v>0</v>
      </c>
      <c r="T440" t="str">
        <f>VLOOKUP(A440,'Catalogo de productos'!C:AJ,12,FALSE)</f>
        <v>203-CENIZA</v>
      </c>
      <c r="U440" t="str">
        <f>VLOOKUP(A440,'Catalogo de productos'!C:AJ,9,FALSE)</f>
        <v>AH002</v>
      </c>
      <c r="V440" t="str">
        <f>VLOOKUP(A440,'Catalogo de productos'!C:AJ,32,FALSE)</f>
        <v xml:space="preserve">De todos </v>
      </c>
    </row>
    <row r="441" spans="1:22" ht="15" x14ac:dyDescent="0.25">
      <c r="A441" s="34" t="s">
        <v>1246</v>
      </c>
      <c r="B441" s="24" t="s">
        <v>3482</v>
      </c>
      <c r="C441" s="25" t="s">
        <v>100</v>
      </c>
      <c r="D441" s="22">
        <v>41</v>
      </c>
      <c r="E441" s="23">
        <v>0</v>
      </c>
      <c r="F441" s="25">
        <v>41</v>
      </c>
      <c r="G441" s="26">
        <v>7.0000000000000007E-2</v>
      </c>
      <c r="H441" s="65"/>
      <c r="I441" s="36">
        <f t="shared" si="49"/>
        <v>585.71428571428567</v>
      </c>
      <c r="J441">
        <f t="shared" si="50"/>
        <v>6.3000000000000007</v>
      </c>
      <c r="K441">
        <f t="shared" si="51"/>
        <v>0</v>
      </c>
      <c r="L441">
        <f t="shared" si="52"/>
        <v>0</v>
      </c>
      <c r="M441" s="9">
        <f t="shared" si="53"/>
        <v>0</v>
      </c>
      <c r="N441" t="str">
        <f>VLOOKUP(A441,'Catalogo de productos'!C:AJ,10,FALSE)</f>
        <v>Pantalón</v>
      </c>
      <c r="O441" t="str">
        <f>VLOOKUP(A441,'Catalogo de productos'!C:AJ,7,FALSE)</f>
        <v>Activo</v>
      </c>
      <c r="P441">
        <f>VLOOKUP(A441,'Catalogo de productos'!C:AJ,28,FALSE)</f>
        <v>24</v>
      </c>
      <c r="Q441">
        <f>VLOOKUP(A441,'Catalogo de productos'!C:AJ,33,FALSE)</f>
        <v>1</v>
      </c>
      <c r="R441" s="32">
        <f t="shared" si="48"/>
        <v>0</v>
      </c>
      <c r="S441">
        <f t="shared" si="54"/>
        <v>0</v>
      </c>
      <c r="T441" t="str">
        <f>VLOOKUP(A441,'Catalogo de productos'!C:AJ,12,FALSE)</f>
        <v>570-NEGRO</v>
      </c>
      <c r="U441" t="str">
        <f>VLOOKUP(A441,'Catalogo de productos'!C:AJ,9,FALSE)</f>
        <v>AM108</v>
      </c>
      <c r="V441" t="str">
        <f>VLOOKUP(A441,'Catalogo de productos'!C:AJ,32,FALSE)</f>
        <v xml:space="preserve">De todos </v>
      </c>
    </row>
    <row r="442" spans="1:22" ht="15" x14ac:dyDescent="0.25">
      <c r="A442" s="34" t="s">
        <v>255</v>
      </c>
      <c r="B442" s="24" t="s">
        <v>3401</v>
      </c>
      <c r="C442" s="25" t="s">
        <v>104</v>
      </c>
      <c r="D442" s="25">
        <v>18</v>
      </c>
      <c r="E442" s="23">
        <v>0</v>
      </c>
      <c r="F442" s="25">
        <v>18</v>
      </c>
      <c r="G442" s="26">
        <v>0.03</v>
      </c>
      <c r="H442" s="65"/>
      <c r="I442" s="36">
        <f t="shared" si="49"/>
        <v>600</v>
      </c>
      <c r="J442">
        <f t="shared" si="50"/>
        <v>2.6999999999999997</v>
      </c>
      <c r="K442">
        <f t="shared" si="51"/>
        <v>0</v>
      </c>
      <c r="L442">
        <f t="shared" si="52"/>
        <v>0</v>
      </c>
      <c r="M442" s="9">
        <f t="shared" si="53"/>
        <v>0</v>
      </c>
      <c r="N442" t="str">
        <f>VLOOKUP(A442,'Catalogo de productos'!C:AJ,10,FALSE)</f>
        <v>Top</v>
      </c>
      <c r="O442" t="str">
        <f>VLOOKUP(A442,'Catalogo de productos'!C:AJ,7,FALSE)</f>
        <v>Activo</v>
      </c>
      <c r="P442">
        <f>VLOOKUP(A442,'Catalogo de productos'!C:AJ,28,FALSE)</f>
        <v>24</v>
      </c>
      <c r="Q442">
        <f>VLOOKUP(A442,'Catalogo de productos'!C:AJ,33,FALSE)</f>
        <v>2</v>
      </c>
      <c r="R442" s="32">
        <f t="shared" ref="R442:R505" si="55">IF(K442=0,0,((P442*L442)/60))</f>
        <v>0</v>
      </c>
      <c r="S442">
        <f t="shared" si="54"/>
        <v>0</v>
      </c>
      <c r="T442" t="str">
        <f>VLOOKUP(A442,'Catalogo de productos'!C:AJ,12,FALSE)</f>
        <v>024-CELTA</v>
      </c>
      <c r="U442" t="str">
        <f>VLOOKUP(A442,'Catalogo de productos'!C:AJ,9,FALSE)</f>
        <v>A003</v>
      </c>
      <c r="V442" t="str">
        <f>VLOOKUP(A442,'Catalogo de productos'!C:AJ,32,FALSE)</f>
        <v xml:space="preserve">De todos </v>
      </c>
    </row>
    <row r="443" spans="1:22" ht="15" x14ac:dyDescent="0.25">
      <c r="A443" s="34" t="s">
        <v>594</v>
      </c>
      <c r="B443" s="24" t="s">
        <v>3478</v>
      </c>
      <c r="C443" s="25" t="s">
        <v>104</v>
      </c>
      <c r="D443" s="31">
        <v>0</v>
      </c>
      <c r="E443" s="22">
        <v>24</v>
      </c>
      <c r="F443" s="25">
        <v>24</v>
      </c>
      <c r="G443" s="26">
        <v>0.04</v>
      </c>
      <c r="H443" s="65"/>
      <c r="I443" s="36">
        <f t="shared" si="49"/>
        <v>600</v>
      </c>
      <c r="J443">
        <f t="shared" si="50"/>
        <v>3.6</v>
      </c>
      <c r="K443">
        <f t="shared" si="51"/>
        <v>0</v>
      </c>
      <c r="L443">
        <f t="shared" si="52"/>
        <v>0</v>
      </c>
      <c r="M443" s="9">
        <f t="shared" si="53"/>
        <v>0</v>
      </c>
      <c r="N443" t="str">
        <f>VLOOKUP(A443,'Catalogo de productos'!C:AJ,10,FALSE)</f>
        <v>Top</v>
      </c>
      <c r="O443" t="str">
        <f>VLOOKUP(A443,'Catalogo de productos'!C:AJ,7,FALSE)</f>
        <v>Activo</v>
      </c>
      <c r="P443">
        <f>VLOOKUP(A443,'Catalogo de productos'!C:AJ,28,FALSE)</f>
        <v>24</v>
      </c>
      <c r="Q443">
        <f>VLOOKUP(A443,'Catalogo de productos'!C:AJ,33,FALSE)</f>
        <v>1</v>
      </c>
      <c r="R443" s="32">
        <f t="shared" si="55"/>
        <v>0</v>
      </c>
      <c r="S443">
        <f t="shared" si="54"/>
        <v>0</v>
      </c>
      <c r="T443" t="str">
        <f>VLOOKUP(A443,'Catalogo de productos'!C:AJ,12,FALSE)</f>
        <v>203-CENIZA</v>
      </c>
      <c r="U443" t="str">
        <f>VLOOKUP(A443,'Catalogo de productos'!C:AJ,9,FALSE)</f>
        <v>AM008</v>
      </c>
      <c r="V443" t="str">
        <f>VLOOKUP(A443,'Catalogo de productos'!C:AJ,32,FALSE)</f>
        <v xml:space="preserve">De todos </v>
      </c>
    </row>
    <row r="444" spans="1:22" ht="15" x14ac:dyDescent="0.25">
      <c r="A444" s="34" t="s">
        <v>2947</v>
      </c>
      <c r="B444" s="24" t="s">
        <v>3409</v>
      </c>
      <c r="C444" s="25" t="s">
        <v>2748</v>
      </c>
      <c r="D444" s="25">
        <v>79</v>
      </c>
      <c r="E444" s="23">
        <v>0</v>
      </c>
      <c r="F444" s="25">
        <v>79</v>
      </c>
      <c r="G444" s="26">
        <v>0.13</v>
      </c>
      <c r="H444" s="65"/>
      <c r="I444" s="36">
        <f t="shared" si="49"/>
        <v>607.69230769230762</v>
      </c>
      <c r="J444">
        <f t="shared" si="50"/>
        <v>11.700000000000001</v>
      </c>
      <c r="K444">
        <f t="shared" si="51"/>
        <v>0</v>
      </c>
      <c r="L444">
        <f t="shared" si="52"/>
        <v>0</v>
      </c>
      <c r="M444" s="9">
        <f t="shared" si="53"/>
        <v>0</v>
      </c>
      <c r="N444" t="str">
        <f>VLOOKUP(A444,'Catalogo de productos'!C:AJ,10,FALSE)</f>
        <v>Top</v>
      </c>
      <c r="O444" t="str">
        <f>VLOOKUP(A444,'Catalogo de productos'!C:AJ,7,FALSE)</f>
        <v>Activo</v>
      </c>
      <c r="P444">
        <f>VLOOKUP(A444,'Catalogo de productos'!C:AJ,28,FALSE)</f>
        <v>24</v>
      </c>
      <c r="Q444">
        <f>VLOOKUP(A444,'Catalogo de productos'!C:AJ,33,FALSE)</f>
        <v>3</v>
      </c>
      <c r="R444" s="32">
        <f t="shared" si="55"/>
        <v>0</v>
      </c>
      <c r="S444">
        <f t="shared" si="54"/>
        <v>0</v>
      </c>
      <c r="T444" t="str">
        <f>VLOOKUP(A444,'Catalogo de productos'!C:AJ,12,FALSE)</f>
        <v>570-NEGRO</v>
      </c>
      <c r="U444" t="str">
        <f>VLOOKUP(A444,'Catalogo de productos'!C:AJ,9,FALSE)</f>
        <v>A006</v>
      </c>
      <c r="V444" t="str">
        <f>VLOOKUP(A444,'Catalogo de productos'!C:AJ,32,FALSE)</f>
        <v>A007</v>
      </c>
    </row>
    <row r="445" spans="1:22" ht="15" x14ac:dyDescent="0.25">
      <c r="A445" s="34" t="s">
        <v>1713</v>
      </c>
      <c r="B445" s="24" t="s">
        <v>3488</v>
      </c>
      <c r="C445" s="25" t="s">
        <v>107</v>
      </c>
      <c r="D445" s="25">
        <v>25</v>
      </c>
      <c r="E445" s="23">
        <v>0</v>
      </c>
      <c r="F445" s="25">
        <v>25</v>
      </c>
      <c r="G445" s="26">
        <v>0.04</v>
      </c>
      <c r="H445" s="65"/>
      <c r="I445" s="36">
        <f t="shared" si="49"/>
        <v>625</v>
      </c>
      <c r="J445">
        <f t="shared" si="50"/>
        <v>3.6</v>
      </c>
      <c r="K445">
        <f t="shared" si="51"/>
        <v>0</v>
      </c>
      <c r="L445">
        <f t="shared" si="52"/>
        <v>0</v>
      </c>
      <c r="M445" s="9">
        <f t="shared" si="53"/>
        <v>0</v>
      </c>
      <c r="N445" t="str">
        <f>VLOOKUP(A445,'Catalogo de productos'!C:AJ,10,FALSE)</f>
        <v>Bata</v>
      </c>
      <c r="O445" t="str">
        <f>VLOOKUP(A445,'Catalogo de productos'!C:AJ,7,FALSE)</f>
        <v>Activo</v>
      </c>
      <c r="P445">
        <f>VLOOKUP(A445,'Catalogo de productos'!C:AJ,28,FALSE)</f>
        <v>24</v>
      </c>
      <c r="Q445">
        <f>VLOOKUP(A445,'Catalogo de productos'!C:AJ,33,FALSE)</f>
        <v>1</v>
      </c>
      <c r="R445" s="32">
        <f t="shared" si="55"/>
        <v>0</v>
      </c>
      <c r="S445">
        <f t="shared" si="54"/>
        <v>0</v>
      </c>
      <c r="T445" t="str">
        <f>VLOOKUP(A445,'Catalogo de productos'!C:AJ,12,FALSE)</f>
        <v>001-BLANCO</v>
      </c>
      <c r="U445" t="str">
        <f>VLOOKUP(A445,'Catalogo de productos'!C:AJ,9,FALSE)</f>
        <v>EH203</v>
      </c>
      <c r="V445" t="str">
        <f>VLOOKUP(A445,'Catalogo de productos'!C:AJ,32,FALSE)</f>
        <v xml:space="preserve">De todos </v>
      </c>
    </row>
    <row r="446" spans="1:22" ht="15" x14ac:dyDescent="0.25">
      <c r="A446" s="34" t="s">
        <v>2044</v>
      </c>
      <c r="B446" s="24" t="s">
        <v>3414</v>
      </c>
      <c r="C446" s="25" t="s">
        <v>2748</v>
      </c>
      <c r="D446" s="25">
        <v>68</v>
      </c>
      <c r="E446" s="22">
        <v>96</v>
      </c>
      <c r="F446" s="25">
        <v>164</v>
      </c>
      <c r="G446" s="26">
        <v>0.26</v>
      </c>
      <c r="H446" s="65"/>
      <c r="I446" s="36">
        <f t="shared" si="49"/>
        <v>630.76923076923072</v>
      </c>
      <c r="J446">
        <f t="shared" si="50"/>
        <v>23.400000000000002</v>
      </c>
      <c r="K446">
        <f t="shared" si="51"/>
        <v>0</v>
      </c>
      <c r="L446">
        <f t="shared" si="52"/>
        <v>0</v>
      </c>
      <c r="M446" s="9">
        <f t="shared" si="53"/>
        <v>0</v>
      </c>
      <c r="N446" t="str">
        <f>VLOOKUP(A446,'Catalogo de productos'!C:AJ,10,FALSE)</f>
        <v>Pantalón</v>
      </c>
      <c r="O446" t="str">
        <f>VLOOKUP(A446,'Catalogo de productos'!C:AJ,7,FALSE)</f>
        <v>Activo</v>
      </c>
      <c r="P446">
        <f>VLOOKUP(A446,'Catalogo de productos'!C:AJ,28,FALSE)</f>
        <v>24</v>
      </c>
      <c r="Q446">
        <f>VLOOKUP(A446,'Catalogo de productos'!C:AJ,33,FALSE)</f>
        <v>1</v>
      </c>
      <c r="R446" s="32">
        <f t="shared" si="55"/>
        <v>0</v>
      </c>
      <c r="S446">
        <f t="shared" si="54"/>
        <v>0</v>
      </c>
      <c r="T446" t="str">
        <f>VLOOKUP(A446,'Catalogo de productos'!C:AJ,12,FALSE)</f>
        <v>024-CELTA</v>
      </c>
      <c r="U446" t="str">
        <f>VLOOKUP(A446,'Catalogo de productos'!C:AJ,9,FALSE)</f>
        <v>A102</v>
      </c>
      <c r="V446" t="str">
        <f>VLOOKUP(A446,'Catalogo de productos'!C:AJ,32,FALSE)</f>
        <v xml:space="preserve">De todos </v>
      </c>
    </row>
    <row r="447" spans="1:22" ht="15" x14ac:dyDescent="0.25">
      <c r="A447" s="34" t="s">
        <v>2923</v>
      </c>
      <c r="B447" s="24" t="s">
        <v>3400</v>
      </c>
      <c r="C447" s="25" t="s">
        <v>100</v>
      </c>
      <c r="D447" s="25">
        <v>65</v>
      </c>
      <c r="E447" s="23">
        <v>0</v>
      </c>
      <c r="F447" s="25">
        <v>65</v>
      </c>
      <c r="G447" s="26">
        <v>0.1</v>
      </c>
      <c r="H447" s="65"/>
      <c r="I447" s="36">
        <f t="shared" si="49"/>
        <v>650</v>
      </c>
      <c r="J447">
        <f t="shared" si="50"/>
        <v>9</v>
      </c>
      <c r="K447">
        <f t="shared" si="51"/>
        <v>0</v>
      </c>
      <c r="L447">
        <f t="shared" si="52"/>
        <v>0</v>
      </c>
      <c r="M447" s="9">
        <f t="shared" si="53"/>
        <v>0</v>
      </c>
      <c r="N447" t="str">
        <f>VLOOKUP(A447,'Catalogo de productos'!C:AJ,10,FALSE)</f>
        <v>Top</v>
      </c>
      <c r="O447" t="str">
        <f>VLOOKUP(A447,'Catalogo de productos'!C:AJ,7,FALSE)</f>
        <v>Activo</v>
      </c>
      <c r="P447">
        <f>VLOOKUP(A447,'Catalogo de productos'!C:AJ,28,FALSE)</f>
        <v>24</v>
      </c>
      <c r="Q447">
        <f>VLOOKUP(A447,'Catalogo de productos'!C:AJ,33,FALSE)</f>
        <v>2</v>
      </c>
      <c r="R447" s="32">
        <f t="shared" si="55"/>
        <v>0</v>
      </c>
      <c r="S447">
        <f t="shared" si="54"/>
        <v>0</v>
      </c>
      <c r="T447" t="str">
        <f>VLOOKUP(A447,'Catalogo de productos'!C:AJ,12,FALSE)</f>
        <v>001-BLANCO</v>
      </c>
      <c r="U447" t="str">
        <f>VLOOKUP(A447,'Catalogo de productos'!C:AJ,9,FALSE)</f>
        <v>A003</v>
      </c>
      <c r="V447" t="str">
        <f>VLOOKUP(A447,'Catalogo de productos'!C:AJ,32,FALSE)</f>
        <v xml:space="preserve">De todos </v>
      </c>
    </row>
    <row r="448" spans="1:22" ht="15" x14ac:dyDescent="0.25">
      <c r="A448" s="34" t="s">
        <v>673</v>
      </c>
      <c r="B448" s="24" t="s">
        <v>3414</v>
      </c>
      <c r="C448" s="25" t="s">
        <v>98</v>
      </c>
      <c r="D448" s="25">
        <v>77</v>
      </c>
      <c r="E448" s="22">
        <v>120</v>
      </c>
      <c r="F448" s="25">
        <v>197</v>
      </c>
      <c r="G448" s="26">
        <v>0.3</v>
      </c>
      <c r="H448" s="65"/>
      <c r="I448" s="36">
        <f t="shared" si="49"/>
        <v>656.66666666666674</v>
      </c>
      <c r="J448">
        <f t="shared" si="50"/>
        <v>27</v>
      </c>
      <c r="K448">
        <f t="shared" si="51"/>
        <v>0</v>
      </c>
      <c r="L448">
        <f t="shared" si="52"/>
        <v>0</v>
      </c>
      <c r="M448" s="9">
        <f t="shared" si="53"/>
        <v>0</v>
      </c>
      <c r="N448" t="str">
        <f>VLOOKUP(A448,'Catalogo de productos'!C:AJ,10,FALSE)</f>
        <v>Pantalón</v>
      </c>
      <c r="O448" t="str">
        <f>VLOOKUP(A448,'Catalogo de productos'!C:AJ,7,FALSE)</f>
        <v>Activo</v>
      </c>
      <c r="P448">
        <f>VLOOKUP(A448,'Catalogo de productos'!C:AJ,28,FALSE)</f>
        <v>24</v>
      </c>
      <c r="Q448">
        <f>VLOOKUP(A448,'Catalogo de productos'!C:AJ,33,FALSE)</f>
        <v>1</v>
      </c>
      <c r="R448" s="32">
        <f t="shared" si="55"/>
        <v>0</v>
      </c>
      <c r="S448">
        <f t="shared" si="54"/>
        <v>0</v>
      </c>
      <c r="T448" t="str">
        <f>VLOOKUP(A448,'Catalogo de productos'!C:AJ,12,FALSE)</f>
        <v>024-CELTA</v>
      </c>
      <c r="U448" t="str">
        <f>VLOOKUP(A448,'Catalogo de productos'!C:AJ,9,FALSE)</f>
        <v>A102</v>
      </c>
      <c r="V448" t="str">
        <f>VLOOKUP(A448,'Catalogo de productos'!C:AJ,32,FALSE)</f>
        <v xml:space="preserve">De todos </v>
      </c>
    </row>
    <row r="449" spans="1:22" ht="15" x14ac:dyDescent="0.25">
      <c r="A449" s="34" t="s">
        <v>2974</v>
      </c>
      <c r="B449" s="24" t="s">
        <v>3459</v>
      </c>
      <c r="C449" s="25" t="s">
        <v>2747</v>
      </c>
      <c r="D449" s="25">
        <v>86</v>
      </c>
      <c r="E449" s="23">
        <v>0</v>
      </c>
      <c r="F449" s="25">
        <v>86</v>
      </c>
      <c r="G449" s="26">
        <v>0.13</v>
      </c>
      <c r="H449" s="65"/>
      <c r="I449" s="36">
        <f t="shared" si="49"/>
        <v>661.53846153846155</v>
      </c>
      <c r="J449">
        <f t="shared" si="50"/>
        <v>11.700000000000001</v>
      </c>
      <c r="K449">
        <f t="shared" si="51"/>
        <v>0</v>
      </c>
      <c r="L449">
        <f t="shared" si="52"/>
        <v>0</v>
      </c>
      <c r="M449" s="9">
        <f t="shared" si="53"/>
        <v>0</v>
      </c>
      <c r="N449" t="str">
        <f>VLOOKUP(A449,'Catalogo de productos'!C:AJ,10,FALSE)</f>
        <v>Top</v>
      </c>
      <c r="O449" t="str">
        <f>VLOOKUP(A449,'Catalogo de productos'!C:AJ,7,FALSE)</f>
        <v>Activo</v>
      </c>
      <c r="P449">
        <f>VLOOKUP(A449,'Catalogo de productos'!C:AJ,28,FALSE)</f>
        <v>24</v>
      </c>
      <c r="Q449">
        <f>VLOOKUP(A449,'Catalogo de productos'!C:AJ,33,FALSE)</f>
        <v>2</v>
      </c>
      <c r="R449" s="32">
        <f t="shared" si="55"/>
        <v>0</v>
      </c>
      <c r="S449">
        <f t="shared" si="54"/>
        <v>0</v>
      </c>
      <c r="T449" t="str">
        <f>VLOOKUP(A449,'Catalogo de productos'!C:AJ,12,FALSE)</f>
        <v>203-CENIZA</v>
      </c>
      <c r="U449" t="str">
        <f>VLOOKUP(A449,'Catalogo de productos'!C:AJ,9,FALSE)</f>
        <v>AH003</v>
      </c>
      <c r="V449" t="str">
        <f>VLOOKUP(A449,'Catalogo de productos'!C:AJ,32,FALSE)</f>
        <v>A002</v>
      </c>
    </row>
    <row r="450" spans="1:22" ht="15" x14ac:dyDescent="0.25">
      <c r="A450" s="34" t="s">
        <v>2028</v>
      </c>
      <c r="B450" s="24" t="s">
        <v>3460</v>
      </c>
      <c r="C450" s="25" t="s">
        <v>2748</v>
      </c>
      <c r="D450" s="25">
        <v>86</v>
      </c>
      <c r="E450" s="23">
        <v>0</v>
      </c>
      <c r="F450" s="25">
        <v>86</v>
      </c>
      <c r="G450" s="26">
        <v>0.13</v>
      </c>
      <c r="H450" s="65"/>
      <c r="I450" s="36">
        <f t="shared" ref="I450:I513" si="56">F450/G450</f>
        <v>661.53846153846155</v>
      </c>
      <c r="J450">
        <f t="shared" ref="J450:J513" si="57">G450*90</f>
        <v>11.700000000000001</v>
      </c>
      <c r="K450">
        <f t="shared" ref="K450:K513" si="58">IF(I450&lt;100,G450*90,0)</f>
        <v>0</v>
      </c>
      <c r="L450">
        <f t="shared" ref="L450:L513" si="59">IF(K450=0,0,(_xlfn.CEILING.MATH(J450,24)))</f>
        <v>0</v>
      </c>
      <c r="M450" s="9">
        <f t="shared" ref="M450:M513" si="60">L450/G450</f>
        <v>0</v>
      </c>
      <c r="N450" t="str">
        <f>VLOOKUP(A450,'Catalogo de productos'!C:AJ,10,FALSE)</f>
        <v>Top</v>
      </c>
      <c r="O450" t="str">
        <f>VLOOKUP(A450,'Catalogo de productos'!C:AJ,7,FALSE)</f>
        <v>Activo</v>
      </c>
      <c r="P450">
        <f>VLOOKUP(A450,'Catalogo de productos'!C:AJ,28,FALSE)</f>
        <v>24</v>
      </c>
      <c r="Q450">
        <f>VLOOKUP(A450,'Catalogo de productos'!C:AJ,33,FALSE)</f>
        <v>2</v>
      </c>
      <c r="R450" s="32">
        <f t="shared" si="55"/>
        <v>0</v>
      </c>
      <c r="S450">
        <f t="shared" ref="S450:S513" si="61">IF(R450=0,0,Q450*L450)</f>
        <v>0</v>
      </c>
      <c r="T450" t="str">
        <f>VLOOKUP(A450,'Catalogo de productos'!C:AJ,12,FALSE)</f>
        <v>4045-OCEANO</v>
      </c>
      <c r="U450" t="str">
        <f>VLOOKUP(A450,'Catalogo de productos'!C:AJ,9,FALSE)</f>
        <v>AH003</v>
      </c>
      <c r="V450" t="str">
        <f>VLOOKUP(A450,'Catalogo de productos'!C:AJ,32,FALSE)</f>
        <v>A002</v>
      </c>
    </row>
    <row r="451" spans="1:22" ht="15" x14ac:dyDescent="0.25">
      <c r="A451" s="34" t="s">
        <v>448</v>
      </c>
      <c r="B451" s="24" t="s">
        <v>3448</v>
      </c>
      <c r="C451" s="25" t="s">
        <v>107</v>
      </c>
      <c r="D451" s="25">
        <v>73</v>
      </c>
      <c r="E451" s="23">
        <v>0</v>
      </c>
      <c r="F451" s="25">
        <v>73</v>
      </c>
      <c r="G451" s="26">
        <v>0.11</v>
      </c>
      <c r="H451" s="65"/>
      <c r="I451" s="36">
        <f t="shared" si="56"/>
        <v>663.63636363636363</v>
      </c>
      <c r="J451">
        <f t="shared" si="57"/>
        <v>9.9</v>
      </c>
      <c r="K451">
        <f t="shared" si="58"/>
        <v>0</v>
      </c>
      <c r="L451">
        <f t="shared" si="59"/>
        <v>0</v>
      </c>
      <c r="M451" s="9">
        <f t="shared" si="60"/>
        <v>0</v>
      </c>
      <c r="N451" t="str">
        <f>VLOOKUP(A451,'Catalogo de productos'!C:AJ,10,FALSE)</f>
        <v>Top</v>
      </c>
      <c r="O451" t="str">
        <f>VLOOKUP(A451,'Catalogo de productos'!C:AJ,7,FALSE)</f>
        <v>Activo</v>
      </c>
      <c r="P451">
        <f>VLOOKUP(A451,'Catalogo de productos'!C:AJ,28,FALSE)</f>
        <v>24</v>
      </c>
      <c r="Q451">
        <f>VLOOKUP(A451,'Catalogo de productos'!C:AJ,33,FALSE)</f>
        <v>1</v>
      </c>
      <c r="R451" s="32">
        <f t="shared" si="55"/>
        <v>0</v>
      </c>
      <c r="S451">
        <f t="shared" si="61"/>
        <v>0</v>
      </c>
      <c r="T451" t="str">
        <f>VLOOKUP(A451,'Catalogo de productos'!C:AJ,12,FALSE)</f>
        <v>001-BLANCO</v>
      </c>
      <c r="U451" t="str">
        <f>VLOOKUP(A451,'Catalogo de productos'!C:AJ,9,FALSE)</f>
        <v>AH001</v>
      </c>
      <c r="V451" t="str">
        <f>VLOOKUP(A451,'Catalogo de productos'!C:AJ,32,FALSE)</f>
        <v xml:space="preserve">De todos </v>
      </c>
    </row>
    <row r="452" spans="1:22" ht="15" x14ac:dyDescent="0.25">
      <c r="A452" s="34" t="s">
        <v>550</v>
      </c>
      <c r="B452" s="24" t="s">
        <v>3461</v>
      </c>
      <c r="C452" s="25" t="s">
        <v>107</v>
      </c>
      <c r="D452" s="25">
        <v>20</v>
      </c>
      <c r="E452" s="23">
        <v>0</v>
      </c>
      <c r="F452" s="25">
        <v>20</v>
      </c>
      <c r="G452" s="26">
        <v>0.03</v>
      </c>
      <c r="H452" s="65"/>
      <c r="I452" s="36">
        <f t="shared" si="56"/>
        <v>666.66666666666674</v>
      </c>
      <c r="J452">
        <f t="shared" si="57"/>
        <v>2.6999999999999997</v>
      </c>
      <c r="K452">
        <f t="shared" si="58"/>
        <v>0</v>
      </c>
      <c r="L452">
        <f t="shared" si="59"/>
        <v>0</v>
      </c>
      <c r="M452" s="9">
        <f t="shared" si="60"/>
        <v>0</v>
      </c>
      <c r="N452" t="str">
        <f>VLOOKUP(A452,'Catalogo de productos'!C:AJ,10,FALSE)</f>
        <v>Top</v>
      </c>
      <c r="O452" t="str">
        <f>VLOOKUP(A452,'Catalogo de productos'!C:AJ,7,FALSE)</f>
        <v>Activo</v>
      </c>
      <c r="P452">
        <f>VLOOKUP(A452,'Catalogo de productos'!C:AJ,28,FALSE)</f>
        <v>24</v>
      </c>
      <c r="Q452">
        <f>VLOOKUP(A452,'Catalogo de productos'!C:AJ,33,FALSE)</f>
        <v>2</v>
      </c>
      <c r="R452" s="32">
        <f t="shared" si="55"/>
        <v>0</v>
      </c>
      <c r="S452">
        <f t="shared" si="61"/>
        <v>0</v>
      </c>
      <c r="T452" t="str">
        <f>VLOOKUP(A452,'Catalogo de productos'!C:AJ,12,FALSE)</f>
        <v>421-AVENTURINE</v>
      </c>
      <c r="U452" t="str">
        <f>VLOOKUP(A452,'Catalogo de productos'!C:AJ,9,FALSE)</f>
        <v>AH003</v>
      </c>
      <c r="V452" t="str">
        <f>VLOOKUP(A452,'Catalogo de productos'!C:AJ,32,FALSE)</f>
        <v>A002</v>
      </c>
    </row>
    <row r="453" spans="1:22" ht="15" x14ac:dyDescent="0.25">
      <c r="A453" s="34" t="s">
        <v>1960</v>
      </c>
      <c r="B453" s="24" t="s">
        <v>3399</v>
      </c>
      <c r="C453" s="25" t="s">
        <v>2748</v>
      </c>
      <c r="D453" s="25">
        <v>67</v>
      </c>
      <c r="E453" s="23">
        <v>0</v>
      </c>
      <c r="F453" s="25">
        <v>67</v>
      </c>
      <c r="G453" s="26">
        <v>0.1</v>
      </c>
      <c r="H453" s="65"/>
      <c r="I453" s="36">
        <f t="shared" si="56"/>
        <v>670</v>
      </c>
      <c r="J453">
        <f t="shared" si="57"/>
        <v>9</v>
      </c>
      <c r="K453">
        <f t="shared" si="58"/>
        <v>0</v>
      </c>
      <c r="L453">
        <f t="shared" si="59"/>
        <v>0</v>
      </c>
      <c r="M453" s="9">
        <f t="shared" si="60"/>
        <v>0</v>
      </c>
      <c r="N453" t="str">
        <f>VLOOKUP(A453,'Catalogo de productos'!C:AJ,10,FALSE)</f>
        <v>Top</v>
      </c>
      <c r="O453" t="str">
        <f>VLOOKUP(A453,'Catalogo de productos'!C:AJ,7,FALSE)</f>
        <v>Activo</v>
      </c>
      <c r="P453">
        <f>VLOOKUP(A453,'Catalogo de productos'!C:AJ,28,FALSE)</f>
        <v>24</v>
      </c>
      <c r="Q453">
        <f>VLOOKUP(A453,'Catalogo de productos'!C:AJ,33,FALSE)</f>
        <v>2</v>
      </c>
      <c r="R453" s="32">
        <f t="shared" si="55"/>
        <v>0</v>
      </c>
      <c r="S453">
        <f t="shared" si="61"/>
        <v>0</v>
      </c>
      <c r="T453" t="str">
        <f>VLOOKUP(A453,'Catalogo de productos'!C:AJ,12,FALSE)</f>
        <v>570-NEGRO</v>
      </c>
      <c r="U453" t="str">
        <f>VLOOKUP(A453,'Catalogo de productos'!C:AJ,9,FALSE)</f>
        <v>A002</v>
      </c>
      <c r="V453" t="str">
        <f>VLOOKUP(A453,'Catalogo de productos'!C:AJ,32,FALSE)</f>
        <v>AH003</v>
      </c>
    </row>
    <row r="454" spans="1:22" ht="15" x14ac:dyDescent="0.25">
      <c r="A454" s="34" t="s">
        <v>2323</v>
      </c>
      <c r="B454" s="24" t="s">
        <v>3445</v>
      </c>
      <c r="C454" s="25" t="s">
        <v>98</v>
      </c>
      <c r="D454" s="25">
        <v>34</v>
      </c>
      <c r="E454" s="23">
        <v>0</v>
      </c>
      <c r="F454" s="25">
        <v>34</v>
      </c>
      <c r="G454" s="26">
        <v>0.05</v>
      </c>
      <c r="H454" s="65"/>
      <c r="I454" s="36">
        <f t="shared" si="56"/>
        <v>680</v>
      </c>
      <c r="J454">
        <f t="shared" si="57"/>
        <v>4.5</v>
      </c>
      <c r="K454">
        <f t="shared" si="58"/>
        <v>0</v>
      </c>
      <c r="L454">
        <f t="shared" si="59"/>
        <v>0</v>
      </c>
      <c r="M454" s="9">
        <f t="shared" si="60"/>
        <v>0</v>
      </c>
      <c r="N454" t="str">
        <f>VLOOKUP(A454,'Catalogo de productos'!C:AJ,10,FALSE)</f>
        <v>Gorritos</v>
      </c>
      <c r="O454" t="str">
        <f>VLOOKUP(A454,'Catalogo de productos'!C:AJ,7,FALSE)</f>
        <v>Activo</v>
      </c>
      <c r="P454">
        <f>VLOOKUP(A454,'Catalogo de productos'!C:AJ,28,FALSE)</f>
        <v>24</v>
      </c>
      <c r="Q454">
        <f>VLOOKUP(A454,'Catalogo de productos'!C:AJ,33,FALSE)</f>
        <v>1</v>
      </c>
      <c r="R454" s="37">
        <f t="shared" si="55"/>
        <v>0</v>
      </c>
      <c r="S454">
        <f t="shared" si="61"/>
        <v>0</v>
      </c>
      <c r="T454" t="str">
        <f>VLOOKUP(A454,'Catalogo de productos'!C:AJ,12,FALSE)</f>
        <v>203-CENIZA</v>
      </c>
      <c r="U454" t="str">
        <f>VLOOKUP(A454,'Catalogo de productos'!C:AJ,9,FALSE)</f>
        <v>AGU001</v>
      </c>
      <c r="V454">
        <f>VLOOKUP(A454,'Catalogo de productos'!C:AJ,32,FALSE)</f>
        <v>0</v>
      </c>
    </row>
    <row r="455" spans="1:22" ht="15" x14ac:dyDescent="0.25">
      <c r="A455" s="34" t="s">
        <v>1238</v>
      </c>
      <c r="B455" s="24" t="s">
        <v>3480</v>
      </c>
      <c r="C455" s="25" t="s">
        <v>100</v>
      </c>
      <c r="D455" s="25">
        <v>48</v>
      </c>
      <c r="E455" s="23">
        <v>0</v>
      </c>
      <c r="F455" s="25">
        <v>48</v>
      </c>
      <c r="G455" s="26">
        <v>7.0000000000000007E-2</v>
      </c>
      <c r="H455" s="65"/>
      <c r="I455" s="36">
        <f t="shared" si="56"/>
        <v>685.71428571428567</v>
      </c>
      <c r="J455">
        <f t="shared" si="57"/>
        <v>6.3000000000000007</v>
      </c>
      <c r="K455">
        <f t="shared" si="58"/>
        <v>0</v>
      </c>
      <c r="L455">
        <f t="shared" si="59"/>
        <v>0</v>
      </c>
      <c r="M455" s="9">
        <f t="shared" si="60"/>
        <v>0</v>
      </c>
      <c r="N455" t="str">
        <f>VLOOKUP(A455,'Catalogo de productos'!C:AJ,10,FALSE)</f>
        <v>Pantalón</v>
      </c>
      <c r="O455" t="str">
        <f>VLOOKUP(A455,'Catalogo de productos'!C:AJ,7,FALSE)</f>
        <v>Activo</v>
      </c>
      <c r="P455">
        <f>VLOOKUP(A455,'Catalogo de productos'!C:AJ,28,FALSE)</f>
        <v>24</v>
      </c>
      <c r="Q455">
        <f>VLOOKUP(A455,'Catalogo de productos'!C:AJ,33,FALSE)</f>
        <v>1</v>
      </c>
      <c r="R455" s="32">
        <f t="shared" si="55"/>
        <v>0</v>
      </c>
      <c r="S455">
        <f t="shared" si="61"/>
        <v>0</v>
      </c>
      <c r="T455" t="str">
        <f>VLOOKUP(A455,'Catalogo de productos'!C:AJ,12,FALSE)</f>
        <v>027-NAVAL</v>
      </c>
      <c r="U455" t="str">
        <f>VLOOKUP(A455,'Catalogo de productos'!C:AJ,9,FALSE)</f>
        <v>AM108</v>
      </c>
      <c r="V455" t="str">
        <f>VLOOKUP(A455,'Catalogo de productos'!C:AJ,32,FALSE)</f>
        <v xml:space="preserve">De todos </v>
      </c>
    </row>
    <row r="456" spans="1:22" ht="15" x14ac:dyDescent="0.25">
      <c r="A456" s="34" t="s">
        <v>552</v>
      </c>
      <c r="B456" s="24" t="s">
        <v>3460</v>
      </c>
      <c r="C456" s="25" t="s">
        <v>100</v>
      </c>
      <c r="D456" s="25">
        <v>90</v>
      </c>
      <c r="E456" s="23">
        <v>0</v>
      </c>
      <c r="F456" s="25">
        <v>90</v>
      </c>
      <c r="G456" s="26">
        <v>0.13</v>
      </c>
      <c r="H456" s="65"/>
      <c r="I456" s="36">
        <f t="shared" si="56"/>
        <v>692.30769230769226</v>
      </c>
      <c r="J456">
        <f t="shared" si="57"/>
        <v>11.700000000000001</v>
      </c>
      <c r="K456">
        <f t="shared" si="58"/>
        <v>0</v>
      </c>
      <c r="L456">
        <f t="shared" si="59"/>
        <v>0</v>
      </c>
      <c r="M456" s="9">
        <f t="shared" si="60"/>
        <v>0</v>
      </c>
      <c r="N456" t="str">
        <f>VLOOKUP(A456,'Catalogo de productos'!C:AJ,10,FALSE)</f>
        <v>Top</v>
      </c>
      <c r="O456" t="str">
        <f>VLOOKUP(A456,'Catalogo de productos'!C:AJ,7,FALSE)</f>
        <v>Activo</v>
      </c>
      <c r="P456">
        <f>VLOOKUP(A456,'Catalogo de productos'!C:AJ,28,FALSE)</f>
        <v>24</v>
      </c>
      <c r="Q456">
        <f>VLOOKUP(A456,'Catalogo de productos'!C:AJ,33,FALSE)</f>
        <v>2</v>
      </c>
      <c r="R456" s="32">
        <f t="shared" si="55"/>
        <v>0</v>
      </c>
      <c r="S456">
        <f t="shared" si="61"/>
        <v>0</v>
      </c>
      <c r="T456" t="str">
        <f>VLOOKUP(A456,'Catalogo de productos'!C:AJ,12,FALSE)</f>
        <v>4045-OCEANO</v>
      </c>
      <c r="U456" t="str">
        <f>VLOOKUP(A456,'Catalogo de productos'!C:AJ,9,FALSE)</f>
        <v>AH003</v>
      </c>
      <c r="V456" t="str">
        <f>VLOOKUP(A456,'Catalogo de productos'!C:AJ,32,FALSE)</f>
        <v>A002</v>
      </c>
    </row>
    <row r="457" spans="1:22" ht="15" x14ac:dyDescent="0.25">
      <c r="A457" s="34" t="s">
        <v>1120</v>
      </c>
      <c r="B457" s="24" t="s">
        <v>3465</v>
      </c>
      <c r="C457" s="25" t="s">
        <v>100</v>
      </c>
      <c r="D457" s="22">
        <v>49</v>
      </c>
      <c r="E457" s="23">
        <v>0</v>
      </c>
      <c r="F457" s="25">
        <v>49</v>
      </c>
      <c r="G457" s="26">
        <v>7.0000000000000007E-2</v>
      </c>
      <c r="H457" s="65"/>
      <c r="I457" s="36">
        <f t="shared" si="56"/>
        <v>699.99999999999989</v>
      </c>
      <c r="J457">
        <f t="shared" si="57"/>
        <v>6.3000000000000007</v>
      </c>
      <c r="K457">
        <f t="shared" si="58"/>
        <v>0</v>
      </c>
      <c r="L457">
        <f t="shared" si="59"/>
        <v>0</v>
      </c>
      <c r="M457" s="9">
        <f t="shared" si="60"/>
        <v>0</v>
      </c>
      <c r="N457" t="str">
        <f>VLOOKUP(A457,'Catalogo de productos'!C:AJ,10,FALSE)</f>
        <v>Pantalón</v>
      </c>
      <c r="O457" t="str">
        <f>VLOOKUP(A457,'Catalogo de productos'!C:AJ,7,FALSE)</f>
        <v>Activo</v>
      </c>
      <c r="P457">
        <f>VLOOKUP(A457,'Catalogo de productos'!C:AJ,28,FALSE)</f>
        <v>24</v>
      </c>
      <c r="Q457">
        <f>VLOOKUP(A457,'Catalogo de productos'!C:AJ,33,FALSE)</f>
        <v>1</v>
      </c>
      <c r="R457" s="32">
        <f t="shared" si="55"/>
        <v>0</v>
      </c>
      <c r="S457">
        <f t="shared" si="61"/>
        <v>0</v>
      </c>
      <c r="T457" t="str">
        <f>VLOOKUP(A457,'Catalogo de productos'!C:AJ,12,FALSE)</f>
        <v>203-CENIZA</v>
      </c>
      <c r="U457" t="str">
        <f>VLOOKUP(A457,'Catalogo de productos'!C:AJ,9,FALSE)</f>
        <v>AH102</v>
      </c>
      <c r="V457" t="str">
        <f>VLOOKUP(A457,'Catalogo de productos'!C:AJ,32,FALSE)</f>
        <v xml:space="preserve">De todos </v>
      </c>
    </row>
    <row r="458" spans="1:22" ht="15" x14ac:dyDescent="0.25">
      <c r="A458" s="34" t="s">
        <v>788</v>
      </c>
      <c r="B458" s="24" t="s">
        <v>3420</v>
      </c>
      <c r="C458" s="25" t="s">
        <v>104</v>
      </c>
      <c r="D458" s="25">
        <v>4</v>
      </c>
      <c r="E458" s="22">
        <v>24</v>
      </c>
      <c r="F458" s="25">
        <v>28</v>
      </c>
      <c r="G458" s="26">
        <v>0.04</v>
      </c>
      <c r="H458" s="65"/>
      <c r="I458" s="36">
        <f t="shared" si="56"/>
        <v>700</v>
      </c>
      <c r="J458">
        <f t="shared" si="57"/>
        <v>3.6</v>
      </c>
      <c r="K458">
        <f t="shared" si="58"/>
        <v>0</v>
      </c>
      <c r="L458">
        <f t="shared" si="59"/>
        <v>0</v>
      </c>
      <c r="M458" s="9">
        <f t="shared" si="60"/>
        <v>0</v>
      </c>
      <c r="N458" t="str">
        <f>VLOOKUP(A458,'Catalogo de productos'!C:AJ,10,FALSE)</f>
        <v>Pantalón</v>
      </c>
      <c r="O458" t="str">
        <f>VLOOKUP(A458,'Catalogo de productos'!C:AJ,7,FALSE)</f>
        <v>Activo</v>
      </c>
      <c r="P458">
        <f>VLOOKUP(A458,'Catalogo de productos'!C:AJ,28,FALSE)</f>
        <v>24</v>
      </c>
      <c r="Q458">
        <f>VLOOKUP(A458,'Catalogo de productos'!C:AJ,33,FALSE)</f>
        <v>1</v>
      </c>
      <c r="R458" s="32">
        <f t="shared" si="55"/>
        <v>0</v>
      </c>
      <c r="S458">
        <f t="shared" si="61"/>
        <v>0</v>
      </c>
      <c r="T458" t="str">
        <f>VLOOKUP(A458,'Catalogo de productos'!C:AJ,12,FALSE)</f>
        <v>024-CELTA</v>
      </c>
      <c r="U458" t="str">
        <f>VLOOKUP(A458,'Catalogo de productos'!C:AJ,9,FALSE)</f>
        <v>A103</v>
      </c>
      <c r="V458" t="str">
        <f>VLOOKUP(A458,'Catalogo de productos'!C:AJ,32,FALSE)</f>
        <v xml:space="preserve">De todos </v>
      </c>
    </row>
    <row r="459" spans="1:22" ht="15" x14ac:dyDescent="0.25">
      <c r="A459" s="34" t="s">
        <v>689</v>
      </c>
      <c r="B459" s="24" t="s">
        <v>3416</v>
      </c>
      <c r="C459" s="25" t="s">
        <v>104</v>
      </c>
      <c r="D459" s="25">
        <v>42</v>
      </c>
      <c r="E459" s="23">
        <v>0</v>
      </c>
      <c r="F459" s="25">
        <v>42</v>
      </c>
      <c r="G459" s="26">
        <v>0.06</v>
      </c>
      <c r="H459" s="65"/>
      <c r="I459" s="36">
        <f t="shared" si="56"/>
        <v>700</v>
      </c>
      <c r="J459">
        <f t="shared" si="57"/>
        <v>5.3999999999999995</v>
      </c>
      <c r="K459">
        <f t="shared" si="58"/>
        <v>0</v>
      </c>
      <c r="L459">
        <f t="shared" si="59"/>
        <v>0</v>
      </c>
      <c r="M459" s="9">
        <f t="shared" si="60"/>
        <v>0</v>
      </c>
      <c r="N459" t="str">
        <f>VLOOKUP(A459,'Catalogo de productos'!C:AJ,10,FALSE)</f>
        <v>Pantalón</v>
      </c>
      <c r="O459" t="str">
        <f>VLOOKUP(A459,'Catalogo de productos'!C:AJ,7,FALSE)</f>
        <v>Activo</v>
      </c>
      <c r="P459">
        <f>VLOOKUP(A459,'Catalogo de productos'!C:AJ,28,FALSE)</f>
        <v>24</v>
      </c>
      <c r="Q459">
        <f>VLOOKUP(A459,'Catalogo de productos'!C:AJ,33,FALSE)</f>
        <v>1</v>
      </c>
      <c r="R459" s="32">
        <f t="shared" si="55"/>
        <v>0</v>
      </c>
      <c r="S459">
        <f t="shared" si="61"/>
        <v>0</v>
      </c>
      <c r="T459" t="str">
        <f>VLOOKUP(A459,'Catalogo de productos'!C:AJ,12,FALSE)</f>
        <v>203-CENIZA</v>
      </c>
      <c r="U459" t="str">
        <f>VLOOKUP(A459,'Catalogo de productos'!C:AJ,9,FALSE)</f>
        <v>A102</v>
      </c>
      <c r="V459" t="str">
        <f>VLOOKUP(A459,'Catalogo de productos'!C:AJ,32,FALSE)</f>
        <v xml:space="preserve">De todos </v>
      </c>
    </row>
    <row r="460" spans="1:22" ht="15" x14ac:dyDescent="0.25">
      <c r="A460" s="34" t="s">
        <v>1961</v>
      </c>
      <c r="B460" s="24" t="s">
        <v>3401</v>
      </c>
      <c r="C460" s="25" t="s">
        <v>2747</v>
      </c>
      <c r="D460" s="25">
        <v>70</v>
      </c>
      <c r="E460" s="23">
        <v>0</v>
      </c>
      <c r="F460" s="25">
        <v>70</v>
      </c>
      <c r="G460" s="26">
        <v>0.1</v>
      </c>
      <c r="H460" s="65"/>
      <c r="I460" s="36">
        <f t="shared" si="56"/>
        <v>700</v>
      </c>
      <c r="J460">
        <f t="shared" si="57"/>
        <v>9</v>
      </c>
      <c r="K460">
        <f t="shared" si="58"/>
        <v>0</v>
      </c>
      <c r="L460">
        <f t="shared" si="59"/>
        <v>0</v>
      </c>
      <c r="M460" s="9">
        <f t="shared" si="60"/>
        <v>0</v>
      </c>
      <c r="N460" t="str">
        <f>VLOOKUP(A460,'Catalogo de productos'!C:AJ,10,FALSE)</f>
        <v>Top</v>
      </c>
      <c r="O460" t="str">
        <f>VLOOKUP(A460,'Catalogo de productos'!C:AJ,7,FALSE)</f>
        <v>Activo</v>
      </c>
      <c r="P460">
        <f>VLOOKUP(A460,'Catalogo de productos'!C:AJ,28,FALSE)</f>
        <v>24</v>
      </c>
      <c r="Q460">
        <f>VLOOKUP(A460,'Catalogo de productos'!C:AJ,33,FALSE)</f>
        <v>2</v>
      </c>
      <c r="R460" s="32">
        <f t="shared" si="55"/>
        <v>0</v>
      </c>
      <c r="S460">
        <f t="shared" si="61"/>
        <v>0</v>
      </c>
      <c r="T460" t="str">
        <f>VLOOKUP(A460,'Catalogo de productos'!C:AJ,12,FALSE)</f>
        <v>024-CELTA</v>
      </c>
      <c r="U460" t="str">
        <f>VLOOKUP(A460,'Catalogo de productos'!C:AJ,9,FALSE)</f>
        <v>A003</v>
      </c>
      <c r="V460" t="str">
        <f>VLOOKUP(A460,'Catalogo de productos'!C:AJ,32,FALSE)</f>
        <v xml:space="preserve">De todos </v>
      </c>
    </row>
    <row r="461" spans="1:22" ht="15" x14ac:dyDescent="0.25">
      <c r="A461" s="34" t="s">
        <v>2253</v>
      </c>
      <c r="B461" s="24" t="s">
        <v>3495</v>
      </c>
      <c r="C461" s="25" t="s">
        <v>107</v>
      </c>
      <c r="D461" s="25">
        <v>5</v>
      </c>
      <c r="E461" s="22">
        <v>24</v>
      </c>
      <c r="F461" s="25">
        <v>29</v>
      </c>
      <c r="G461" s="26">
        <v>0.04</v>
      </c>
      <c r="H461" s="65"/>
      <c r="I461" s="36">
        <f t="shared" si="56"/>
        <v>725</v>
      </c>
      <c r="J461">
        <f t="shared" si="57"/>
        <v>3.6</v>
      </c>
      <c r="K461">
        <f t="shared" si="58"/>
        <v>0</v>
      </c>
      <c r="L461">
        <f t="shared" si="59"/>
        <v>0</v>
      </c>
      <c r="M461" s="9">
        <f t="shared" si="60"/>
        <v>0</v>
      </c>
      <c r="N461" t="str">
        <f>VLOOKUP(A461,'Catalogo de productos'!C:AJ,10,FALSE)</f>
        <v>Pantalón</v>
      </c>
      <c r="O461" t="str">
        <f>VLOOKUP(A461,'Catalogo de productos'!C:AJ,7,FALSE)</f>
        <v>Activo</v>
      </c>
      <c r="P461">
        <f>VLOOKUP(A461,'Catalogo de productos'!C:AJ,28,FALSE)</f>
        <v>24</v>
      </c>
      <c r="Q461">
        <f>VLOOKUP(A461,'Catalogo de productos'!C:AJ,33,FALSE)</f>
        <v>1</v>
      </c>
      <c r="R461" s="32">
        <f t="shared" si="55"/>
        <v>0</v>
      </c>
      <c r="S461">
        <f t="shared" si="61"/>
        <v>0</v>
      </c>
      <c r="T461" t="str">
        <f>VLOOKUP(A461,'Catalogo de productos'!C:AJ,12,FALSE)</f>
        <v>510-ROUJA</v>
      </c>
      <c r="U461" t="str">
        <f>VLOOKUP(A461,'Catalogo de productos'!C:AJ,9,FALSE)</f>
        <v>I101</v>
      </c>
      <c r="V461" t="str">
        <f>VLOOKUP(A461,'Catalogo de productos'!C:AJ,32,FALSE)</f>
        <v xml:space="preserve">De todos </v>
      </c>
    </row>
    <row r="462" spans="1:22" ht="15" x14ac:dyDescent="0.25">
      <c r="A462" s="34" t="s">
        <v>590</v>
      </c>
      <c r="B462" s="24" t="s">
        <v>3477</v>
      </c>
      <c r="C462" s="25" t="s">
        <v>104</v>
      </c>
      <c r="D462" s="25">
        <v>74</v>
      </c>
      <c r="E462" s="23">
        <v>0</v>
      </c>
      <c r="F462" s="25">
        <v>74</v>
      </c>
      <c r="G462" s="26">
        <v>0.1</v>
      </c>
      <c r="H462" s="65"/>
      <c r="I462" s="36">
        <f t="shared" si="56"/>
        <v>740</v>
      </c>
      <c r="J462">
        <f t="shared" si="57"/>
        <v>9</v>
      </c>
      <c r="K462">
        <f t="shared" si="58"/>
        <v>0</v>
      </c>
      <c r="L462">
        <f t="shared" si="59"/>
        <v>0</v>
      </c>
      <c r="M462" s="9">
        <f t="shared" si="60"/>
        <v>0</v>
      </c>
      <c r="N462" t="str">
        <f>VLOOKUP(A462,'Catalogo de productos'!C:AJ,10,FALSE)</f>
        <v>Top</v>
      </c>
      <c r="O462" t="str">
        <f>VLOOKUP(A462,'Catalogo de productos'!C:AJ,7,FALSE)</f>
        <v>Activo</v>
      </c>
      <c r="P462">
        <f>VLOOKUP(A462,'Catalogo de productos'!C:AJ,28,FALSE)</f>
        <v>24</v>
      </c>
      <c r="Q462">
        <f>VLOOKUP(A462,'Catalogo de productos'!C:AJ,33,FALSE)</f>
        <v>1</v>
      </c>
      <c r="R462" s="32">
        <f t="shared" si="55"/>
        <v>0</v>
      </c>
      <c r="S462">
        <f t="shared" si="61"/>
        <v>0</v>
      </c>
      <c r="T462" t="str">
        <f>VLOOKUP(A462,'Catalogo de productos'!C:AJ,12,FALSE)</f>
        <v>027-NAVAL</v>
      </c>
      <c r="U462" t="str">
        <f>VLOOKUP(A462,'Catalogo de productos'!C:AJ,9,FALSE)</f>
        <v>AM008</v>
      </c>
      <c r="V462" t="str">
        <f>VLOOKUP(A462,'Catalogo de productos'!C:AJ,32,FALSE)</f>
        <v xml:space="preserve">De todos </v>
      </c>
    </row>
    <row r="463" spans="1:22" ht="15" x14ac:dyDescent="0.25">
      <c r="A463" s="34" t="s">
        <v>2370</v>
      </c>
      <c r="B463" s="24" t="s">
        <v>3492</v>
      </c>
      <c r="C463" s="25" t="s">
        <v>104</v>
      </c>
      <c r="D463" s="25">
        <v>15</v>
      </c>
      <c r="E463" s="23">
        <v>0</v>
      </c>
      <c r="F463" s="25">
        <v>15</v>
      </c>
      <c r="G463" s="26">
        <v>0.02</v>
      </c>
      <c r="H463" s="65"/>
      <c r="I463" s="36">
        <f t="shared" si="56"/>
        <v>750</v>
      </c>
      <c r="J463">
        <f t="shared" si="57"/>
        <v>1.8</v>
      </c>
      <c r="K463">
        <f t="shared" si="58"/>
        <v>0</v>
      </c>
      <c r="L463">
        <f t="shared" si="59"/>
        <v>0</v>
      </c>
      <c r="M463" s="9">
        <f t="shared" si="60"/>
        <v>0</v>
      </c>
      <c r="N463" t="str">
        <f>VLOOKUP(A463,'Catalogo de productos'!C:AJ,10,FALSE)</f>
        <v>Top</v>
      </c>
      <c r="O463" t="str">
        <f>VLOOKUP(A463,'Catalogo de productos'!C:AJ,7,FALSE)</f>
        <v>Activo</v>
      </c>
      <c r="P463">
        <f>VLOOKUP(A463,'Catalogo de productos'!C:AJ,28,FALSE)</f>
        <v>24</v>
      </c>
      <c r="Q463">
        <f>VLOOKUP(A463,'Catalogo de productos'!C:AJ,33,FALSE)</f>
        <v>1</v>
      </c>
      <c r="R463" s="32">
        <f t="shared" si="55"/>
        <v>0</v>
      </c>
      <c r="S463">
        <f t="shared" si="61"/>
        <v>0</v>
      </c>
      <c r="T463" t="str">
        <f>VLOOKUP(A463,'Catalogo de productos'!C:AJ,12,FALSE)</f>
        <v>023-ROSEBUD</v>
      </c>
      <c r="U463" t="str">
        <f>VLOOKUP(A463,'Catalogo de productos'!C:AJ,9,FALSE)</f>
        <v>I002</v>
      </c>
      <c r="V463" t="str">
        <f>VLOOKUP(A463,'Catalogo de productos'!C:AJ,32,FALSE)</f>
        <v xml:space="preserve">De todos </v>
      </c>
    </row>
    <row r="464" spans="1:22" ht="15" x14ac:dyDescent="0.25">
      <c r="A464" s="34" t="s">
        <v>1325</v>
      </c>
      <c r="B464" s="24" t="s">
        <v>3475</v>
      </c>
      <c r="C464" s="25" t="s">
        <v>100</v>
      </c>
      <c r="D464" s="25">
        <v>45</v>
      </c>
      <c r="E464" s="23">
        <v>0</v>
      </c>
      <c r="F464" s="25">
        <v>45</v>
      </c>
      <c r="G464" s="26">
        <v>0.06</v>
      </c>
      <c r="H464" s="65"/>
      <c r="I464" s="36">
        <f t="shared" si="56"/>
        <v>750</v>
      </c>
      <c r="J464">
        <f t="shared" si="57"/>
        <v>5.3999999999999995</v>
      </c>
      <c r="K464">
        <f t="shared" si="58"/>
        <v>0</v>
      </c>
      <c r="L464">
        <f t="shared" si="59"/>
        <v>0</v>
      </c>
      <c r="M464" s="9">
        <f t="shared" si="60"/>
        <v>0</v>
      </c>
      <c r="N464" t="str">
        <f>VLOOKUP(A464,'Catalogo de productos'!C:AJ,10,FALSE)</f>
        <v>Top</v>
      </c>
      <c r="O464" t="str">
        <f>VLOOKUP(A464,'Catalogo de productos'!C:AJ,7,FALSE)</f>
        <v>Activo</v>
      </c>
      <c r="P464">
        <f>VLOOKUP(A464,'Catalogo de productos'!C:AJ,28,FALSE)</f>
        <v>24</v>
      </c>
      <c r="Q464">
        <f>VLOOKUP(A464,'Catalogo de productos'!C:AJ,33,FALSE)</f>
        <v>1</v>
      </c>
      <c r="R464" s="32">
        <f t="shared" si="55"/>
        <v>0</v>
      </c>
      <c r="S464">
        <f t="shared" si="61"/>
        <v>0</v>
      </c>
      <c r="T464" t="str">
        <f>VLOOKUP(A464,'Catalogo de productos'!C:AJ,12,FALSE)</f>
        <v>027-NAVAL</v>
      </c>
      <c r="U464" t="str">
        <f>VLOOKUP(A464,'Catalogo de productos'!C:AJ,9,FALSE)</f>
        <v>AH401</v>
      </c>
      <c r="V464" t="str">
        <f>VLOOKUP(A464,'Catalogo de productos'!C:AJ,32,FALSE)</f>
        <v xml:space="preserve">De todos </v>
      </c>
    </row>
    <row r="465" spans="1:22" ht="15" x14ac:dyDescent="0.25">
      <c r="A465" s="34" t="s">
        <v>1656</v>
      </c>
      <c r="B465" s="24" t="s">
        <v>3484</v>
      </c>
      <c r="C465" s="25" t="s">
        <v>107</v>
      </c>
      <c r="D465" s="25">
        <v>45</v>
      </c>
      <c r="E465" s="23">
        <v>0</v>
      </c>
      <c r="F465" s="25">
        <v>45</v>
      </c>
      <c r="G465" s="26">
        <v>0.06</v>
      </c>
      <c r="H465" s="65"/>
      <c r="I465" s="36">
        <f t="shared" si="56"/>
        <v>750</v>
      </c>
      <c r="J465">
        <f t="shared" si="57"/>
        <v>5.3999999999999995</v>
      </c>
      <c r="K465">
        <f t="shared" si="58"/>
        <v>0</v>
      </c>
      <c r="L465">
        <f t="shared" si="59"/>
        <v>0</v>
      </c>
      <c r="M465" s="9">
        <f t="shared" si="60"/>
        <v>0</v>
      </c>
      <c r="N465" t="str">
        <f>VLOOKUP(A465,'Catalogo de productos'!C:AJ,10,FALSE)</f>
        <v>Bata</v>
      </c>
      <c r="O465" t="str">
        <f>VLOOKUP(A465,'Catalogo de productos'!C:AJ,7,FALSE)</f>
        <v>Activo</v>
      </c>
      <c r="P465">
        <f>VLOOKUP(A465,'Catalogo de productos'!C:AJ,28,FALSE)</f>
        <v>24</v>
      </c>
      <c r="Q465">
        <f>VLOOKUP(A465,'Catalogo de productos'!C:AJ,33,FALSE)</f>
        <v>3</v>
      </c>
      <c r="R465" s="32">
        <f t="shared" si="55"/>
        <v>0</v>
      </c>
      <c r="S465">
        <f t="shared" si="61"/>
        <v>0</v>
      </c>
      <c r="T465" t="str">
        <f>VLOOKUP(A465,'Catalogo de productos'!C:AJ,12,FALSE)</f>
        <v>001-BLANCO</v>
      </c>
      <c r="U465" t="str">
        <f>VLOOKUP(A465,'Catalogo de productos'!C:AJ,9,FALSE)</f>
        <v>E202</v>
      </c>
      <c r="V465" t="str">
        <f>VLOOKUP(A465,'Catalogo de productos'!C:AJ,32,FALSE)</f>
        <v>A006</v>
      </c>
    </row>
    <row r="466" spans="1:22" ht="15" x14ac:dyDescent="0.25">
      <c r="A466" s="34" t="s">
        <v>2341</v>
      </c>
      <c r="B466" s="24" t="s">
        <v>3465</v>
      </c>
      <c r="C466" s="25" t="s">
        <v>2747</v>
      </c>
      <c r="D466" s="25">
        <v>214</v>
      </c>
      <c r="E466" s="23">
        <v>0</v>
      </c>
      <c r="F466" s="25">
        <v>214</v>
      </c>
      <c r="G466" s="26">
        <v>0.28000000000000003</v>
      </c>
      <c r="H466" s="65"/>
      <c r="I466" s="36">
        <f t="shared" si="56"/>
        <v>764.28571428571422</v>
      </c>
      <c r="J466">
        <f t="shared" si="57"/>
        <v>25.200000000000003</v>
      </c>
      <c r="K466">
        <f t="shared" si="58"/>
        <v>0</v>
      </c>
      <c r="L466">
        <f t="shared" si="59"/>
        <v>0</v>
      </c>
      <c r="M466" s="9">
        <f t="shared" si="60"/>
        <v>0</v>
      </c>
      <c r="N466" t="str">
        <f>VLOOKUP(A466,'Catalogo de productos'!C:AJ,10,FALSE)</f>
        <v>Pantalón</v>
      </c>
      <c r="O466" t="str">
        <f>VLOOKUP(A466,'Catalogo de productos'!C:AJ,7,FALSE)</f>
        <v>Activo</v>
      </c>
      <c r="P466">
        <f>VLOOKUP(A466,'Catalogo de productos'!C:AJ,28,FALSE)</f>
        <v>24</v>
      </c>
      <c r="Q466">
        <f>VLOOKUP(A466,'Catalogo de productos'!C:AJ,33,FALSE)</f>
        <v>1</v>
      </c>
      <c r="R466" s="32">
        <f t="shared" si="55"/>
        <v>0</v>
      </c>
      <c r="S466">
        <f t="shared" si="61"/>
        <v>0</v>
      </c>
      <c r="T466" t="str">
        <f>VLOOKUP(A466,'Catalogo de productos'!C:AJ,12,FALSE)</f>
        <v>203-CENIZA</v>
      </c>
      <c r="U466" t="str">
        <f>VLOOKUP(A466,'Catalogo de productos'!C:AJ,9,FALSE)</f>
        <v>AH102</v>
      </c>
      <c r="V466" t="str">
        <f>VLOOKUP(A466,'Catalogo de productos'!C:AJ,32,FALSE)</f>
        <v xml:space="preserve">De todos </v>
      </c>
    </row>
    <row r="467" spans="1:22" ht="15" x14ac:dyDescent="0.25">
      <c r="A467" s="34" t="s">
        <v>2313</v>
      </c>
      <c r="B467" s="24" t="s">
        <v>3440</v>
      </c>
      <c r="C467" s="25" t="s">
        <v>98</v>
      </c>
      <c r="D467" s="25">
        <v>69</v>
      </c>
      <c r="E467" s="23">
        <v>0</v>
      </c>
      <c r="F467" s="25">
        <v>69</v>
      </c>
      <c r="G467" s="26">
        <v>0.09</v>
      </c>
      <c r="H467" s="65"/>
      <c r="I467" s="36">
        <f t="shared" si="56"/>
        <v>766.66666666666674</v>
      </c>
      <c r="J467">
        <f t="shared" si="57"/>
        <v>8.1</v>
      </c>
      <c r="K467">
        <f t="shared" si="58"/>
        <v>0</v>
      </c>
      <c r="L467">
        <f t="shared" si="59"/>
        <v>0</v>
      </c>
      <c r="M467" s="9">
        <f t="shared" si="60"/>
        <v>0</v>
      </c>
      <c r="N467" t="str">
        <f>VLOOKUP(A467,'Catalogo de productos'!C:AJ,10,FALSE)</f>
        <v>Gorritos</v>
      </c>
      <c r="O467" t="str">
        <f>VLOOKUP(A467,'Catalogo de productos'!C:AJ,7,FALSE)</f>
        <v>Activo</v>
      </c>
      <c r="P467">
        <f>VLOOKUP(A467,'Catalogo de productos'!C:AJ,28,FALSE)</f>
        <v>24</v>
      </c>
      <c r="Q467">
        <f>VLOOKUP(A467,'Catalogo de productos'!C:AJ,33,FALSE)</f>
        <v>1</v>
      </c>
      <c r="R467" s="32">
        <f t="shared" si="55"/>
        <v>0</v>
      </c>
      <c r="S467">
        <f t="shared" si="61"/>
        <v>0</v>
      </c>
      <c r="T467" t="str">
        <f>VLOOKUP(A467,'Catalogo de productos'!C:AJ,12,FALSE)</f>
        <v>027-NAVAL</v>
      </c>
      <c r="U467" t="str">
        <f>VLOOKUP(A467,'Catalogo de productos'!C:AJ,9,FALSE)</f>
        <v>AGM002</v>
      </c>
      <c r="V467">
        <f>VLOOKUP(A467,'Catalogo de productos'!C:AJ,32,FALSE)</f>
        <v>0</v>
      </c>
    </row>
    <row r="468" spans="1:22" ht="15" x14ac:dyDescent="0.25">
      <c r="A468" s="34" t="s">
        <v>494</v>
      </c>
      <c r="B468" s="24" t="s">
        <v>3456</v>
      </c>
      <c r="C468" s="25" t="s">
        <v>100</v>
      </c>
      <c r="D468" s="25">
        <v>124</v>
      </c>
      <c r="E468" s="23">
        <v>0</v>
      </c>
      <c r="F468" s="25">
        <v>124</v>
      </c>
      <c r="G468" s="26">
        <v>0.16</v>
      </c>
      <c r="H468" s="65"/>
      <c r="I468" s="36">
        <f t="shared" si="56"/>
        <v>775</v>
      </c>
      <c r="J468">
        <f t="shared" si="57"/>
        <v>14.4</v>
      </c>
      <c r="K468">
        <f t="shared" si="58"/>
        <v>0</v>
      </c>
      <c r="L468">
        <f t="shared" si="59"/>
        <v>0</v>
      </c>
      <c r="M468" s="9">
        <f t="shared" si="60"/>
        <v>0</v>
      </c>
      <c r="N468" t="str">
        <f>VLOOKUP(A468,'Catalogo de productos'!C:AJ,10,FALSE)</f>
        <v>Top</v>
      </c>
      <c r="O468" t="str">
        <f>VLOOKUP(A468,'Catalogo de productos'!C:AJ,7,FALSE)</f>
        <v>Activo</v>
      </c>
      <c r="P468">
        <f>VLOOKUP(A468,'Catalogo de productos'!C:AJ,28,FALSE)</f>
        <v>24</v>
      </c>
      <c r="Q468">
        <f>VLOOKUP(A468,'Catalogo de productos'!C:AJ,33,FALSE)</f>
        <v>1</v>
      </c>
      <c r="R468" s="32">
        <f t="shared" si="55"/>
        <v>0</v>
      </c>
      <c r="S468">
        <f t="shared" si="61"/>
        <v>0</v>
      </c>
      <c r="T468" t="str">
        <f>VLOOKUP(A468,'Catalogo de productos'!C:AJ,12,FALSE)</f>
        <v>4045-OCEANO</v>
      </c>
      <c r="U468" t="str">
        <f>VLOOKUP(A468,'Catalogo de productos'!C:AJ,9,FALSE)</f>
        <v>AH002</v>
      </c>
      <c r="V468" t="str">
        <f>VLOOKUP(A468,'Catalogo de productos'!C:AJ,32,FALSE)</f>
        <v xml:space="preserve">De todos </v>
      </c>
    </row>
    <row r="469" spans="1:22" ht="15" x14ac:dyDescent="0.25">
      <c r="A469" s="34" t="s">
        <v>2961</v>
      </c>
      <c r="B469" s="24" t="s">
        <v>3412</v>
      </c>
      <c r="C469" s="25" t="s">
        <v>2748</v>
      </c>
      <c r="D469" s="25">
        <v>80</v>
      </c>
      <c r="E469" s="23">
        <v>0</v>
      </c>
      <c r="F469" s="25">
        <v>80</v>
      </c>
      <c r="G469" s="26">
        <v>0.1</v>
      </c>
      <c r="H469" s="65"/>
      <c r="I469" s="36">
        <f t="shared" si="56"/>
        <v>800</v>
      </c>
      <c r="J469">
        <f t="shared" si="57"/>
        <v>9</v>
      </c>
      <c r="K469">
        <f t="shared" si="58"/>
        <v>0</v>
      </c>
      <c r="L469">
        <f t="shared" si="59"/>
        <v>0</v>
      </c>
      <c r="M469" s="9">
        <f t="shared" si="60"/>
        <v>0</v>
      </c>
      <c r="N469" t="str">
        <f>VLOOKUP(A469,'Catalogo de productos'!C:AJ,10,FALSE)</f>
        <v>Top</v>
      </c>
      <c r="O469" t="str">
        <f>VLOOKUP(A469,'Catalogo de productos'!C:AJ,7,FALSE)</f>
        <v>Activo</v>
      </c>
      <c r="P469">
        <f>VLOOKUP(A469,'Catalogo de productos'!C:AJ,28,FALSE)</f>
        <v>24</v>
      </c>
      <c r="Q469">
        <f>VLOOKUP(A469,'Catalogo de productos'!C:AJ,33,FALSE)</f>
        <v>3</v>
      </c>
      <c r="R469" s="32">
        <f t="shared" si="55"/>
        <v>0</v>
      </c>
      <c r="S469">
        <f t="shared" si="61"/>
        <v>0</v>
      </c>
      <c r="T469" t="str">
        <f>VLOOKUP(A469,'Catalogo de productos'!C:AJ,12,FALSE)</f>
        <v xml:space="preserve">570-NEGRO </v>
      </c>
      <c r="U469" t="str">
        <f>VLOOKUP(A469,'Catalogo de productos'!C:AJ,9,FALSE)</f>
        <v>A007</v>
      </c>
      <c r="V469" t="str">
        <f>VLOOKUP(A469,'Catalogo de productos'!C:AJ,32,FALSE)</f>
        <v>A006</v>
      </c>
    </row>
    <row r="470" spans="1:22" ht="15" x14ac:dyDescent="0.25">
      <c r="A470" s="34" t="s">
        <v>2120</v>
      </c>
      <c r="B470" s="24" t="s">
        <v>3427</v>
      </c>
      <c r="C470" s="25" t="s">
        <v>2748</v>
      </c>
      <c r="D470" s="25">
        <v>93</v>
      </c>
      <c r="E470" s="22">
        <v>48</v>
      </c>
      <c r="F470" s="25">
        <v>141</v>
      </c>
      <c r="G470" s="26">
        <v>0.17</v>
      </c>
      <c r="H470" s="65"/>
      <c r="I470" s="36">
        <f t="shared" si="56"/>
        <v>829.41176470588232</v>
      </c>
      <c r="J470">
        <f t="shared" si="57"/>
        <v>15.3</v>
      </c>
      <c r="K470">
        <f t="shared" si="58"/>
        <v>0</v>
      </c>
      <c r="L470">
        <f t="shared" si="59"/>
        <v>0</v>
      </c>
      <c r="M470" s="9">
        <f t="shared" si="60"/>
        <v>0</v>
      </c>
      <c r="N470" t="str">
        <f>VLOOKUP(A470,'Catalogo de productos'!C:AJ,10,FALSE)</f>
        <v>Pantalón</v>
      </c>
      <c r="O470" t="str">
        <f>VLOOKUP(A470,'Catalogo de productos'!C:AJ,7,FALSE)</f>
        <v>Activo</v>
      </c>
      <c r="P470">
        <f>VLOOKUP(A470,'Catalogo de productos'!C:AJ,28,FALSE)</f>
        <v>24</v>
      </c>
      <c r="Q470">
        <f>VLOOKUP(A470,'Catalogo de productos'!C:AJ,33,FALSE)</f>
        <v>3</v>
      </c>
      <c r="R470" s="32">
        <f t="shared" si="55"/>
        <v>0</v>
      </c>
      <c r="S470">
        <f t="shared" si="61"/>
        <v>0</v>
      </c>
      <c r="T470" t="str">
        <f>VLOOKUP(A470,'Catalogo de productos'!C:AJ,12,FALSE)</f>
        <v>203-CENIZA</v>
      </c>
      <c r="U470" t="str">
        <f>VLOOKUP(A470,'Catalogo de productos'!C:AJ,9,FALSE)</f>
        <v>A104</v>
      </c>
      <c r="V470" t="str">
        <f>VLOOKUP(A470,'Catalogo de productos'!C:AJ,32,FALSE)</f>
        <v>A103 y AH103</v>
      </c>
    </row>
    <row r="471" spans="1:22" ht="15" x14ac:dyDescent="0.25">
      <c r="A471" s="34" t="s">
        <v>1962</v>
      </c>
      <c r="B471" s="24" t="s">
        <v>3401</v>
      </c>
      <c r="C471" s="25" t="s">
        <v>2748</v>
      </c>
      <c r="D471" s="25">
        <v>86</v>
      </c>
      <c r="E471" s="22">
        <v>72</v>
      </c>
      <c r="F471" s="25">
        <v>158</v>
      </c>
      <c r="G471" s="26">
        <v>0.19</v>
      </c>
      <c r="H471" s="65"/>
      <c r="I471" s="36">
        <f t="shared" si="56"/>
        <v>831.57894736842104</v>
      </c>
      <c r="J471">
        <f t="shared" si="57"/>
        <v>17.100000000000001</v>
      </c>
      <c r="K471">
        <f t="shared" si="58"/>
        <v>0</v>
      </c>
      <c r="L471">
        <f t="shared" si="59"/>
        <v>0</v>
      </c>
      <c r="M471" s="9">
        <f t="shared" si="60"/>
        <v>0</v>
      </c>
      <c r="N471" t="str">
        <f>VLOOKUP(A471,'Catalogo de productos'!C:AJ,10,FALSE)</f>
        <v>Top</v>
      </c>
      <c r="O471" t="str">
        <f>VLOOKUP(A471,'Catalogo de productos'!C:AJ,7,FALSE)</f>
        <v>Activo</v>
      </c>
      <c r="P471">
        <f>VLOOKUP(A471,'Catalogo de productos'!C:AJ,28,FALSE)</f>
        <v>24</v>
      </c>
      <c r="Q471">
        <f>VLOOKUP(A471,'Catalogo de productos'!C:AJ,33,FALSE)</f>
        <v>2</v>
      </c>
      <c r="R471" s="32">
        <f t="shared" si="55"/>
        <v>0</v>
      </c>
      <c r="S471">
        <f t="shared" si="61"/>
        <v>0</v>
      </c>
      <c r="T471" t="str">
        <f>VLOOKUP(A471,'Catalogo de productos'!C:AJ,12,FALSE)</f>
        <v>024-CELTA</v>
      </c>
      <c r="U471" t="str">
        <f>VLOOKUP(A471,'Catalogo de productos'!C:AJ,9,FALSE)</f>
        <v>A003</v>
      </c>
      <c r="V471" t="str">
        <f>VLOOKUP(A471,'Catalogo de productos'!C:AJ,32,FALSE)</f>
        <v xml:space="preserve">De todos </v>
      </c>
    </row>
    <row r="472" spans="1:22" ht="15" x14ac:dyDescent="0.25">
      <c r="A472" s="34" t="s">
        <v>1288</v>
      </c>
      <c r="B472" s="24" t="s">
        <v>3436</v>
      </c>
      <c r="C472" s="25" t="s">
        <v>107</v>
      </c>
      <c r="D472" s="25">
        <v>25</v>
      </c>
      <c r="E472" s="23">
        <v>0</v>
      </c>
      <c r="F472" s="25">
        <v>25</v>
      </c>
      <c r="G472" s="26">
        <v>0.03</v>
      </c>
      <c r="H472" s="65"/>
      <c r="I472" s="36">
        <f t="shared" si="56"/>
        <v>833.33333333333337</v>
      </c>
      <c r="J472">
        <f t="shared" si="57"/>
        <v>2.6999999999999997</v>
      </c>
      <c r="K472">
        <f t="shared" si="58"/>
        <v>0</v>
      </c>
      <c r="L472">
        <f t="shared" si="59"/>
        <v>0</v>
      </c>
      <c r="M472" s="9">
        <f t="shared" si="60"/>
        <v>0</v>
      </c>
      <c r="N472" t="str">
        <f>VLOOKUP(A472,'Catalogo de productos'!C:AJ,10,FALSE)</f>
        <v>Top</v>
      </c>
      <c r="O472" t="str">
        <f>VLOOKUP(A472,'Catalogo de productos'!C:AJ,7,FALSE)</f>
        <v>Activo</v>
      </c>
      <c r="P472">
        <f>VLOOKUP(A472,'Catalogo de productos'!C:AJ,28,FALSE)</f>
        <v>24</v>
      </c>
      <c r="Q472">
        <f>VLOOKUP(A472,'Catalogo de productos'!C:AJ,33,FALSE)</f>
        <v>1</v>
      </c>
      <c r="R472" s="32">
        <f t="shared" si="55"/>
        <v>0</v>
      </c>
      <c r="S472">
        <f t="shared" si="61"/>
        <v>0</v>
      </c>
      <c r="T472" t="str">
        <f>VLOOKUP(A472,'Catalogo de productos'!C:AJ,12,FALSE)</f>
        <v>027-NAVAL</v>
      </c>
      <c r="U472" t="str">
        <f>VLOOKUP(A472,'Catalogo de productos'!C:AJ,9,FALSE)</f>
        <v>A401</v>
      </c>
      <c r="V472" t="str">
        <f>VLOOKUP(A472,'Catalogo de productos'!C:AJ,32,FALSE)</f>
        <v xml:space="preserve">De todos </v>
      </c>
    </row>
    <row r="473" spans="1:22" ht="15" x14ac:dyDescent="0.25">
      <c r="A473" s="34" t="s">
        <v>456</v>
      </c>
      <c r="B473" s="24" t="s">
        <v>3450</v>
      </c>
      <c r="C473" s="25" t="s">
        <v>107</v>
      </c>
      <c r="D473" s="22">
        <v>25</v>
      </c>
      <c r="E473" s="23">
        <v>0</v>
      </c>
      <c r="F473" s="25">
        <v>25</v>
      </c>
      <c r="G473" s="26">
        <v>0.03</v>
      </c>
      <c r="H473" s="65"/>
      <c r="I473" s="36">
        <f t="shared" si="56"/>
        <v>833.33333333333337</v>
      </c>
      <c r="J473">
        <f t="shared" si="57"/>
        <v>2.6999999999999997</v>
      </c>
      <c r="K473">
        <f t="shared" si="58"/>
        <v>0</v>
      </c>
      <c r="L473">
        <f t="shared" si="59"/>
        <v>0</v>
      </c>
      <c r="M473" s="9">
        <f t="shared" si="60"/>
        <v>0</v>
      </c>
      <c r="N473" t="str">
        <f>VLOOKUP(A473,'Catalogo de productos'!C:AJ,10,FALSE)</f>
        <v>Top</v>
      </c>
      <c r="O473" t="str">
        <f>VLOOKUP(A473,'Catalogo de productos'!C:AJ,7,FALSE)</f>
        <v>Activo</v>
      </c>
      <c r="P473">
        <f>VLOOKUP(A473,'Catalogo de productos'!C:AJ,28,FALSE)</f>
        <v>24</v>
      </c>
      <c r="Q473">
        <f>VLOOKUP(A473,'Catalogo de productos'!C:AJ,33,FALSE)</f>
        <v>1</v>
      </c>
      <c r="R473" s="32">
        <f t="shared" si="55"/>
        <v>0</v>
      </c>
      <c r="S473">
        <f t="shared" si="61"/>
        <v>0</v>
      </c>
      <c r="T473" t="str">
        <f>VLOOKUP(A473,'Catalogo de productos'!C:AJ,12,FALSE)</f>
        <v>203-CENIZA</v>
      </c>
      <c r="U473" t="str">
        <f>VLOOKUP(A473,'Catalogo de productos'!C:AJ,9,FALSE)</f>
        <v>AH001</v>
      </c>
      <c r="V473" t="str">
        <f>VLOOKUP(A473,'Catalogo de productos'!C:AJ,32,FALSE)</f>
        <v xml:space="preserve">De todos </v>
      </c>
    </row>
    <row r="474" spans="1:22" ht="15" x14ac:dyDescent="0.25">
      <c r="A474" s="34" t="s">
        <v>562</v>
      </c>
      <c r="B474" s="24" t="s">
        <v>3462</v>
      </c>
      <c r="C474" s="25" t="s">
        <v>107</v>
      </c>
      <c r="D474" s="22">
        <v>50</v>
      </c>
      <c r="E474" s="23">
        <v>0</v>
      </c>
      <c r="F474" s="25">
        <v>50</v>
      </c>
      <c r="G474" s="26">
        <v>0.06</v>
      </c>
      <c r="H474" s="65"/>
      <c r="I474" s="36">
        <f t="shared" si="56"/>
        <v>833.33333333333337</v>
      </c>
      <c r="J474">
        <f t="shared" si="57"/>
        <v>5.3999999999999995</v>
      </c>
      <c r="K474">
        <f t="shared" si="58"/>
        <v>0</v>
      </c>
      <c r="L474">
        <f t="shared" si="59"/>
        <v>0</v>
      </c>
      <c r="M474" s="9">
        <f t="shared" si="60"/>
        <v>0</v>
      </c>
      <c r="N474" t="str">
        <f>VLOOKUP(A474,'Catalogo de productos'!C:AJ,10,FALSE)</f>
        <v>Top</v>
      </c>
      <c r="O474" t="str">
        <f>VLOOKUP(A474,'Catalogo de productos'!C:AJ,7,FALSE)</f>
        <v>Activo</v>
      </c>
      <c r="P474">
        <f>VLOOKUP(A474,'Catalogo de productos'!C:AJ,28,FALSE)</f>
        <v>24</v>
      </c>
      <c r="Q474">
        <f>VLOOKUP(A474,'Catalogo de productos'!C:AJ,33,FALSE)</f>
        <v>2</v>
      </c>
      <c r="R474" s="32">
        <f t="shared" si="55"/>
        <v>0</v>
      </c>
      <c r="S474">
        <f t="shared" si="61"/>
        <v>0</v>
      </c>
      <c r="T474" t="str">
        <f>VLOOKUP(A474,'Catalogo de productos'!C:AJ,12,FALSE)</f>
        <v>570-NEGRO</v>
      </c>
      <c r="U474" t="str">
        <f>VLOOKUP(A474,'Catalogo de productos'!C:AJ,9,FALSE)</f>
        <v>AH003</v>
      </c>
      <c r="V474" t="str">
        <f>VLOOKUP(A474,'Catalogo de productos'!C:AJ,32,FALSE)</f>
        <v>A002</v>
      </c>
    </row>
    <row r="475" spans="1:22" ht="15" x14ac:dyDescent="0.25">
      <c r="A475" s="34" t="s">
        <v>1679</v>
      </c>
      <c r="B475" s="24" t="s">
        <v>3486</v>
      </c>
      <c r="C475" s="25" t="s">
        <v>100</v>
      </c>
      <c r="D475" s="22">
        <v>43</v>
      </c>
      <c r="E475" s="23">
        <v>0</v>
      </c>
      <c r="F475" s="25">
        <v>43</v>
      </c>
      <c r="G475" s="26">
        <v>0.05</v>
      </c>
      <c r="H475" s="65"/>
      <c r="I475" s="36">
        <f t="shared" si="56"/>
        <v>860</v>
      </c>
      <c r="J475">
        <f t="shared" si="57"/>
        <v>4.5</v>
      </c>
      <c r="K475">
        <f t="shared" si="58"/>
        <v>0</v>
      </c>
      <c r="L475">
        <f t="shared" si="59"/>
        <v>0</v>
      </c>
      <c r="M475" s="9">
        <f t="shared" si="60"/>
        <v>0</v>
      </c>
      <c r="N475" t="str">
        <f>VLOOKUP(A475,'Catalogo de productos'!C:AJ,10,FALSE)</f>
        <v>Bata</v>
      </c>
      <c r="O475" t="str">
        <f>VLOOKUP(A475,'Catalogo de productos'!C:AJ,7,FALSE)</f>
        <v>Activo</v>
      </c>
      <c r="P475">
        <f>VLOOKUP(A475,'Catalogo de productos'!C:AJ,28,FALSE)</f>
        <v>24</v>
      </c>
      <c r="Q475">
        <f>VLOOKUP(A475,'Catalogo de productos'!C:AJ,33,FALSE)</f>
        <v>1</v>
      </c>
      <c r="R475" s="32">
        <f t="shared" si="55"/>
        <v>0</v>
      </c>
      <c r="S475">
        <f t="shared" si="61"/>
        <v>0</v>
      </c>
      <c r="T475" t="str">
        <f>VLOOKUP(A475,'Catalogo de productos'!C:AJ,12,FALSE)</f>
        <v>001-BLANCO</v>
      </c>
      <c r="U475" t="str">
        <f>VLOOKUP(A475,'Catalogo de productos'!C:AJ,9,FALSE)</f>
        <v>EH201</v>
      </c>
      <c r="V475" t="str">
        <f>VLOOKUP(A475,'Catalogo de productos'!C:AJ,32,FALSE)</f>
        <v xml:space="preserve">De todos </v>
      </c>
    </row>
    <row r="476" spans="1:22" ht="15" x14ac:dyDescent="0.25">
      <c r="A476" s="34" t="s">
        <v>1121</v>
      </c>
      <c r="B476" s="24" t="s">
        <v>3465</v>
      </c>
      <c r="C476" s="25" t="s">
        <v>104</v>
      </c>
      <c r="D476" s="25">
        <v>71</v>
      </c>
      <c r="E476" s="23">
        <v>0</v>
      </c>
      <c r="F476" s="25">
        <v>71</v>
      </c>
      <c r="G476" s="26">
        <v>0.08</v>
      </c>
      <c r="H476" s="65"/>
      <c r="I476" s="36">
        <f t="shared" si="56"/>
        <v>887.5</v>
      </c>
      <c r="J476">
        <f t="shared" si="57"/>
        <v>7.2</v>
      </c>
      <c r="K476">
        <f t="shared" si="58"/>
        <v>0</v>
      </c>
      <c r="L476">
        <f t="shared" si="59"/>
        <v>0</v>
      </c>
      <c r="M476" s="9">
        <f t="shared" si="60"/>
        <v>0</v>
      </c>
      <c r="N476" t="str">
        <f>VLOOKUP(A476,'Catalogo de productos'!C:AJ,10,FALSE)</f>
        <v>Pantalón</v>
      </c>
      <c r="O476" t="str">
        <f>VLOOKUP(A476,'Catalogo de productos'!C:AJ,7,FALSE)</f>
        <v>Activo</v>
      </c>
      <c r="P476">
        <f>VLOOKUP(A476,'Catalogo de productos'!C:AJ,28,FALSE)</f>
        <v>24</v>
      </c>
      <c r="Q476">
        <f>VLOOKUP(A476,'Catalogo de productos'!C:AJ,33,FALSE)</f>
        <v>1</v>
      </c>
      <c r="R476" s="32">
        <f t="shared" si="55"/>
        <v>0</v>
      </c>
      <c r="S476">
        <f t="shared" si="61"/>
        <v>0</v>
      </c>
      <c r="T476" t="str">
        <f>VLOOKUP(A476,'Catalogo de productos'!C:AJ,12,FALSE)</f>
        <v>203-CENIZA</v>
      </c>
      <c r="U476" t="str">
        <f>VLOOKUP(A476,'Catalogo de productos'!C:AJ,9,FALSE)</f>
        <v>AH102</v>
      </c>
      <c r="V476" t="str">
        <f>VLOOKUP(A476,'Catalogo de productos'!C:AJ,32,FALSE)</f>
        <v xml:space="preserve">De todos </v>
      </c>
    </row>
    <row r="477" spans="1:22" ht="15" x14ac:dyDescent="0.25">
      <c r="A477" s="34" t="s">
        <v>118</v>
      </c>
      <c r="B477" s="24" t="s">
        <v>3402</v>
      </c>
      <c r="C477" s="25" t="s">
        <v>100</v>
      </c>
      <c r="D477" s="25">
        <v>126</v>
      </c>
      <c r="E477" s="31">
        <v>0</v>
      </c>
      <c r="F477" s="25">
        <v>126</v>
      </c>
      <c r="G477" s="26">
        <v>0.14000000000000001</v>
      </c>
      <c r="H477" s="65"/>
      <c r="I477" s="36">
        <f t="shared" si="56"/>
        <v>899.99999999999989</v>
      </c>
      <c r="J477">
        <f t="shared" si="57"/>
        <v>12.600000000000001</v>
      </c>
      <c r="K477">
        <f t="shared" si="58"/>
        <v>0</v>
      </c>
      <c r="L477">
        <f t="shared" si="59"/>
        <v>0</v>
      </c>
      <c r="M477" s="9">
        <f t="shared" si="60"/>
        <v>0</v>
      </c>
      <c r="N477" t="str">
        <f>VLOOKUP(A477,'Catalogo de productos'!C:AJ,10,FALSE)</f>
        <v>Top</v>
      </c>
      <c r="O477" t="str">
        <f>VLOOKUP(A477,'Catalogo de productos'!C:AJ,7,FALSE)</f>
        <v>Activo</v>
      </c>
      <c r="P477">
        <f>VLOOKUP(A477,'Catalogo de productos'!C:AJ,28,FALSE)</f>
        <v>24</v>
      </c>
      <c r="Q477">
        <f>VLOOKUP(A477,'Catalogo de productos'!C:AJ,33,FALSE)</f>
        <v>2</v>
      </c>
      <c r="R477" s="32">
        <f t="shared" si="55"/>
        <v>0</v>
      </c>
      <c r="S477">
        <f t="shared" si="61"/>
        <v>0</v>
      </c>
      <c r="T477" t="str">
        <f>VLOOKUP(A477,'Catalogo de productos'!C:AJ,12,FALSE)</f>
        <v>027-NAVAL</v>
      </c>
      <c r="U477" t="str">
        <f>VLOOKUP(A477,'Catalogo de productos'!C:AJ,9,FALSE)</f>
        <v>A003</v>
      </c>
      <c r="V477" t="str">
        <f>VLOOKUP(A477,'Catalogo de productos'!C:AJ,32,FALSE)</f>
        <v xml:space="preserve">De todos </v>
      </c>
    </row>
    <row r="478" spans="1:22" ht="15" x14ac:dyDescent="0.25">
      <c r="A478" s="34" t="s">
        <v>2191</v>
      </c>
      <c r="B478" s="24" t="s">
        <v>3491</v>
      </c>
      <c r="C478" s="25" t="s">
        <v>2748</v>
      </c>
      <c r="D478" s="25">
        <v>9</v>
      </c>
      <c r="E478" s="31">
        <v>0</v>
      </c>
      <c r="F478" s="25">
        <v>9</v>
      </c>
      <c r="G478" s="26">
        <v>0.01</v>
      </c>
      <c r="H478" s="65"/>
      <c r="I478" s="36">
        <f t="shared" si="56"/>
        <v>900</v>
      </c>
      <c r="J478">
        <f t="shared" si="57"/>
        <v>0.9</v>
      </c>
      <c r="K478">
        <f t="shared" si="58"/>
        <v>0</v>
      </c>
      <c r="L478">
        <f t="shared" si="59"/>
        <v>0</v>
      </c>
      <c r="M478" s="9">
        <f t="shared" si="60"/>
        <v>0</v>
      </c>
      <c r="N478" t="e">
        <f>VLOOKUP(A478,'Catalogo de productos'!C:AJ,10,FALSE)</f>
        <v>#N/A</v>
      </c>
      <c r="O478" t="e">
        <f>VLOOKUP(A478,'Catalogo de productos'!C:AJ,7,FALSE)</f>
        <v>#N/A</v>
      </c>
      <c r="P478" t="e">
        <f>VLOOKUP(A478,'Catalogo de productos'!C:AJ,28,FALSE)</f>
        <v>#N/A</v>
      </c>
      <c r="Q478" t="e">
        <f>VLOOKUP(A478,'Catalogo de productos'!C:AJ,33,FALSE)</f>
        <v>#N/A</v>
      </c>
      <c r="R478" s="32">
        <f t="shared" si="55"/>
        <v>0</v>
      </c>
      <c r="S478">
        <f t="shared" si="61"/>
        <v>0</v>
      </c>
      <c r="T478" t="e">
        <f>VLOOKUP(A478,'Catalogo de productos'!C:AJ,12,FALSE)</f>
        <v>#N/A</v>
      </c>
      <c r="U478" t="e">
        <f>VLOOKUP(A478,'Catalogo de productos'!C:AJ,9,FALSE)</f>
        <v>#N/A</v>
      </c>
      <c r="V478" t="e">
        <f>VLOOKUP(A478,'Catalogo de productos'!C:AJ,32,FALSE)</f>
        <v>#N/A</v>
      </c>
    </row>
    <row r="479" spans="1:22" ht="15" x14ac:dyDescent="0.25">
      <c r="A479" s="34" t="s">
        <v>2325</v>
      </c>
      <c r="B479" s="24" t="s">
        <v>3446</v>
      </c>
      <c r="C479" s="25" t="s">
        <v>98</v>
      </c>
      <c r="D479" s="25">
        <v>74</v>
      </c>
      <c r="E479" s="31">
        <v>0</v>
      </c>
      <c r="F479" s="25">
        <v>74</v>
      </c>
      <c r="G479" s="26">
        <v>0.08</v>
      </c>
      <c r="H479" s="65"/>
      <c r="I479" s="36">
        <f t="shared" si="56"/>
        <v>925</v>
      </c>
      <c r="J479">
        <f t="shared" si="57"/>
        <v>7.2</v>
      </c>
      <c r="K479">
        <f t="shared" si="58"/>
        <v>0</v>
      </c>
      <c r="L479">
        <f t="shared" si="59"/>
        <v>0</v>
      </c>
      <c r="M479" s="9">
        <f t="shared" si="60"/>
        <v>0</v>
      </c>
      <c r="N479" t="str">
        <f>VLOOKUP(A479,'Catalogo de productos'!C:AJ,10,FALSE)</f>
        <v>Gorritos</v>
      </c>
      <c r="O479" t="str">
        <f>VLOOKUP(A479,'Catalogo de productos'!C:AJ,7,FALSE)</f>
        <v>Activo</v>
      </c>
      <c r="P479">
        <f>VLOOKUP(A479,'Catalogo de productos'!C:AJ,28,FALSE)</f>
        <v>24</v>
      </c>
      <c r="Q479">
        <f>VLOOKUP(A479,'Catalogo de productos'!C:AJ,33,FALSE)</f>
        <v>1</v>
      </c>
      <c r="R479" s="37">
        <f t="shared" si="55"/>
        <v>0</v>
      </c>
      <c r="S479">
        <f t="shared" si="61"/>
        <v>0</v>
      </c>
      <c r="T479" t="str">
        <f>VLOOKUP(A479,'Catalogo de productos'!C:AJ,12,FALSE)</f>
        <v>570-NEGRO</v>
      </c>
      <c r="U479" t="str">
        <f>VLOOKUP(A479,'Catalogo de productos'!C:AJ,9,FALSE)</f>
        <v>AGU001</v>
      </c>
      <c r="V479">
        <f>VLOOKUP(A479,'Catalogo de productos'!C:AJ,32,FALSE)</f>
        <v>0</v>
      </c>
    </row>
    <row r="480" spans="1:22" ht="15" x14ac:dyDescent="0.25">
      <c r="A480" s="34" t="s">
        <v>254</v>
      </c>
      <c r="B480" s="24" t="s">
        <v>3401</v>
      </c>
      <c r="C480" s="25" t="s">
        <v>100</v>
      </c>
      <c r="D480" s="25">
        <v>66</v>
      </c>
      <c r="E480" s="31">
        <v>0</v>
      </c>
      <c r="F480" s="25">
        <v>66</v>
      </c>
      <c r="G480" s="26">
        <v>7.0000000000000007E-2</v>
      </c>
      <c r="H480" s="65"/>
      <c r="I480" s="36">
        <f t="shared" si="56"/>
        <v>942.85714285714278</v>
      </c>
      <c r="J480">
        <f t="shared" si="57"/>
        <v>6.3000000000000007</v>
      </c>
      <c r="K480">
        <f t="shared" si="58"/>
        <v>0</v>
      </c>
      <c r="L480">
        <f t="shared" si="59"/>
        <v>0</v>
      </c>
      <c r="M480" s="9">
        <f t="shared" si="60"/>
        <v>0</v>
      </c>
      <c r="N480" t="str">
        <f>VLOOKUP(A480,'Catalogo de productos'!C:AJ,10,FALSE)</f>
        <v>Top</v>
      </c>
      <c r="O480" t="str">
        <f>VLOOKUP(A480,'Catalogo de productos'!C:AJ,7,FALSE)</f>
        <v>Activo</v>
      </c>
      <c r="P480">
        <f>VLOOKUP(A480,'Catalogo de productos'!C:AJ,28,FALSE)</f>
        <v>24</v>
      </c>
      <c r="Q480">
        <f>VLOOKUP(A480,'Catalogo de productos'!C:AJ,33,FALSE)</f>
        <v>2</v>
      </c>
      <c r="R480" s="32">
        <f t="shared" si="55"/>
        <v>0</v>
      </c>
      <c r="S480">
        <f t="shared" si="61"/>
        <v>0</v>
      </c>
      <c r="T480" t="str">
        <f>VLOOKUP(A480,'Catalogo de productos'!C:AJ,12,FALSE)</f>
        <v>024-CELTA</v>
      </c>
      <c r="U480" t="str">
        <f>VLOOKUP(A480,'Catalogo de productos'!C:AJ,9,FALSE)</f>
        <v>A003</v>
      </c>
      <c r="V480" t="str">
        <f>VLOOKUP(A480,'Catalogo de productos'!C:AJ,32,FALSE)</f>
        <v xml:space="preserve">De todos </v>
      </c>
    </row>
    <row r="481" spans="1:22" ht="15" x14ac:dyDescent="0.25">
      <c r="A481" s="34" t="s">
        <v>2366</v>
      </c>
      <c r="B481" s="24" t="s">
        <v>3492</v>
      </c>
      <c r="C481" s="25" t="s">
        <v>2747</v>
      </c>
      <c r="D481" s="25">
        <v>67</v>
      </c>
      <c r="E481" s="31">
        <v>0</v>
      </c>
      <c r="F481" s="25">
        <v>67</v>
      </c>
      <c r="G481" s="26">
        <v>7.0000000000000007E-2</v>
      </c>
      <c r="H481" s="65"/>
      <c r="I481" s="36">
        <f t="shared" si="56"/>
        <v>957.142857142857</v>
      </c>
      <c r="J481">
        <f t="shared" si="57"/>
        <v>6.3000000000000007</v>
      </c>
      <c r="K481">
        <f t="shared" si="58"/>
        <v>0</v>
      </c>
      <c r="L481">
        <f t="shared" si="59"/>
        <v>0</v>
      </c>
      <c r="M481" s="9">
        <f t="shared" si="60"/>
        <v>0</v>
      </c>
      <c r="N481" t="str">
        <f>VLOOKUP(A481,'Catalogo de productos'!C:AJ,10,FALSE)</f>
        <v>Top</v>
      </c>
      <c r="O481" t="str">
        <f>VLOOKUP(A481,'Catalogo de productos'!C:AJ,7,FALSE)</f>
        <v>Activo</v>
      </c>
      <c r="P481">
        <f>VLOOKUP(A481,'Catalogo de productos'!C:AJ,28,FALSE)</f>
        <v>24</v>
      </c>
      <c r="Q481">
        <f>VLOOKUP(A481,'Catalogo de productos'!C:AJ,33,FALSE)</f>
        <v>1</v>
      </c>
      <c r="R481" s="32">
        <f t="shared" si="55"/>
        <v>0</v>
      </c>
      <c r="S481">
        <f t="shared" si="61"/>
        <v>0</v>
      </c>
      <c r="T481" t="str">
        <f>VLOOKUP(A481,'Catalogo de productos'!C:AJ,12,FALSE)</f>
        <v>023-ROSEBUD</v>
      </c>
      <c r="U481" t="str">
        <f>VLOOKUP(A481,'Catalogo de productos'!C:AJ,9,FALSE)</f>
        <v>I002</v>
      </c>
      <c r="V481" t="str">
        <f>VLOOKUP(A481,'Catalogo de productos'!C:AJ,32,FALSE)</f>
        <v xml:space="preserve">De todos </v>
      </c>
    </row>
    <row r="482" spans="1:22" ht="15" x14ac:dyDescent="0.25">
      <c r="A482" s="34" t="s">
        <v>1300</v>
      </c>
      <c r="B482" s="24" t="s">
        <v>3437</v>
      </c>
      <c r="C482" s="25" t="s">
        <v>107</v>
      </c>
      <c r="D482" s="25">
        <v>48</v>
      </c>
      <c r="E482" s="23">
        <v>0</v>
      </c>
      <c r="F482" s="25">
        <v>48</v>
      </c>
      <c r="G482" s="26">
        <v>0.05</v>
      </c>
      <c r="H482" s="65"/>
      <c r="I482" s="36">
        <f t="shared" si="56"/>
        <v>960</v>
      </c>
      <c r="J482">
        <f t="shared" si="57"/>
        <v>4.5</v>
      </c>
      <c r="K482">
        <f t="shared" si="58"/>
        <v>0</v>
      </c>
      <c r="L482">
        <f t="shared" si="59"/>
        <v>0</v>
      </c>
      <c r="M482" s="9">
        <f t="shared" si="60"/>
        <v>0</v>
      </c>
      <c r="N482" t="str">
        <f>VLOOKUP(A482,'Catalogo de productos'!C:AJ,10,FALSE)</f>
        <v>Top</v>
      </c>
      <c r="O482" t="str">
        <f>VLOOKUP(A482,'Catalogo de productos'!C:AJ,7,FALSE)</f>
        <v>Activo</v>
      </c>
      <c r="P482">
        <f>VLOOKUP(A482,'Catalogo de productos'!C:AJ,28,FALSE)</f>
        <v>24</v>
      </c>
      <c r="Q482">
        <f>VLOOKUP(A482,'Catalogo de productos'!C:AJ,33,FALSE)</f>
        <v>1</v>
      </c>
      <c r="R482" s="32">
        <f t="shared" si="55"/>
        <v>0</v>
      </c>
      <c r="S482">
        <f t="shared" si="61"/>
        <v>0</v>
      </c>
      <c r="T482" t="str">
        <f>VLOOKUP(A482,'Catalogo de productos'!C:AJ,12,FALSE)</f>
        <v>570-NEGRO</v>
      </c>
      <c r="U482" t="str">
        <f>VLOOKUP(A482,'Catalogo de productos'!C:AJ,9,FALSE)</f>
        <v>A401</v>
      </c>
      <c r="V482" t="str">
        <f>VLOOKUP(A482,'Catalogo de productos'!C:AJ,32,FALSE)</f>
        <v xml:space="preserve">De todos </v>
      </c>
    </row>
    <row r="483" spans="1:22" ht="15" x14ac:dyDescent="0.25">
      <c r="A483" s="34" t="s">
        <v>1241</v>
      </c>
      <c r="B483" s="24" t="s">
        <v>3481</v>
      </c>
      <c r="C483" s="25" t="s">
        <v>98</v>
      </c>
      <c r="D483" s="25">
        <v>77</v>
      </c>
      <c r="E483" s="23">
        <v>0</v>
      </c>
      <c r="F483" s="25">
        <v>77</v>
      </c>
      <c r="G483" s="26">
        <v>0.08</v>
      </c>
      <c r="H483" s="65"/>
      <c r="I483" s="36">
        <f t="shared" si="56"/>
        <v>962.5</v>
      </c>
      <c r="J483">
        <f t="shared" si="57"/>
        <v>7.2</v>
      </c>
      <c r="K483">
        <f t="shared" si="58"/>
        <v>0</v>
      </c>
      <c r="L483">
        <f t="shared" si="59"/>
        <v>0</v>
      </c>
      <c r="M483" s="9">
        <f t="shared" si="60"/>
        <v>0</v>
      </c>
      <c r="N483" t="str">
        <f>VLOOKUP(A483,'Catalogo de productos'!C:AJ,10,FALSE)</f>
        <v>Pantalón</v>
      </c>
      <c r="O483" t="str">
        <f>VLOOKUP(A483,'Catalogo de productos'!C:AJ,7,FALSE)</f>
        <v>Activo</v>
      </c>
      <c r="P483">
        <f>VLOOKUP(A483,'Catalogo de productos'!C:AJ,28,FALSE)</f>
        <v>24</v>
      </c>
      <c r="Q483">
        <f>VLOOKUP(A483,'Catalogo de productos'!C:AJ,33,FALSE)</f>
        <v>1</v>
      </c>
      <c r="R483" s="32">
        <f t="shared" si="55"/>
        <v>0</v>
      </c>
      <c r="S483">
        <f t="shared" si="61"/>
        <v>0</v>
      </c>
      <c r="T483" t="str">
        <f>VLOOKUP(A483,'Catalogo de productos'!C:AJ,12,FALSE)</f>
        <v>203-CENIZA</v>
      </c>
      <c r="U483" t="str">
        <f>VLOOKUP(A483,'Catalogo de productos'!C:AJ,9,FALSE)</f>
        <v>AM108</v>
      </c>
      <c r="V483" t="str">
        <f>VLOOKUP(A483,'Catalogo de productos'!C:AJ,32,FALSE)</f>
        <v xml:space="preserve">De todos </v>
      </c>
    </row>
    <row r="484" spans="1:22" ht="15" x14ac:dyDescent="0.25">
      <c r="A484" s="34" t="s">
        <v>597</v>
      </c>
      <c r="B484" s="24" t="s">
        <v>3479</v>
      </c>
      <c r="C484" s="25" t="s">
        <v>100</v>
      </c>
      <c r="D484" s="25">
        <v>49</v>
      </c>
      <c r="E484" s="23">
        <v>0</v>
      </c>
      <c r="F484" s="25">
        <v>49</v>
      </c>
      <c r="G484" s="26">
        <v>0.05</v>
      </c>
      <c r="H484" s="65"/>
      <c r="I484" s="36">
        <f t="shared" si="56"/>
        <v>980</v>
      </c>
      <c r="J484">
        <f t="shared" si="57"/>
        <v>4.5</v>
      </c>
      <c r="K484">
        <f t="shared" si="58"/>
        <v>0</v>
      </c>
      <c r="L484">
        <f t="shared" si="59"/>
        <v>0</v>
      </c>
      <c r="M484" s="9">
        <f t="shared" si="60"/>
        <v>0</v>
      </c>
      <c r="N484" t="str">
        <f>VLOOKUP(A484,'Catalogo de productos'!C:AJ,10,FALSE)</f>
        <v>Top</v>
      </c>
      <c r="O484" t="str">
        <f>VLOOKUP(A484,'Catalogo de productos'!C:AJ,7,FALSE)</f>
        <v>Activo</v>
      </c>
      <c r="P484">
        <f>VLOOKUP(A484,'Catalogo de productos'!C:AJ,28,FALSE)</f>
        <v>24</v>
      </c>
      <c r="Q484">
        <f>VLOOKUP(A484,'Catalogo de productos'!C:AJ,33,FALSE)</f>
        <v>1</v>
      </c>
      <c r="R484" s="32">
        <f t="shared" si="55"/>
        <v>0</v>
      </c>
      <c r="S484">
        <f t="shared" si="61"/>
        <v>0</v>
      </c>
      <c r="T484" t="str">
        <f>VLOOKUP(A484,'Catalogo de productos'!C:AJ,12,FALSE)</f>
        <v>570-NEGRO</v>
      </c>
      <c r="U484" t="str">
        <f>VLOOKUP(A484,'Catalogo de productos'!C:AJ,9,FALSE)</f>
        <v>AM008</v>
      </c>
      <c r="V484" t="str">
        <f>VLOOKUP(A484,'Catalogo de productos'!C:AJ,32,FALSE)</f>
        <v xml:space="preserve">De todos </v>
      </c>
    </row>
    <row r="485" spans="1:22" ht="15" x14ac:dyDescent="0.25">
      <c r="A485" s="34" t="s">
        <v>545</v>
      </c>
      <c r="B485" s="24" t="s">
        <v>3458</v>
      </c>
      <c r="C485" s="25" t="s">
        <v>104</v>
      </c>
      <c r="D485" s="25">
        <v>69</v>
      </c>
      <c r="E485" s="23">
        <v>0</v>
      </c>
      <c r="F485" s="25">
        <v>69</v>
      </c>
      <c r="G485" s="26">
        <v>7.0000000000000007E-2</v>
      </c>
      <c r="H485" s="65"/>
      <c r="I485" s="36">
        <f t="shared" si="56"/>
        <v>985.71428571428567</v>
      </c>
      <c r="J485">
        <f t="shared" si="57"/>
        <v>6.3000000000000007</v>
      </c>
      <c r="K485">
        <f t="shared" si="58"/>
        <v>0</v>
      </c>
      <c r="L485">
        <f t="shared" si="59"/>
        <v>0</v>
      </c>
      <c r="M485" s="9">
        <f t="shared" si="60"/>
        <v>0</v>
      </c>
      <c r="N485" t="str">
        <f>VLOOKUP(A485,'Catalogo de productos'!C:AJ,10,FALSE)</f>
        <v>Top</v>
      </c>
      <c r="O485" t="str">
        <f>VLOOKUP(A485,'Catalogo de productos'!C:AJ,7,FALSE)</f>
        <v>Activo</v>
      </c>
      <c r="P485">
        <f>VLOOKUP(A485,'Catalogo de productos'!C:AJ,28,FALSE)</f>
        <v>24</v>
      </c>
      <c r="Q485">
        <f>VLOOKUP(A485,'Catalogo de productos'!C:AJ,33,FALSE)</f>
        <v>2</v>
      </c>
      <c r="R485" s="32">
        <f t="shared" si="55"/>
        <v>0</v>
      </c>
      <c r="S485">
        <f t="shared" si="61"/>
        <v>0</v>
      </c>
      <c r="T485" t="str">
        <f>VLOOKUP(A485,'Catalogo de productos'!C:AJ,12,FALSE)</f>
        <v>027-NAVAL</v>
      </c>
      <c r="U485" t="str">
        <f>VLOOKUP(A485,'Catalogo de productos'!C:AJ,9,FALSE)</f>
        <v>AH003</v>
      </c>
      <c r="V485" t="str">
        <f>VLOOKUP(A485,'Catalogo de productos'!C:AJ,32,FALSE)</f>
        <v>A002</v>
      </c>
    </row>
    <row r="486" spans="1:22" ht="15" x14ac:dyDescent="0.25">
      <c r="A486" s="34" t="s">
        <v>2962</v>
      </c>
      <c r="B486" s="24" t="s">
        <v>3412</v>
      </c>
      <c r="C486" s="25" t="s">
        <v>98</v>
      </c>
      <c r="D486" s="25">
        <v>81</v>
      </c>
      <c r="E486" s="23">
        <v>0</v>
      </c>
      <c r="F486" s="25">
        <v>81</v>
      </c>
      <c r="G486" s="26">
        <v>0.08</v>
      </c>
      <c r="H486" s="65"/>
      <c r="I486" s="36">
        <f t="shared" si="56"/>
        <v>1012.5</v>
      </c>
      <c r="J486">
        <f t="shared" si="57"/>
        <v>7.2</v>
      </c>
      <c r="K486">
        <f t="shared" si="58"/>
        <v>0</v>
      </c>
      <c r="L486">
        <f t="shared" si="59"/>
        <v>0</v>
      </c>
      <c r="M486" s="9">
        <f t="shared" si="60"/>
        <v>0</v>
      </c>
      <c r="N486" t="str">
        <f>VLOOKUP(A486,'Catalogo de productos'!C:AJ,10,FALSE)</f>
        <v>Top</v>
      </c>
      <c r="O486" t="str">
        <f>VLOOKUP(A486,'Catalogo de productos'!C:AJ,7,FALSE)</f>
        <v>Activo</v>
      </c>
      <c r="P486">
        <f>VLOOKUP(A486,'Catalogo de productos'!C:AJ,28,FALSE)</f>
        <v>24</v>
      </c>
      <c r="Q486">
        <f>VLOOKUP(A486,'Catalogo de productos'!C:AJ,33,FALSE)</f>
        <v>3</v>
      </c>
      <c r="R486" s="32">
        <f t="shared" si="55"/>
        <v>0</v>
      </c>
      <c r="S486">
        <f t="shared" si="61"/>
        <v>0</v>
      </c>
      <c r="T486" t="str">
        <f>VLOOKUP(A486,'Catalogo de productos'!C:AJ,12,FALSE)</f>
        <v xml:space="preserve">570-NEGRO </v>
      </c>
      <c r="U486" t="str">
        <f>VLOOKUP(A486,'Catalogo de productos'!C:AJ,9,FALSE)</f>
        <v>A007</v>
      </c>
      <c r="V486" t="str">
        <f>VLOOKUP(A486,'Catalogo de productos'!C:AJ,32,FALSE)</f>
        <v>A006</v>
      </c>
    </row>
    <row r="487" spans="1:22" ht="15" x14ac:dyDescent="0.25">
      <c r="A487" s="34" t="s">
        <v>1123</v>
      </c>
      <c r="B487" s="24" t="s">
        <v>3466</v>
      </c>
      <c r="C487" s="25" t="s">
        <v>100</v>
      </c>
      <c r="D487" s="25">
        <v>81</v>
      </c>
      <c r="E487" s="23">
        <v>0</v>
      </c>
      <c r="F487" s="25">
        <v>81</v>
      </c>
      <c r="G487" s="26">
        <v>0.08</v>
      </c>
      <c r="H487" s="65"/>
      <c r="I487" s="36">
        <f t="shared" si="56"/>
        <v>1012.5</v>
      </c>
      <c r="J487">
        <f t="shared" si="57"/>
        <v>7.2</v>
      </c>
      <c r="K487">
        <f t="shared" si="58"/>
        <v>0</v>
      </c>
      <c r="L487">
        <f t="shared" si="59"/>
        <v>0</v>
      </c>
      <c r="M487" s="9">
        <f t="shared" si="60"/>
        <v>0</v>
      </c>
      <c r="N487" t="str">
        <f>VLOOKUP(A487,'Catalogo de productos'!C:AJ,10,FALSE)</f>
        <v>Pantalón</v>
      </c>
      <c r="O487" t="str">
        <f>VLOOKUP(A487,'Catalogo de productos'!C:AJ,7,FALSE)</f>
        <v>Activo</v>
      </c>
      <c r="P487">
        <f>VLOOKUP(A487,'Catalogo de productos'!C:AJ,28,FALSE)</f>
        <v>24</v>
      </c>
      <c r="Q487">
        <f>VLOOKUP(A487,'Catalogo de productos'!C:AJ,33,FALSE)</f>
        <v>1</v>
      </c>
      <c r="R487" s="32">
        <f t="shared" si="55"/>
        <v>0</v>
      </c>
      <c r="S487">
        <f t="shared" si="61"/>
        <v>0</v>
      </c>
      <c r="T487" t="str">
        <f>VLOOKUP(A487,'Catalogo de productos'!C:AJ,12,FALSE)</f>
        <v>4045-OCEANO</v>
      </c>
      <c r="U487" t="str">
        <f>VLOOKUP(A487,'Catalogo de productos'!C:AJ,9,FALSE)</f>
        <v>AH102</v>
      </c>
      <c r="V487" t="str">
        <f>VLOOKUP(A487,'Catalogo de productos'!C:AJ,32,FALSE)</f>
        <v xml:space="preserve">De todos </v>
      </c>
    </row>
    <row r="488" spans="1:22" ht="15" x14ac:dyDescent="0.25">
      <c r="A488" s="34" t="s">
        <v>2921</v>
      </c>
      <c r="B488" s="24" t="s">
        <v>3400</v>
      </c>
      <c r="C488" s="25" t="s">
        <v>98</v>
      </c>
      <c r="D488" s="25">
        <v>51</v>
      </c>
      <c r="E488" s="23">
        <v>0</v>
      </c>
      <c r="F488" s="25">
        <v>51</v>
      </c>
      <c r="G488" s="26">
        <v>0.05</v>
      </c>
      <c r="H488" s="65"/>
      <c r="I488" s="36">
        <f t="shared" si="56"/>
        <v>1020</v>
      </c>
      <c r="J488">
        <f t="shared" si="57"/>
        <v>4.5</v>
      </c>
      <c r="K488">
        <f t="shared" si="58"/>
        <v>0</v>
      </c>
      <c r="L488">
        <f t="shared" si="59"/>
        <v>0</v>
      </c>
      <c r="M488" s="9">
        <f t="shared" si="60"/>
        <v>0</v>
      </c>
      <c r="N488" t="str">
        <f>VLOOKUP(A488,'Catalogo de productos'!C:AJ,10,FALSE)</f>
        <v>Top</v>
      </c>
      <c r="O488" t="str">
        <f>VLOOKUP(A488,'Catalogo de productos'!C:AJ,7,FALSE)</f>
        <v>Activo</v>
      </c>
      <c r="P488">
        <f>VLOOKUP(A488,'Catalogo de productos'!C:AJ,28,FALSE)</f>
        <v>24</v>
      </c>
      <c r="Q488">
        <f>VLOOKUP(A488,'Catalogo de productos'!C:AJ,33,FALSE)</f>
        <v>2</v>
      </c>
      <c r="R488" s="32">
        <f t="shared" si="55"/>
        <v>0</v>
      </c>
      <c r="S488">
        <f t="shared" si="61"/>
        <v>0</v>
      </c>
      <c r="T488" t="str">
        <f>VLOOKUP(A488,'Catalogo de productos'!C:AJ,12,FALSE)</f>
        <v>001-BLANCO</v>
      </c>
      <c r="U488" t="str">
        <f>VLOOKUP(A488,'Catalogo de productos'!C:AJ,9,FALSE)</f>
        <v>A003</v>
      </c>
      <c r="V488" t="str">
        <f>VLOOKUP(A488,'Catalogo de productos'!C:AJ,32,FALSE)</f>
        <v xml:space="preserve">De todos </v>
      </c>
    </row>
    <row r="489" spans="1:22" ht="15" x14ac:dyDescent="0.25">
      <c r="A489" s="34" t="s">
        <v>1112</v>
      </c>
      <c r="B489" s="24" t="s">
        <v>3464</v>
      </c>
      <c r="C489" s="25" t="s">
        <v>100</v>
      </c>
      <c r="D489" s="25">
        <v>62</v>
      </c>
      <c r="E489" s="23">
        <v>0</v>
      </c>
      <c r="F489" s="25">
        <v>62</v>
      </c>
      <c r="G489" s="26">
        <v>0.06</v>
      </c>
      <c r="H489" s="65"/>
      <c r="I489" s="36">
        <f t="shared" si="56"/>
        <v>1033.3333333333335</v>
      </c>
      <c r="J489">
        <f t="shared" si="57"/>
        <v>5.3999999999999995</v>
      </c>
      <c r="K489">
        <f t="shared" si="58"/>
        <v>0</v>
      </c>
      <c r="L489">
        <f t="shared" si="59"/>
        <v>0</v>
      </c>
      <c r="M489" s="9">
        <f t="shared" si="60"/>
        <v>0</v>
      </c>
      <c r="N489" t="str">
        <f>VLOOKUP(A489,'Catalogo de productos'!C:AJ,10,FALSE)</f>
        <v>Pantalón</v>
      </c>
      <c r="O489" t="str">
        <f>VLOOKUP(A489,'Catalogo de productos'!C:AJ,7,FALSE)</f>
        <v>Activo</v>
      </c>
      <c r="P489">
        <f>VLOOKUP(A489,'Catalogo de productos'!C:AJ,28,FALSE)</f>
        <v>24</v>
      </c>
      <c r="Q489">
        <f>VLOOKUP(A489,'Catalogo de productos'!C:AJ,33,FALSE)</f>
        <v>1</v>
      </c>
      <c r="R489" s="32">
        <f t="shared" si="55"/>
        <v>0</v>
      </c>
      <c r="S489">
        <f t="shared" si="61"/>
        <v>0</v>
      </c>
      <c r="T489" t="str">
        <f>VLOOKUP(A489,'Catalogo de productos'!C:AJ,12,FALSE)</f>
        <v>027-NAVAL</v>
      </c>
      <c r="U489" t="str">
        <f>VLOOKUP(A489,'Catalogo de productos'!C:AJ,9,FALSE)</f>
        <v>AH102</v>
      </c>
      <c r="V489" t="str">
        <f>VLOOKUP(A489,'Catalogo de productos'!C:AJ,32,FALSE)</f>
        <v xml:space="preserve">De todos </v>
      </c>
    </row>
    <row r="490" spans="1:22" ht="15" x14ac:dyDescent="0.25">
      <c r="A490" s="34" t="s">
        <v>1329</v>
      </c>
      <c r="B490" s="24" t="s">
        <v>3476</v>
      </c>
      <c r="C490" s="25" t="s">
        <v>100</v>
      </c>
      <c r="D490" s="22">
        <v>53</v>
      </c>
      <c r="E490" s="23">
        <v>0</v>
      </c>
      <c r="F490" s="25">
        <v>53</v>
      </c>
      <c r="G490" s="26">
        <v>0.05</v>
      </c>
      <c r="H490" s="65"/>
      <c r="I490" s="36">
        <f t="shared" si="56"/>
        <v>1060</v>
      </c>
      <c r="J490">
        <f t="shared" si="57"/>
        <v>4.5</v>
      </c>
      <c r="K490">
        <f t="shared" si="58"/>
        <v>0</v>
      </c>
      <c r="L490">
        <f t="shared" si="59"/>
        <v>0</v>
      </c>
      <c r="M490" s="9">
        <f t="shared" si="60"/>
        <v>0</v>
      </c>
      <c r="N490" t="str">
        <f>VLOOKUP(A490,'Catalogo de productos'!C:AJ,10,FALSE)</f>
        <v>Top</v>
      </c>
      <c r="O490" t="str">
        <f>VLOOKUP(A490,'Catalogo de productos'!C:AJ,7,FALSE)</f>
        <v>Activo</v>
      </c>
      <c r="P490">
        <f>VLOOKUP(A490,'Catalogo de productos'!C:AJ,28,FALSE)</f>
        <v>24</v>
      </c>
      <c r="Q490">
        <f>VLOOKUP(A490,'Catalogo de productos'!C:AJ,33,FALSE)</f>
        <v>1</v>
      </c>
      <c r="R490" s="32">
        <f t="shared" si="55"/>
        <v>0</v>
      </c>
      <c r="S490">
        <f t="shared" si="61"/>
        <v>0</v>
      </c>
      <c r="T490" t="str">
        <f>VLOOKUP(A490,'Catalogo de productos'!C:AJ,12,FALSE)</f>
        <v>203-CENIZA</v>
      </c>
      <c r="U490" t="str">
        <f>VLOOKUP(A490,'Catalogo de productos'!C:AJ,9,FALSE)</f>
        <v>AH401</v>
      </c>
      <c r="V490" t="str">
        <f>VLOOKUP(A490,'Catalogo de productos'!C:AJ,32,FALSE)</f>
        <v xml:space="preserve">De todos </v>
      </c>
    </row>
    <row r="491" spans="1:22" ht="15" x14ac:dyDescent="0.25">
      <c r="A491" s="34" t="s">
        <v>1130</v>
      </c>
      <c r="B491" s="24" t="s">
        <v>3468</v>
      </c>
      <c r="C491" s="25" t="s">
        <v>104</v>
      </c>
      <c r="D491" s="25">
        <v>152</v>
      </c>
      <c r="E491" s="23">
        <v>0</v>
      </c>
      <c r="F491" s="25">
        <v>152</v>
      </c>
      <c r="G491" s="26">
        <v>0.14000000000000001</v>
      </c>
      <c r="H491" s="65"/>
      <c r="I491" s="36">
        <f t="shared" si="56"/>
        <v>1085.7142857142856</v>
      </c>
      <c r="J491">
        <f t="shared" si="57"/>
        <v>12.600000000000001</v>
      </c>
      <c r="K491">
        <f t="shared" si="58"/>
        <v>0</v>
      </c>
      <c r="L491">
        <f t="shared" si="59"/>
        <v>0</v>
      </c>
      <c r="M491" s="9">
        <f t="shared" si="60"/>
        <v>0</v>
      </c>
      <c r="N491" t="str">
        <f>VLOOKUP(A491,'Catalogo de productos'!C:AJ,10,FALSE)</f>
        <v>Pantalón</v>
      </c>
      <c r="O491" t="str">
        <f>VLOOKUP(A491,'Catalogo de productos'!C:AJ,7,FALSE)</f>
        <v>Activo</v>
      </c>
      <c r="P491">
        <f>VLOOKUP(A491,'Catalogo de productos'!C:AJ,28,FALSE)</f>
        <v>24</v>
      </c>
      <c r="Q491">
        <f>VLOOKUP(A491,'Catalogo de productos'!C:AJ,33,FALSE)</f>
        <v>1</v>
      </c>
      <c r="R491" s="32">
        <f t="shared" si="55"/>
        <v>0</v>
      </c>
      <c r="S491">
        <f t="shared" si="61"/>
        <v>0</v>
      </c>
      <c r="T491" t="str">
        <f>VLOOKUP(A491,'Catalogo de productos'!C:AJ,12,FALSE)</f>
        <v>570-NEGRO</v>
      </c>
      <c r="U491" t="str">
        <f>VLOOKUP(A491,'Catalogo de productos'!C:AJ,9,FALSE)</f>
        <v>AH102</v>
      </c>
      <c r="V491" t="str">
        <f>VLOOKUP(A491,'Catalogo de productos'!C:AJ,32,FALSE)</f>
        <v xml:space="preserve">De todos </v>
      </c>
    </row>
    <row r="492" spans="1:22" ht="15" x14ac:dyDescent="0.25">
      <c r="A492" s="34" t="s">
        <v>1973</v>
      </c>
      <c r="B492" s="24" t="s">
        <v>3405</v>
      </c>
      <c r="C492" s="25" t="s">
        <v>2747</v>
      </c>
      <c r="D492" s="25">
        <v>31</v>
      </c>
      <c r="E492" s="22">
        <v>144</v>
      </c>
      <c r="F492" s="25">
        <v>175</v>
      </c>
      <c r="G492" s="26">
        <v>0.16</v>
      </c>
      <c r="H492" s="65"/>
      <c r="I492" s="36">
        <f t="shared" si="56"/>
        <v>1093.75</v>
      </c>
      <c r="J492">
        <f t="shared" si="57"/>
        <v>14.4</v>
      </c>
      <c r="K492">
        <f t="shared" si="58"/>
        <v>0</v>
      </c>
      <c r="L492">
        <f t="shared" si="59"/>
        <v>0</v>
      </c>
      <c r="M492" s="9">
        <f t="shared" si="60"/>
        <v>0</v>
      </c>
      <c r="N492" t="str">
        <f>VLOOKUP(A492,'Catalogo de productos'!C:AJ,10,FALSE)</f>
        <v>Top</v>
      </c>
      <c r="O492" t="str">
        <f>VLOOKUP(A492,'Catalogo de productos'!C:AJ,7,FALSE)</f>
        <v>Activo</v>
      </c>
      <c r="P492">
        <f>VLOOKUP(A492,'Catalogo de productos'!C:AJ,28,FALSE)</f>
        <v>24</v>
      </c>
      <c r="Q492">
        <f>VLOOKUP(A492,'Catalogo de productos'!C:AJ,33,FALSE)</f>
        <v>2</v>
      </c>
      <c r="R492" s="32">
        <f t="shared" si="55"/>
        <v>0</v>
      </c>
      <c r="S492">
        <f t="shared" si="61"/>
        <v>0</v>
      </c>
      <c r="T492" t="str">
        <f>VLOOKUP(A492,'Catalogo de productos'!C:AJ,12,FALSE)</f>
        <v>024-CELTA</v>
      </c>
      <c r="U492" t="str">
        <f>VLOOKUP(A492,'Catalogo de productos'!C:AJ,9,FALSE)</f>
        <v>A005</v>
      </c>
      <c r="V492" t="str">
        <f>VLOOKUP(A492,'Catalogo de productos'!C:AJ,32,FALSE)</f>
        <v>A006  y IH002</v>
      </c>
    </row>
    <row r="493" spans="1:22" ht="15" x14ac:dyDescent="0.25">
      <c r="A493" s="34" t="s">
        <v>1331</v>
      </c>
      <c r="B493" s="24" t="s">
        <v>3476</v>
      </c>
      <c r="C493" s="25" t="s">
        <v>107</v>
      </c>
      <c r="D493" s="25">
        <v>11</v>
      </c>
      <c r="E493" s="23">
        <v>0</v>
      </c>
      <c r="F493" s="25">
        <v>11</v>
      </c>
      <c r="G493" s="26">
        <v>0.01</v>
      </c>
      <c r="H493" s="65"/>
      <c r="I493" s="36">
        <f t="shared" si="56"/>
        <v>1100</v>
      </c>
      <c r="J493">
        <f t="shared" si="57"/>
        <v>0.9</v>
      </c>
      <c r="K493">
        <f t="shared" si="58"/>
        <v>0</v>
      </c>
      <c r="L493">
        <f t="shared" si="59"/>
        <v>0</v>
      </c>
      <c r="M493" s="9">
        <f t="shared" si="60"/>
        <v>0</v>
      </c>
      <c r="N493" t="str">
        <f>VLOOKUP(A493,'Catalogo de productos'!C:AJ,10,FALSE)</f>
        <v>Top</v>
      </c>
      <c r="O493" t="str">
        <f>VLOOKUP(A493,'Catalogo de productos'!C:AJ,7,FALSE)</f>
        <v>Activo</v>
      </c>
      <c r="P493">
        <f>VLOOKUP(A493,'Catalogo de productos'!C:AJ,28,FALSE)</f>
        <v>24</v>
      </c>
      <c r="Q493">
        <f>VLOOKUP(A493,'Catalogo de productos'!C:AJ,33,FALSE)</f>
        <v>1</v>
      </c>
      <c r="R493" s="32">
        <f t="shared" si="55"/>
        <v>0</v>
      </c>
      <c r="S493">
        <f t="shared" si="61"/>
        <v>0</v>
      </c>
      <c r="T493" t="str">
        <f>VLOOKUP(A493,'Catalogo de productos'!C:AJ,12,FALSE)</f>
        <v>203-CENIZA</v>
      </c>
      <c r="U493" t="str">
        <f>VLOOKUP(A493,'Catalogo de productos'!C:AJ,9,FALSE)</f>
        <v>AH401</v>
      </c>
      <c r="V493" t="str">
        <f>VLOOKUP(A493,'Catalogo de productos'!C:AJ,32,FALSE)</f>
        <v xml:space="preserve">De todos </v>
      </c>
    </row>
    <row r="494" spans="1:22" ht="15" x14ac:dyDescent="0.25">
      <c r="A494" s="34" t="s">
        <v>1641</v>
      </c>
      <c r="B494" s="24" t="s">
        <v>3483</v>
      </c>
      <c r="C494" s="25" t="s">
        <v>107</v>
      </c>
      <c r="D494" s="25">
        <v>33</v>
      </c>
      <c r="E494" s="23">
        <v>0</v>
      </c>
      <c r="F494" s="25">
        <v>33</v>
      </c>
      <c r="G494" s="26">
        <v>0.03</v>
      </c>
      <c r="H494" s="65"/>
      <c r="I494" s="36">
        <f t="shared" si="56"/>
        <v>1100</v>
      </c>
      <c r="J494">
        <f t="shared" si="57"/>
        <v>2.6999999999999997</v>
      </c>
      <c r="K494">
        <f t="shared" si="58"/>
        <v>0</v>
      </c>
      <c r="L494">
        <f t="shared" si="59"/>
        <v>0</v>
      </c>
      <c r="M494" s="9">
        <f t="shared" si="60"/>
        <v>0</v>
      </c>
      <c r="N494" t="str">
        <f>VLOOKUP(A494,'Catalogo de productos'!C:AJ,10,FALSE)</f>
        <v>Bata</v>
      </c>
      <c r="O494" t="str">
        <f>VLOOKUP(A494,'Catalogo de productos'!C:AJ,7,FALSE)</f>
        <v>Activo</v>
      </c>
      <c r="P494">
        <f>VLOOKUP(A494,'Catalogo de productos'!C:AJ,28,FALSE)</f>
        <v>24</v>
      </c>
      <c r="Q494">
        <f>VLOOKUP(A494,'Catalogo de productos'!C:AJ,33,FALSE)</f>
        <v>1</v>
      </c>
      <c r="R494" s="32">
        <f t="shared" si="55"/>
        <v>0</v>
      </c>
      <c r="S494">
        <f t="shared" si="61"/>
        <v>0</v>
      </c>
      <c r="T494" t="str">
        <f>VLOOKUP(A494,'Catalogo de productos'!C:AJ,12,FALSE)</f>
        <v>001-BLANCO</v>
      </c>
      <c r="U494" t="str">
        <f>VLOOKUP(A494,'Catalogo de productos'!C:AJ,9,FALSE)</f>
        <v>E201</v>
      </c>
      <c r="V494" t="str">
        <f>VLOOKUP(A494,'Catalogo de productos'!C:AJ,32,FALSE)</f>
        <v xml:space="preserve">De todos </v>
      </c>
    </row>
    <row r="495" spans="1:22" ht="15" x14ac:dyDescent="0.25">
      <c r="A495" s="34" t="s">
        <v>2310</v>
      </c>
      <c r="B495" s="24" t="s">
        <v>3442</v>
      </c>
      <c r="C495" s="25" t="s">
        <v>2747</v>
      </c>
      <c r="D495" s="25">
        <v>77</v>
      </c>
      <c r="E495" s="23">
        <v>0</v>
      </c>
      <c r="F495" s="25">
        <v>77</v>
      </c>
      <c r="G495" s="26">
        <v>7.0000000000000007E-2</v>
      </c>
      <c r="H495" s="65"/>
      <c r="I495" s="36">
        <f t="shared" si="56"/>
        <v>1100</v>
      </c>
      <c r="J495">
        <f t="shared" si="57"/>
        <v>6.3000000000000007</v>
      </c>
      <c r="K495">
        <f t="shared" si="58"/>
        <v>0</v>
      </c>
      <c r="L495">
        <f t="shared" si="59"/>
        <v>0</v>
      </c>
      <c r="M495" s="9">
        <f t="shared" si="60"/>
        <v>0</v>
      </c>
      <c r="N495" t="str">
        <f>VLOOKUP(A495,'Catalogo de productos'!C:AJ,10,FALSE)</f>
        <v>Gorritos</v>
      </c>
      <c r="O495" t="str">
        <f>VLOOKUP(A495,'Catalogo de productos'!C:AJ,7,FALSE)</f>
        <v>Activo</v>
      </c>
      <c r="P495">
        <f>VLOOKUP(A495,'Catalogo de productos'!C:AJ,28,FALSE)</f>
        <v>24</v>
      </c>
      <c r="Q495">
        <f>VLOOKUP(A495,'Catalogo de productos'!C:AJ,33,FALSE)</f>
        <v>1</v>
      </c>
      <c r="R495" s="32">
        <f t="shared" si="55"/>
        <v>0</v>
      </c>
      <c r="S495">
        <f t="shared" si="61"/>
        <v>0</v>
      </c>
      <c r="T495" t="str">
        <f>VLOOKUP(A495,'Catalogo de productos'!C:AJ,12,FALSE)</f>
        <v>570-NEGRO</v>
      </c>
      <c r="U495" t="str">
        <f>VLOOKUP(A495,'Catalogo de productos'!C:AJ,9,FALSE)</f>
        <v>AGM002</v>
      </c>
      <c r="V495">
        <f>VLOOKUP(A495,'Catalogo de productos'!C:AJ,32,FALSE)</f>
        <v>0</v>
      </c>
    </row>
    <row r="496" spans="1:22" ht="15" x14ac:dyDescent="0.25">
      <c r="A496" s="34" t="s">
        <v>592</v>
      </c>
      <c r="B496" s="24" t="s">
        <v>3478</v>
      </c>
      <c r="C496" s="25" t="s">
        <v>98</v>
      </c>
      <c r="D496" s="25">
        <v>79</v>
      </c>
      <c r="E496" s="23">
        <v>0</v>
      </c>
      <c r="F496" s="25">
        <v>79</v>
      </c>
      <c r="G496" s="26">
        <v>7.0000000000000007E-2</v>
      </c>
      <c r="H496" s="65"/>
      <c r="I496" s="36">
        <f t="shared" si="56"/>
        <v>1128.5714285714284</v>
      </c>
      <c r="J496">
        <f t="shared" si="57"/>
        <v>6.3000000000000007</v>
      </c>
      <c r="K496">
        <f t="shared" si="58"/>
        <v>0</v>
      </c>
      <c r="L496">
        <f t="shared" si="59"/>
        <v>0</v>
      </c>
      <c r="M496" s="9">
        <f t="shared" si="60"/>
        <v>0</v>
      </c>
      <c r="N496" t="str">
        <f>VLOOKUP(A496,'Catalogo de productos'!C:AJ,10,FALSE)</f>
        <v>Top</v>
      </c>
      <c r="O496" t="str">
        <f>VLOOKUP(A496,'Catalogo de productos'!C:AJ,7,FALSE)</f>
        <v>Activo</v>
      </c>
      <c r="P496">
        <f>VLOOKUP(A496,'Catalogo de productos'!C:AJ,28,FALSE)</f>
        <v>24</v>
      </c>
      <c r="Q496">
        <f>VLOOKUP(A496,'Catalogo de productos'!C:AJ,33,FALSE)</f>
        <v>1</v>
      </c>
      <c r="R496" s="32">
        <f t="shared" si="55"/>
        <v>0</v>
      </c>
      <c r="S496">
        <f t="shared" si="61"/>
        <v>0</v>
      </c>
      <c r="T496" t="str">
        <f>VLOOKUP(A496,'Catalogo de productos'!C:AJ,12,FALSE)</f>
        <v>203-CENIZA</v>
      </c>
      <c r="U496" t="str">
        <f>VLOOKUP(A496,'Catalogo de productos'!C:AJ,9,FALSE)</f>
        <v>AM008</v>
      </c>
      <c r="V496" t="str">
        <f>VLOOKUP(A496,'Catalogo de productos'!C:AJ,32,FALSE)</f>
        <v xml:space="preserve">De todos </v>
      </c>
    </row>
    <row r="497" spans="1:22" ht="15" x14ac:dyDescent="0.25">
      <c r="A497" s="34" t="s">
        <v>488</v>
      </c>
      <c r="B497" s="24" t="s">
        <v>3454</v>
      </c>
      <c r="C497" s="25" t="s">
        <v>107</v>
      </c>
      <c r="D497" s="25">
        <v>12</v>
      </c>
      <c r="E497" s="23">
        <v>0</v>
      </c>
      <c r="F497" s="25">
        <v>12</v>
      </c>
      <c r="G497" s="26">
        <v>0.01</v>
      </c>
      <c r="H497" s="65"/>
      <c r="I497" s="36">
        <f t="shared" si="56"/>
        <v>1200</v>
      </c>
      <c r="J497">
        <f t="shared" si="57"/>
        <v>0.9</v>
      </c>
      <c r="K497">
        <f t="shared" si="58"/>
        <v>0</v>
      </c>
      <c r="L497">
        <f t="shared" si="59"/>
        <v>0</v>
      </c>
      <c r="M497" s="9">
        <f t="shared" si="60"/>
        <v>0</v>
      </c>
      <c r="N497" t="str">
        <f>VLOOKUP(A497,'Catalogo de productos'!C:AJ,10,FALSE)</f>
        <v>Top</v>
      </c>
      <c r="O497" t="str">
        <f>VLOOKUP(A497,'Catalogo de productos'!C:AJ,7,FALSE)</f>
        <v>Activo</v>
      </c>
      <c r="P497">
        <f>VLOOKUP(A497,'Catalogo de productos'!C:AJ,28,FALSE)</f>
        <v>24</v>
      </c>
      <c r="Q497">
        <f>VLOOKUP(A497,'Catalogo de productos'!C:AJ,33,FALSE)</f>
        <v>1</v>
      </c>
      <c r="R497" s="32">
        <f t="shared" si="55"/>
        <v>0</v>
      </c>
      <c r="S497">
        <f t="shared" si="61"/>
        <v>0</v>
      </c>
      <c r="T497" t="str">
        <f>VLOOKUP(A497,'Catalogo de productos'!C:AJ,12,FALSE)</f>
        <v>027-NAVAL</v>
      </c>
      <c r="U497" t="str">
        <f>VLOOKUP(A497,'Catalogo de productos'!C:AJ,9,FALSE)</f>
        <v>AH002</v>
      </c>
      <c r="V497" t="str">
        <f>VLOOKUP(A497,'Catalogo de productos'!C:AJ,32,FALSE)</f>
        <v xml:space="preserve">De todos </v>
      </c>
    </row>
    <row r="498" spans="1:22" ht="15" x14ac:dyDescent="0.25">
      <c r="A498" s="34" t="s">
        <v>1408</v>
      </c>
      <c r="B498" s="24" t="s">
        <v>3491</v>
      </c>
      <c r="C498" s="25" t="s">
        <v>98</v>
      </c>
      <c r="D498" s="25">
        <v>12</v>
      </c>
      <c r="E498" s="31">
        <v>0</v>
      </c>
      <c r="F498" s="25">
        <v>12</v>
      </c>
      <c r="G498" s="26">
        <v>0.01</v>
      </c>
      <c r="H498" s="65"/>
      <c r="I498" s="36">
        <f t="shared" si="56"/>
        <v>1200</v>
      </c>
      <c r="J498">
        <f t="shared" si="57"/>
        <v>0.9</v>
      </c>
      <c r="K498">
        <f t="shared" si="58"/>
        <v>0</v>
      </c>
      <c r="L498">
        <f t="shared" si="59"/>
        <v>0</v>
      </c>
      <c r="M498" s="9">
        <f t="shared" si="60"/>
        <v>0</v>
      </c>
      <c r="N498" t="e">
        <f>VLOOKUP(A498,'Catalogo de productos'!C:AJ,10,FALSE)</f>
        <v>#N/A</v>
      </c>
      <c r="O498" t="e">
        <f>VLOOKUP(A498,'Catalogo de productos'!C:AJ,7,FALSE)</f>
        <v>#N/A</v>
      </c>
      <c r="P498" t="e">
        <f>VLOOKUP(A498,'Catalogo de productos'!C:AJ,28,FALSE)</f>
        <v>#N/A</v>
      </c>
      <c r="Q498" t="e">
        <f>VLOOKUP(A498,'Catalogo de productos'!C:AJ,33,FALSE)</f>
        <v>#N/A</v>
      </c>
      <c r="R498" s="32">
        <f t="shared" si="55"/>
        <v>0</v>
      </c>
      <c r="S498">
        <f t="shared" si="61"/>
        <v>0</v>
      </c>
      <c r="T498" t="e">
        <f>VLOOKUP(A498,'Catalogo de productos'!C:AJ,12,FALSE)</f>
        <v>#N/A</v>
      </c>
      <c r="U498" t="e">
        <f>VLOOKUP(A498,'Catalogo de productos'!C:AJ,9,FALSE)</f>
        <v>#N/A</v>
      </c>
      <c r="V498" t="e">
        <f>VLOOKUP(A498,'Catalogo de productos'!C:AJ,32,FALSE)</f>
        <v>#N/A</v>
      </c>
    </row>
    <row r="499" spans="1:22" ht="15" x14ac:dyDescent="0.25">
      <c r="A499" s="34" t="s">
        <v>1711</v>
      </c>
      <c r="B499" s="24" t="s">
        <v>3488</v>
      </c>
      <c r="C499" s="25" t="s">
        <v>100</v>
      </c>
      <c r="D499" s="25">
        <v>37</v>
      </c>
      <c r="E499" s="31">
        <v>0</v>
      </c>
      <c r="F499" s="25">
        <v>37</v>
      </c>
      <c r="G499" s="26">
        <v>0.03</v>
      </c>
      <c r="H499" s="65"/>
      <c r="I499" s="36">
        <f t="shared" si="56"/>
        <v>1233.3333333333335</v>
      </c>
      <c r="J499">
        <f t="shared" si="57"/>
        <v>2.6999999999999997</v>
      </c>
      <c r="K499">
        <f t="shared" si="58"/>
        <v>0</v>
      </c>
      <c r="L499">
        <f t="shared" si="59"/>
        <v>0</v>
      </c>
      <c r="M499" s="9">
        <f t="shared" si="60"/>
        <v>0</v>
      </c>
      <c r="N499" t="str">
        <f>VLOOKUP(A499,'Catalogo de productos'!C:AJ,10,FALSE)</f>
        <v>Bata</v>
      </c>
      <c r="O499" t="str">
        <f>VLOOKUP(A499,'Catalogo de productos'!C:AJ,7,FALSE)</f>
        <v>Activo</v>
      </c>
      <c r="P499">
        <f>VLOOKUP(A499,'Catalogo de productos'!C:AJ,28,FALSE)</f>
        <v>24</v>
      </c>
      <c r="Q499">
        <f>VLOOKUP(A499,'Catalogo de productos'!C:AJ,33,FALSE)</f>
        <v>1</v>
      </c>
      <c r="R499" s="32">
        <f t="shared" si="55"/>
        <v>0</v>
      </c>
      <c r="S499">
        <f t="shared" si="61"/>
        <v>0</v>
      </c>
      <c r="T499" t="str">
        <f>VLOOKUP(A499,'Catalogo de productos'!C:AJ,12,FALSE)</f>
        <v>001-BLANCO</v>
      </c>
      <c r="U499" t="str">
        <f>VLOOKUP(A499,'Catalogo de productos'!C:AJ,9,FALSE)</f>
        <v>EH203</v>
      </c>
      <c r="V499" t="str">
        <f>VLOOKUP(A499,'Catalogo de productos'!C:AJ,32,FALSE)</f>
        <v xml:space="preserve">De todos </v>
      </c>
    </row>
    <row r="500" spans="1:22" ht="15" x14ac:dyDescent="0.25">
      <c r="A500" s="34" t="s">
        <v>806</v>
      </c>
      <c r="B500" s="24" t="s">
        <v>3422</v>
      </c>
      <c r="C500" s="25" t="s">
        <v>100</v>
      </c>
      <c r="D500" s="25">
        <v>190</v>
      </c>
      <c r="E500" s="31">
        <v>0</v>
      </c>
      <c r="F500" s="25">
        <v>190</v>
      </c>
      <c r="G500" s="26">
        <v>0.15</v>
      </c>
      <c r="H500" s="65"/>
      <c r="I500" s="36">
        <f t="shared" si="56"/>
        <v>1266.6666666666667</v>
      </c>
      <c r="J500">
        <f t="shared" si="57"/>
        <v>13.5</v>
      </c>
      <c r="K500">
        <f t="shared" si="58"/>
        <v>0</v>
      </c>
      <c r="L500">
        <f t="shared" si="59"/>
        <v>0</v>
      </c>
      <c r="M500" s="9">
        <f t="shared" si="60"/>
        <v>0</v>
      </c>
      <c r="N500" t="str">
        <f>VLOOKUP(A500,'Catalogo de productos'!C:AJ,10,FALSE)</f>
        <v>Pantalón</v>
      </c>
      <c r="O500" t="str">
        <f>VLOOKUP(A500,'Catalogo de productos'!C:AJ,7,FALSE)</f>
        <v>Activo</v>
      </c>
      <c r="P500">
        <f>VLOOKUP(A500,'Catalogo de productos'!C:AJ,28,FALSE)</f>
        <v>24</v>
      </c>
      <c r="Q500">
        <f>VLOOKUP(A500,'Catalogo de productos'!C:AJ,33,FALSE)</f>
        <v>1</v>
      </c>
      <c r="R500" s="32">
        <f t="shared" si="55"/>
        <v>0</v>
      </c>
      <c r="S500">
        <f t="shared" si="61"/>
        <v>0</v>
      </c>
      <c r="T500" t="str">
        <f>VLOOKUP(A500,'Catalogo de productos'!C:AJ,12,FALSE)</f>
        <v>203-CENIZA</v>
      </c>
      <c r="U500" t="str">
        <f>VLOOKUP(A500,'Catalogo de productos'!C:AJ,9,FALSE)</f>
        <v>A103</v>
      </c>
      <c r="V500" t="str">
        <f>VLOOKUP(A500,'Catalogo de productos'!C:AJ,32,FALSE)</f>
        <v xml:space="preserve">De todos </v>
      </c>
    </row>
    <row r="501" spans="1:22" ht="15" x14ac:dyDescent="0.25">
      <c r="A501" s="34" t="s">
        <v>2321</v>
      </c>
      <c r="B501" s="24" t="s">
        <v>3444</v>
      </c>
      <c r="C501" s="25" t="s">
        <v>98</v>
      </c>
      <c r="D501" s="25">
        <v>67</v>
      </c>
      <c r="E501" s="23">
        <v>0</v>
      </c>
      <c r="F501" s="25">
        <v>67</v>
      </c>
      <c r="G501" s="26">
        <v>0.05</v>
      </c>
      <c r="H501" s="65"/>
      <c r="I501" s="36">
        <f t="shared" si="56"/>
        <v>1340</v>
      </c>
      <c r="J501">
        <f t="shared" si="57"/>
        <v>4.5</v>
      </c>
      <c r="K501">
        <f t="shared" si="58"/>
        <v>0</v>
      </c>
      <c r="L501">
        <f t="shared" si="59"/>
        <v>0</v>
      </c>
      <c r="M501" s="9">
        <f t="shared" si="60"/>
        <v>0</v>
      </c>
      <c r="N501" t="str">
        <f>VLOOKUP(A501,'Catalogo de productos'!C:AJ,10,FALSE)</f>
        <v>Gorritos</v>
      </c>
      <c r="O501" t="str">
        <f>VLOOKUP(A501,'Catalogo de productos'!C:AJ,7,FALSE)</f>
        <v>Activo</v>
      </c>
      <c r="P501">
        <f>VLOOKUP(A501,'Catalogo de productos'!C:AJ,28,FALSE)</f>
        <v>24</v>
      </c>
      <c r="Q501">
        <f>VLOOKUP(A501,'Catalogo de productos'!C:AJ,33,FALSE)</f>
        <v>1</v>
      </c>
      <c r="R501" s="37">
        <f t="shared" si="55"/>
        <v>0</v>
      </c>
      <c r="S501">
        <f t="shared" si="61"/>
        <v>0</v>
      </c>
      <c r="T501" t="str">
        <f>VLOOKUP(A501,'Catalogo de productos'!C:AJ,12,FALSE)</f>
        <v>027-NAVAL</v>
      </c>
      <c r="U501" t="str">
        <f>VLOOKUP(A501,'Catalogo de productos'!C:AJ,9,FALSE)</f>
        <v>AGU001</v>
      </c>
      <c r="V501">
        <f>VLOOKUP(A501,'Catalogo de productos'!C:AJ,32,FALSE)</f>
        <v>0</v>
      </c>
    </row>
    <row r="502" spans="1:22" ht="15" x14ac:dyDescent="0.25">
      <c r="A502" s="34" t="s">
        <v>589</v>
      </c>
      <c r="B502" s="24" t="s">
        <v>3477</v>
      </c>
      <c r="C502" s="25" t="s">
        <v>100</v>
      </c>
      <c r="D502" s="25">
        <v>54</v>
      </c>
      <c r="E502" s="31">
        <v>0</v>
      </c>
      <c r="F502" s="25">
        <v>54</v>
      </c>
      <c r="G502" s="26">
        <v>0.04</v>
      </c>
      <c r="H502" s="65"/>
      <c r="I502" s="36">
        <f t="shared" si="56"/>
        <v>1350</v>
      </c>
      <c r="J502">
        <f t="shared" si="57"/>
        <v>3.6</v>
      </c>
      <c r="K502">
        <f t="shared" si="58"/>
        <v>0</v>
      </c>
      <c r="L502">
        <f t="shared" si="59"/>
        <v>0</v>
      </c>
      <c r="M502" s="9">
        <f t="shared" si="60"/>
        <v>0</v>
      </c>
      <c r="N502" t="str">
        <f>VLOOKUP(A502,'Catalogo de productos'!C:AJ,10,FALSE)</f>
        <v>Top</v>
      </c>
      <c r="O502" t="str">
        <f>VLOOKUP(A502,'Catalogo de productos'!C:AJ,7,FALSE)</f>
        <v>Activo</v>
      </c>
      <c r="P502">
        <f>VLOOKUP(A502,'Catalogo de productos'!C:AJ,28,FALSE)</f>
        <v>24</v>
      </c>
      <c r="Q502">
        <f>VLOOKUP(A502,'Catalogo de productos'!C:AJ,33,FALSE)</f>
        <v>1</v>
      </c>
      <c r="R502" s="32">
        <f t="shared" si="55"/>
        <v>0</v>
      </c>
      <c r="S502">
        <f t="shared" si="61"/>
        <v>0</v>
      </c>
      <c r="T502" t="str">
        <f>VLOOKUP(A502,'Catalogo de productos'!C:AJ,12,FALSE)</f>
        <v>027-NAVAL</v>
      </c>
      <c r="U502" t="str">
        <f>VLOOKUP(A502,'Catalogo de productos'!C:AJ,9,FALSE)</f>
        <v>AM008</v>
      </c>
      <c r="V502" t="str">
        <f>VLOOKUP(A502,'Catalogo de productos'!C:AJ,32,FALSE)</f>
        <v xml:space="preserve">De todos </v>
      </c>
    </row>
    <row r="503" spans="1:22" ht="15" x14ac:dyDescent="0.25">
      <c r="A503" s="34" t="s">
        <v>116</v>
      </c>
      <c r="B503" s="24" t="s">
        <v>3397</v>
      </c>
      <c r="C503" s="25" t="s">
        <v>107</v>
      </c>
      <c r="D503" s="25">
        <v>109</v>
      </c>
      <c r="E503" s="31">
        <v>0</v>
      </c>
      <c r="F503" s="25">
        <v>109</v>
      </c>
      <c r="G503" s="26">
        <v>0.08</v>
      </c>
      <c r="H503" s="65"/>
      <c r="I503" s="36">
        <f t="shared" si="56"/>
        <v>1362.5</v>
      </c>
      <c r="J503">
        <f t="shared" si="57"/>
        <v>7.2</v>
      </c>
      <c r="K503">
        <f t="shared" si="58"/>
        <v>0</v>
      </c>
      <c r="L503">
        <f t="shared" si="59"/>
        <v>0</v>
      </c>
      <c r="M503" s="9">
        <f t="shared" si="60"/>
        <v>0</v>
      </c>
      <c r="N503" t="str">
        <f>VLOOKUP(A503,'Catalogo de productos'!C:AJ,10,FALSE)</f>
        <v>Top</v>
      </c>
      <c r="O503" t="str">
        <f>VLOOKUP(A503,'Catalogo de productos'!C:AJ,7,FALSE)</f>
        <v>Activo</v>
      </c>
      <c r="P503">
        <f>VLOOKUP(A503,'Catalogo de productos'!C:AJ,28,FALSE)</f>
        <v>24</v>
      </c>
      <c r="Q503">
        <f>VLOOKUP(A503,'Catalogo de productos'!C:AJ,33,FALSE)</f>
        <v>2</v>
      </c>
      <c r="R503" s="32">
        <f t="shared" si="55"/>
        <v>0</v>
      </c>
      <c r="S503">
        <f t="shared" si="61"/>
        <v>0</v>
      </c>
      <c r="T503" t="str">
        <f>VLOOKUP(A503,'Catalogo de productos'!C:AJ,12,FALSE)</f>
        <v>027-NAVAL</v>
      </c>
      <c r="U503" t="str">
        <f>VLOOKUP(A503,'Catalogo de productos'!C:AJ,9,FALSE)</f>
        <v>A002</v>
      </c>
      <c r="V503" t="str">
        <f>VLOOKUP(A503,'Catalogo de productos'!C:AJ,32,FALSE)</f>
        <v>AH003</v>
      </c>
    </row>
    <row r="504" spans="1:22" ht="15" x14ac:dyDescent="0.25">
      <c r="A504" s="34" t="s">
        <v>253</v>
      </c>
      <c r="B504" s="24" t="s">
        <v>3401</v>
      </c>
      <c r="C504" s="25" t="s">
        <v>98</v>
      </c>
      <c r="D504" s="25">
        <v>128</v>
      </c>
      <c r="E504" s="22">
        <v>72</v>
      </c>
      <c r="F504" s="25">
        <v>200</v>
      </c>
      <c r="G504" s="26">
        <v>0.14000000000000001</v>
      </c>
      <c r="H504" s="65"/>
      <c r="I504" s="36">
        <f t="shared" si="56"/>
        <v>1428.5714285714284</v>
      </c>
      <c r="J504">
        <f t="shared" si="57"/>
        <v>12.600000000000001</v>
      </c>
      <c r="K504">
        <f t="shared" si="58"/>
        <v>0</v>
      </c>
      <c r="L504">
        <f t="shared" si="59"/>
        <v>0</v>
      </c>
      <c r="M504" s="9">
        <f t="shared" si="60"/>
        <v>0</v>
      </c>
      <c r="N504" t="str">
        <f>VLOOKUP(A504,'Catalogo de productos'!C:AJ,10,FALSE)</f>
        <v>Top</v>
      </c>
      <c r="O504" t="str">
        <f>VLOOKUP(A504,'Catalogo de productos'!C:AJ,7,FALSE)</f>
        <v>Activo</v>
      </c>
      <c r="P504">
        <f>VLOOKUP(A504,'Catalogo de productos'!C:AJ,28,FALSE)</f>
        <v>24</v>
      </c>
      <c r="Q504">
        <f>VLOOKUP(A504,'Catalogo de productos'!C:AJ,33,FALSE)</f>
        <v>2</v>
      </c>
      <c r="R504" s="32">
        <f t="shared" si="55"/>
        <v>0</v>
      </c>
      <c r="S504">
        <f t="shared" si="61"/>
        <v>0</v>
      </c>
      <c r="T504" t="str">
        <f>VLOOKUP(A504,'Catalogo de productos'!C:AJ,12,FALSE)</f>
        <v>024-CELTA</v>
      </c>
      <c r="U504" t="str">
        <f>VLOOKUP(A504,'Catalogo de productos'!C:AJ,9,FALSE)</f>
        <v>A003</v>
      </c>
      <c r="V504" t="str">
        <f>VLOOKUP(A504,'Catalogo de productos'!C:AJ,32,FALSE)</f>
        <v xml:space="preserve">De todos </v>
      </c>
    </row>
    <row r="505" spans="1:22" ht="15" x14ac:dyDescent="0.25">
      <c r="A505" s="34" t="s">
        <v>561</v>
      </c>
      <c r="B505" s="24" t="s">
        <v>3462</v>
      </c>
      <c r="C505" s="25" t="s">
        <v>104</v>
      </c>
      <c r="D505" s="25">
        <v>151</v>
      </c>
      <c r="E505" s="23">
        <v>0</v>
      </c>
      <c r="F505" s="25">
        <v>151</v>
      </c>
      <c r="G505" s="26">
        <v>0.1</v>
      </c>
      <c r="H505" s="65"/>
      <c r="I505" s="36">
        <f t="shared" si="56"/>
        <v>1510</v>
      </c>
      <c r="J505">
        <f t="shared" si="57"/>
        <v>9</v>
      </c>
      <c r="K505">
        <f t="shared" si="58"/>
        <v>0</v>
      </c>
      <c r="L505">
        <f t="shared" si="59"/>
        <v>0</v>
      </c>
      <c r="M505" s="9">
        <f t="shared" si="60"/>
        <v>0</v>
      </c>
      <c r="N505" t="str">
        <f>VLOOKUP(A505,'Catalogo de productos'!C:AJ,10,FALSE)</f>
        <v>Top</v>
      </c>
      <c r="O505" t="str">
        <f>VLOOKUP(A505,'Catalogo de productos'!C:AJ,7,FALSE)</f>
        <v>Activo</v>
      </c>
      <c r="P505">
        <f>VLOOKUP(A505,'Catalogo de productos'!C:AJ,28,FALSE)</f>
        <v>24</v>
      </c>
      <c r="Q505">
        <f>VLOOKUP(A505,'Catalogo de productos'!C:AJ,33,FALSE)</f>
        <v>2</v>
      </c>
      <c r="R505" s="32">
        <f t="shared" si="55"/>
        <v>0</v>
      </c>
      <c r="S505">
        <f t="shared" si="61"/>
        <v>0</v>
      </c>
      <c r="T505" t="str">
        <f>VLOOKUP(A505,'Catalogo de productos'!C:AJ,12,FALSE)</f>
        <v>570-NEGRO</v>
      </c>
      <c r="U505" t="str">
        <f>VLOOKUP(A505,'Catalogo de productos'!C:AJ,9,FALSE)</f>
        <v>AH003</v>
      </c>
      <c r="V505" t="str">
        <f>VLOOKUP(A505,'Catalogo de productos'!C:AJ,32,FALSE)</f>
        <v>A002</v>
      </c>
    </row>
    <row r="506" spans="1:22" ht="15" x14ac:dyDescent="0.25">
      <c r="A506" s="34" t="s">
        <v>2963</v>
      </c>
      <c r="B506" s="24" t="s">
        <v>3412</v>
      </c>
      <c r="C506" s="25" t="s">
        <v>100</v>
      </c>
      <c r="D506" s="25">
        <v>78</v>
      </c>
      <c r="E506" s="23">
        <v>0</v>
      </c>
      <c r="F506" s="25">
        <v>78</v>
      </c>
      <c r="G506" s="26">
        <v>0.05</v>
      </c>
      <c r="H506" s="65"/>
      <c r="I506" s="36">
        <f t="shared" si="56"/>
        <v>1560</v>
      </c>
      <c r="J506">
        <f t="shared" si="57"/>
        <v>4.5</v>
      </c>
      <c r="K506">
        <f t="shared" si="58"/>
        <v>0</v>
      </c>
      <c r="L506">
        <f t="shared" si="59"/>
        <v>0</v>
      </c>
      <c r="M506" s="9">
        <f t="shared" si="60"/>
        <v>0</v>
      </c>
      <c r="N506" t="str">
        <f>VLOOKUP(A506,'Catalogo de productos'!C:AJ,10,FALSE)</f>
        <v>Top</v>
      </c>
      <c r="O506" t="str">
        <f>VLOOKUP(A506,'Catalogo de productos'!C:AJ,7,FALSE)</f>
        <v>Activo</v>
      </c>
      <c r="P506">
        <f>VLOOKUP(A506,'Catalogo de productos'!C:AJ,28,FALSE)</f>
        <v>24</v>
      </c>
      <c r="Q506">
        <f>VLOOKUP(A506,'Catalogo de productos'!C:AJ,33,FALSE)</f>
        <v>3</v>
      </c>
      <c r="R506" s="32">
        <f t="shared" ref="R506:R529" si="62">IF(K506=0,0,((P506*L506)/60))</f>
        <v>0</v>
      </c>
      <c r="S506">
        <f t="shared" si="61"/>
        <v>0</v>
      </c>
      <c r="T506" t="str">
        <f>VLOOKUP(A506,'Catalogo de productos'!C:AJ,12,FALSE)</f>
        <v xml:space="preserve">570-NEGRO </v>
      </c>
      <c r="U506" t="str">
        <f>VLOOKUP(A506,'Catalogo de productos'!C:AJ,9,FALSE)</f>
        <v>A007</v>
      </c>
      <c r="V506" t="str">
        <f>VLOOKUP(A506,'Catalogo de productos'!C:AJ,32,FALSE)</f>
        <v>A006</v>
      </c>
    </row>
    <row r="507" spans="1:22" ht="15" x14ac:dyDescent="0.25">
      <c r="A507" s="34" t="s">
        <v>1131</v>
      </c>
      <c r="B507" s="24" t="s">
        <v>3468</v>
      </c>
      <c r="C507" s="25" t="s">
        <v>107</v>
      </c>
      <c r="D507" s="25">
        <v>172</v>
      </c>
      <c r="E507" s="23">
        <v>0</v>
      </c>
      <c r="F507" s="25">
        <v>172</v>
      </c>
      <c r="G507" s="26">
        <v>0.11</v>
      </c>
      <c r="H507" s="65"/>
      <c r="I507" s="36">
        <f t="shared" si="56"/>
        <v>1563.6363636363637</v>
      </c>
      <c r="J507">
        <f t="shared" si="57"/>
        <v>9.9</v>
      </c>
      <c r="K507">
        <f t="shared" si="58"/>
        <v>0</v>
      </c>
      <c r="L507">
        <f t="shared" si="59"/>
        <v>0</v>
      </c>
      <c r="M507" s="9">
        <f t="shared" si="60"/>
        <v>0</v>
      </c>
      <c r="N507" t="str">
        <f>VLOOKUP(A507,'Catalogo de productos'!C:AJ,10,FALSE)</f>
        <v>Pantalón</v>
      </c>
      <c r="O507" t="str">
        <f>VLOOKUP(A507,'Catalogo de productos'!C:AJ,7,FALSE)</f>
        <v>Activo</v>
      </c>
      <c r="P507">
        <f>VLOOKUP(A507,'Catalogo de productos'!C:AJ,28,FALSE)</f>
        <v>24</v>
      </c>
      <c r="Q507">
        <f>VLOOKUP(A507,'Catalogo de productos'!C:AJ,33,FALSE)</f>
        <v>1</v>
      </c>
      <c r="R507" s="32">
        <f t="shared" si="62"/>
        <v>0</v>
      </c>
      <c r="S507">
        <f t="shared" si="61"/>
        <v>0</v>
      </c>
      <c r="T507" t="str">
        <f>VLOOKUP(A507,'Catalogo de productos'!C:AJ,12,FALSE)</f>
        <v>570-NEGRO</v>
      </c>
      <c r="U507" t="str">
        <f>VLOOKUP(A507,'Catalogo de productos'!C:AJ,9,FALSE)</f>
        <v>AH102</v>
      </c>
      <c r="V507" t="str">
        <f>VLOOKUP(A507,'Catalogo de productos'!C:AJ,32,FALSE)</f>
        <v xml:space="preserve">De todos </v>
      </c>
    </row>
    <row r="508" spans="1:22" ht="15" x14ac:dyDescent="0.25">
      <c r="A508" s="34" t="s">
        <v>1211</v>
      </c>
      <c r="B508" s="24" t="s">
        <v>3474</v>
      </c>
      <c r="C508" s="25" t="s">
        <v>104</v>
      </c>
      <c r="D508" s="25">
        <v>142</v>
      </c>
      <c r="E508" s="31">
        <v>0</v>
      </c>
      <c r="F508" s="25">
        <v>142</v>
      </c>
      <c r="G508" s="26">
        <v>0.09</v>
      </c>
      <c r="H508" s="65"/>
      <c r="I508" s="36">
        <f t="shared" si="56"/>
        <v>1577.7777777777778</v>
      </c>
      <c r="J508">
        <f t="shared" si="57"/>
        <v>8.1</v>
      </c>
      <c r="K508">
        <f t="shared" si="58"/>
        <v>0</v>
      </c>
      <c r="L508">
        <f t="shared" si="59"/>
        <v>0</v>
      </c>
      <c r="M508" s="9">
        <f t="shared" si="60"/>
        <v>0</v>
      </c>
      <c r="N508" t="str">
        <f>VLOOKUP(A508,'Catalogo de productos'!C:AJ,10,FALSE)</f>
        <v>Pantalón</v>
      </c>
      <c r="O508" t="str">
        <f>VLOOKUP(A508,'Catalogo de productos'!C:AJ,7,FALSE)</f>
        <v>Activo</v>
      </c>
      <c r="P508">
        <f>VLOOKUP(A508,'Catalogo de productos'!C:AJ,28,FALSE)</f>
        <v>24</v>
      </c>
      <c r="Q508">
        <f>VLOOKUP(A508,'Catalogo de productos'!C:AJ,33,FALSE)</f>
        <v>3</v>
      </c>
      <c r="R508" s="32">
        <f t="shared" si="62"/>
        <v>0</v>
      </c>
      <c r="S508">
        <f t="shared" si="61"/>
        <v>0</v>
      </c>
      <c r="T508" t="str">
        <f>VLOOKUP(A508,'Catalogo de productos'!C:AJ,12,FALSE)</f>
        <v>570-NEGRO</v>
      </c>
      <c r="U508" t="str">
        <f>VLOOKUP(A508,'Catalogo de productos'!C:AJ,9,FALSE)</f>
        <v>AH103</v>
      </c>
      <c r="V508" t="str">
        <f>VLOOKUP(A508,'Catalogo de productos'!C:AJ,32,FALSE)</f>
        <v>A104</v>
      </c>
    </row>
    <row r="509" spans="1:22" ht="15" x14ac:dyDescent="0.25">
      <c r="A509" s="34" t="s">
        <v>2950</v>
      </c>
      <c r="B509" s="24" t="s">
        <v>3409</v>
      </c>
      <c r="C509" s="25" t="s">
        <v>104</v>
      </c>
      <c r="D509" s="25">
        <v>35</v>
      </c>
      <c r="E509" s="31">
        <v>0</v>
      </c>
      <c r="F509" s="25">
        <v>35</v>
      </c>
      <c r="G509" s="26">
        <v>0.02</v>
      </c>
      <c r="H509" s="65"/>
      <c r="I509" s="36">
        <f t="shared" si="56"/>
        <v>1750</v>
      </c>
      <c r="J509">
        <f t="shared" si="57"/>
        <v>1.8</v>
      </c>
      <c r="K509">
        <f t="shared" si="58"/>
        <v>0</v>
      </c>
      <c r="L509">
        <f t="shared" si="59"/>
        <v>0</v>
      </c>
      <c r="M509" s="9">
        <f t="shared" si="60"/>
        <v>0</v>
      </c>
      <c r="N509" t="str">
        <f>VLOOKUP(A509,'Catalogo de productos'!C:AJ,10,FALSE)</f>
        <v>Top</v>
      </c>
      <c r="O509" t="str">
        <f>VLOOKUP(A509,'Catalogo de productos'!C:AJ,7,FALSE)</f>
        <v>Activo</v>
      </c>
      <c r="P509">
        <f>VLOOKUP(A509,'Catalogo de productos'!C:AJ,28,FALSE)</f>
        <v>24</v>
      </c>
      <c r="Q509">
        <f>VLOOKUP(A509,'Catalogo de productos'!C:AJ,33,FALSE)</f>
        <v>3</v>
      </c>
      <c r="R509" s="32">
        <f t="shared" si="62"/>
        <v>0</v>
      </c>
      <c r="S509">
        <f t="shared" si="61"/>
        <v>0</v>
      </c>
      <c r="T509" t="str">
        <f>VLOOKUP(A509,'Catalogo de productos'!C:AJ,12,FALSE)</f>
        <v>570-NEGRO</v>
      </c>
      <c r="U509" t="str">
        <f>VLOOKUP(A509,'Catalogo de productos'!C:AJ,9,FALSE)</f>
        <v>A006</v>
      </c>
      <c r="V509" t="str">
        <f>VLOOKUP(A509,'Catalogo de productos'!C:AJ,32,FALSE)</f>
        <v>A007</v>
      </c>
    </row>
    <row r="510" spans="1:22" ht="15" x14ac:dyDescent="0.25">
      <c r="A510" s="34" t="s">
        <v>2224</v>
      </c>
      <c r="B510" s="24" t="s">
        <v>3497</v>
      </c>
      <c r="C510" s="25" t="s">
        <v>107</v>
      </c>
      <c r="D510" s="25">
        <v>72</v>
      </c>
      <c r="E510" s="31">
        <v>0</v>
      </c>
      <c r="F510" s="25">
        <v>72</v>
      </c>
      <c r="G510" s="26">
        <v>0.04</v>
      </c>
      <c r="H510" s="65"/>
      <c r="I510" s="36">
        <f t="shared" si="56"/>
        <v>1800</v>
      </c>
      <c r="J510">
        <f t="shared" si="57"/>
        <v>3.6</v>
      </c>
      <c r="K510">
        <f t="shared" si="58"/>
        <v>0</v>
      </c>
      <c r="L510">
        <f t="shared" si="59"/>
        <v>0</v>
      </c>
      <c r="M510" s="9">
        <f t="shared" si="60"/>
        <v>0</v>
      </c>
      <c r="N510" t="str">
        <f>VLOOKUP(A510,'Catalogo de productos'!C:AJ,10,FALSE)</f>
        <v>Top</v>
      </c>
      <c r="O510" t="str">
        <f>VLOOKUP(A510,'Catalogo de productos'!C:AJ,7,FALSE)</f>
        <v>Activo</v>
      </c>
      <c r="P510">
        <f>VLOOKUP(A510,'Catalogo de productos'!C:AJ,28,FALSE)</f>
        <v>24</v>
      </c>
      <c r="Q510">
        <f>VLOOKUP(A510,'Catalogo de productos'!C:AJ,33,FALSE)</f>
        <v>2</v>
      </c>
      <c r="R510" s="32">
        <f t="shared" si="62"/>
        <v>0</v>
      </c>
      <c r="S510">
        <f t="shared" si="61"/>
        <v>0</v>
      </c>
      <c r="T510" t="str">
        <f>VLOOKUP(A510,'Catalogo de productos'!C:AJ,12,FALSE)</f>
        <v>027-NAVAL</v>
      </c>
      <c r="U510" t="str">
        <f>VLOOKUP(A510,'Catalogo de productos'!C:AJ,9,FALSE)</f>
        <v>IH002</v>
      </c>
      <c r="V510" t="str">
        <f>VLOOKUP(A510,'Catalogo de productos'!C:AJ,32,FALSE)</f>
        <v>A005</v>
      </c>
    </row>
    <row r="511" spans="1:22" ht="15" x14ac:dyDescent="0.25">
      <c r="A511" s="34" t="s">
        <v>455</v>
      </c>
      <c r="B511" s="24" t="s">
        <v>3450</v>
      </c>
      <c r="C511" s="25" t="s">
        <v>104</v>
      </c>
      <c r="D511" s="25">
        <v>144</v>
      </c>
      <c r="E511" s="23">
        <v>0</v>
      </c>
      <c r="F511" s="25">
        <v>144</v>
      </c>
      <c r="G511" s="26">
        <v>0.08</v>
      </c>
      <c r="H511" s="65"/>
      <c r="I511" s="36">
        <f t="shared" si="56"/>
        <v>1800</v>
      </c>
      <c r="J511">
        <f t="shared" si="57"/>
        <v>7.2</v>
      </c>
      <c r="K511">
        <f t="shared" si="58"/>
        <v>0</v>
      </c>
      <c r="L511">
        <f t="shared" si="59"/>
        <v>0</v>
      </c>
      <c r="M511" s="9">
        <f t="shared" si="60"/>
        <v>0</v>
      </c>
      <c r="N511" t="str">
        <f>VLOOKUP(A511,'Catalogo de productos'!C:AJ,10,FALSE)</f>
        <v>Top</v>
      </c>
      <c r="O511" t="str">
        <f>VLOOKUP(A511,'Catalogo de productos'!C:AJ,7,FALSE)</f>
        <v>Activo</v>
      </c>
      <c r="P511">
        <f>VLOOKUP(A511,'Catalogo de productos'!C:AJ,28,FALSE)</f>
        <v>24</v>
      </c>
      <c r="Q511">
        <f>VLOOKUP(A511,'Catalogo de productos'!C:AJ,33,FALSE)</f>
        <v>1</v>
      </c>
      <c r="R511" s="32">
        <f t="shared" si="62"/>
        <v>0</v>
      </c>
      <c r="S511">
        <f t="shared" si="61"/>
        <v>0</v>
      </c>
      <c r="T511" t="str">
        <f>VLOOKUP(A511,'Catalogo de productos'!C:AJ,12,FALSE)</f>
        <v>203-CENIZA</v>
      </c>
      <c r="U511" t="str">
        <f>VLOOKUP(A511,'Catalogo de productos'!C:AJ,9,FALSE)</f>
        <v>AH001</v>
      </c>
      <c r="V511" t="str">
        <f>VLOOKUP(A511,'Catalogo de productos'!C:AJ,32,FALSE)</f>
        <v xml:space="preserve">De todos </v>
      </c>
    </row>
    <row r="512" spans="1:22" ht="15" x14ac:dyDescent="0.25">
      <c r="A512" s="34" t="s">
        <v>903</v>
      </c>
      <c r="B512" s="24" t="s">
        <v>3432</v>
      </c>
      <c r="C512" s="25" t="s">
        <v>100</v>
      </c>
      <c r="D512" s="25">
        <v>202</v>
      </c>
      <c r="E512" s="23">
        <v>0</v>
      </c>
      <c r="F512" s="25">
        <v>202</v>
      </c>
      <c r="G512" s="26">
        <v>0.11</v>
      </c>
      <c r="H512" s="65"/>
      <c r="I512" s="36">
        <f t="shared" si="56"/>
        <v>1836.3636363636363</v>
      </c>
      <c r="J512">
        <f t="shared" si="57"/>
        <v>9.9</v>
      </c>
      <c r="K512">
        <f t="shared" si="58"/>
        <v>0</v>
      </c>
      <c r="L512">
        <f t="shared" si="59"/>
        <v>0</v>
      </c>
      <c r="M512" s="9">
        <f t="shared" si="60"/>
        <v>0</v>
      </c>
      <c r="N512" t="str">
        <f>VLOOKUP(A512,'Catalogo de productos'!C:AJ,10,FALSE)</f>
        <v>Pantalón</v>
      </c>
      <c r="O512" t="str">
        <f>VLOOKUP(A512,'Catalogo de productos'!C:AJ,7,FALSE)</f>
        <v>Activo</v>
      </c>
      <c r="P512">
        <f>VLOOKUP(A512,'Catalogo de productos'!C:AJ,28,FALSE)</f>
        <v>24</v>
      </c>
      <c r="Q512">
        <f>VLOOKUP(A512,'Catalogo de productos'!C:AJ,33,FALSE)</f>
        <v>3</v>
      </c>
      <c r="R512" s="32">
        <f t="shared" si="62"/>
        <v>0</v>
      </c>
      <c r="S512">
        <f t="shared" si="61"/>
        <v>0</v>
      </c>
      <c r="T512" t="str">
        <f>VLOOKUP(A512,'Catalogo de productos'!C:AJ,12,FALSE)</f>
        <v>203-CENIZA</v>
      </c>
      <c r="U512" t="str">
        <f>VLOOKUP(A512,'Catalogo de productos'!C:AJ,9,FALSE)</f>
        <v>A104</v>
      </c>
      <c r="V512" t="str">
        <f>VLOOKUP(A512,'Catalogo de productos'!C:AJ,32,FALSE)</f>
        <v>A103 y AH103</v>
      </c>
    </row>
    <row r="513" spans="1:22" ht="15" x14ac:dyDescent="0.25">
      <c r="A513" s="34" t="s">
        <v>991</v>
      </c>
      <c r="B513" s="24" t="s">
        <v>3425</v>
      </c>
      <c r="C513" s="25" t="s">
        <v>104</v>
      </c>
      <c r="D513" s="25">
        <v>74</v>
      </c>
      <c r="E513" s="23">
        <v>0</v>
      </c>
      <c r="F513" s="25">
        <v>74</v>
      </c>
      <c r="G513" s="26">
        <v>0.04</v>
      </c>
      <c r="H513" s="65"/>
      <c r="I513" s="36">
        <f t="shared" si="56"/>
        <v>1850</v>
      </c>
      <c r="J513">
        <f t="shared" si="57"/>
        <v>3.6</v>
      </c>
      <c r="K513">
        <f t="shared" si="58"/>
        <v>0</v>
      </c>
      <c r="L513">
        <f t="shared" si="59"/>
        <v>0</v>
      </c>
      <c r="M513" s="9">
        <f t="shared" si="60"/>
        <v>0</v>
      </c>
      <c r="N513" t="str">
        <f>VLOOKUP(A513,'Catalogo de productos'!C:AJ,10,FALSE)</f>
        <v>Pantalón</v>
      </c>
      <c r="O513" t="str">
        <f>VLOOKUP(A513,'Catalogo de productos'!C:AJ,7,FALSE)</f>
        <v>Activo</v>
      </c>
      <c r="P513">
        <f>VLOOKUP(A513,'Catalogo de productos'!C:AJ,28,FALSE)</f>
        <v>24</v>
      </c>
      <c r="Q513">
        <f>VLOOKUP(A513,'Catalogo de productos'!C:AJ,33,FALSE)</f>
        <v>3</v>
      </c>
      <c r="R513" s="32">
        <f t="shared" si="62"/>
        <v>0</v>
      </c>
      <c r="S513">
        <f t="shared" si="61"/>
        <v>0</v>
      </c>
      <c r="T513" t="str">
        <f>VLOOKUP(A513,'Catalogo de productos'!C:AJ,12,FALSE)</f>
        <v>001-BLANCO</v>
      </c>
      <c r="U513" t="str">
        <f>VLOOKUP(A513,'Catalogo de productos'!C:AJ,9,FALSE)</f>
        <v>A104</v>
      </c>
      <c r="V513" t="str">
        <f>VLOOKUP(A513,'Catalogo de productos'!C:AJ,32,FALSE)</f>
        <v>A103 y AH103</v>
      </c>
    </row>
    <row r="514" spans="1:22" ht="15" x14ac:dyDescent="0.25">
      <c r="A514" s="34" t="s">
        <v>2312</v>
      </c>
      <c r="B514" s="24" t="s">
        <v>3441</v>
      </c>
      <c r="C514" s="25" t="s">
        <v>98</v>
      </c>
      <c r="D514" s="25">
        <v>39</v>
      </c>
      <c r="E514" s="23">
        <v>0</v>
      </c>
      <c r="F514" s="25">
        <v>39</v>
      </c>
      <c r="G514" s="26">
        <v>0.02</v>
      </c>
      <c r="H514" s="65"/>
      <c r="I514" s="36">
        <f t="shared" ref="I514:I529" si="63">F514/G514</f>
        <v>1950</v>
      </c>
      <c r="J514">
        <f t="shared" ref="J514:J529" si="64">G514*90</f>
        <v>1.8</v>
      </c>
      <c r="K514">
        <f t="shared" ref="K514:K529" si="65">IF(I514&lt;100,G514*90,0)</f>
        <v>0</v>
      </c>
      <c r="L514">
        <f t="shared" ref="L514:L529" si="66">IF(K514=0,0,(_xlfn.CEILING.MATH(J514,24)))</f>
        <v>0</v>
      </c>
      <c r="M514" s="9">
        <f t="shared" ref="M514:M529" si="67">L514/G514</f>
        <v>0</v>
      </c>
      <c r="N514" t="str">
        <f>VLOOKUP(A514,'Catalogo de productos'!C:AJ,10,FALSE)</f>
        <v>Gorritos</v>
      </c>
      <c r="O514" t="str">
        <f>VLOOKUP(A514,'Catalogo de productos'!C:AJ,7,FALSE)</f>
        <v>Activo</v>
      </c>
      <c r="P514">
        <f>VLOOKUP(A514,'Catalogo de productos'!C:AJ,28,FALSE)</f>
        <v>24</v>
      </c>
      <c r="Q514">
        <f>VLOOKUP(A514,'Catalogo de productos'!C:AJ,33,FALSE)</f>
        <v>1</v>
      </c>
      <c r="R514" s="32">
        <f t="shared" si="62"/>
        <v>0</v>
      </c>
      <c r="S514">
        <f t="shared" ref="S514:S529" si="68">IF(R514=0,0,Q514*L514)</f>
        <v>0</v>
      </c>
      <c r="T514" t="str">
        <f>VLOOKUP(A514,'Catalogo de productos'!C:AJ,12,FALSE)</f>
        <v>203-CENIZA</v>
      </c>
      <c r="U514" t="str">
        <f>VLOOKUP(A514,'Catalogo de productos'!C:AJ,9,FALSE)</f>
        <v>AGM002</v>
      </c>
      <c r="V514">
        <f>VLOOKUP(A514,'Catalogo de productos'!C:AJ,32,FALSE)</f>
        <v>0</v>
      </c>
    </row>
    <row r="515" spans="1:22" ht="15" x14ac:dyDescent="0.25">
      <c r="A515" s="34" t="s">
        <v>2240</v>
      </c>
      <c r="B515" s="24" t="s">
        <v>3493</v>
      </c>
      <c r="C515" s="25" t="s">
        <v>2748</v>
      </c>
      <c r="D515" s="25">
        <v>20</v>
      </c>
      <c r="E515" s="23">
        <v>0</v>
      </c>
      <c r="F515" s="25">
        <v>20</v>
      </c>
      <c r="G515" s="26">
        <v>0.01</v>
      </c>
      <c r="H515" s="65"/>
      <c r="I515" s="36">
        <f t="shared" si="63"/>
        <v>2000</v>
      </c>
      <c r="J515">
        <f t="shared" si="64"/>
        <v>0.9</v>
      </c>
      <c r="K515">
        <f t="shared" si="65"/>
        <v>0</v>
      </c>
      <c r="L515">
        <f t="shared" si="66"/>
        <v>0</v>
      </c>
      <c r="M515" s="9">
        <f t="shared" si="67"/>
        <v>0</v>
      </c>
      <c r="N515" t="e">
        <f>VLOOKUP(A515,'Catalogo de productos'!C:AJ,10,FALSE)</f>
        <v>#N/A</v>
      </c>
      <c r="O515" t="e">
        <f>VLOOKUP(A515,'Catalogo de productos'!C:AJ,7,FALSE)</f>
        <v>#N/A</v>
      </c>
      <c r="P515" t="e">
        <f>VLOOKUP(A515,'Catalogo de productos'!C:AJ,28,FALSE)</f>
        <v>#N/A</v>
      </c>
      <c r="Q515" t="e">
        <f>VLOOKUP(A515,'Catalogo de productos'!C:AJ,33,FALSE)</f>
        <v>#N/A</v>
      </c>
      <c r="R515" s="32">
        <f t="shared" si="62"/>
        <v>0</v>
      </c>
      <c r="S515">
        <f t="shared" si="68"/>
        <v>0</v>
      </c>
      <c r="T515" t="e">
        <f>VLOOKUP(A515,'Catalogo de productos'!C:AJ,12,FALSE)</f>
        <v>#N/A</v>
      </c>
      <c r="U515" t="e">
        <f>VLOOKUP(A515,'Catalogo de productos'!C:AJ,9,FALSE)</f>
        <v>#N/A</v>
      </c>
      <c r="V515" t="e">
        <f>VLOOKUP(A515,'Catalogo de productos'!C:AJ,32,FALSE)</f>
        <v>#N/A</v>
      </c>
    </row>
    <row r="516" spans="1:22" ht="15" x14ac:dyDescent="0.25">
      <c r="A516" s="34" t="s">
        <v>2314</v>
      </c>
      <c r="B516" s="24" t="s">
        <v>3438</v>
      </c>
      <c r="C516" s="25" t="s">
        <v>98</v>
      </c>
      <c r="D516" s="25">
        <v>83</v>
      </c>
      <c r="E516" s="23">
        <v>0</v>
      </c>
      <c r="F516" s="25">
        <v>83</v>
      </c>
      <c r="G516" s="26">
        <v>0.04</v>
      </c>
      <c r="H516" s="65"/>
      <c r="I516" s="36">
        <f t="shared" si="63"/>
        <v>2075</v>
      </c>
      <c r="J516">
        <f t="shared" si="64"/>
        <v>3.6</v>
      </c>
      <c r="K516">
        <f t="shared" si="65"/>
        <v>0</v>
      </c>
      <c r="L516">
        <f t="shared" si="66"/>
        <v>0</v>
      </c>
      <c r="M516" s="9">
        <f t="shared" si="67"/>
        <v>0</v>
      </c>
      <c r="N516" t="str">
        <f>VLOOKUP(A516,'Catalogo de productos'!C:AJ,10,FALSE)</f>
        <v>Gorritos</v>
      </c>
      <c r="O516" t="str">
        <f>VLOOKUP(A516,'Catalogo de productos'!C:AJ,7,FALSE)</f>
        <v>Activo</v>
      </c>
      <c r="P516">
        <f>VLOOKUP(A516,'Catalogo de productos'!C:AJ,28,FALSE)</f>
        <v>24</v>
      </c>
      <c r="Q516">
        <f>VLOOKUP(A516,'Catalogo de productos'!C:AJ,33,FALSE)</f>
        <v>1</v>
      </c>
      <c r="R516" s="32">
        <f t="shared" si="62"/>
        <v>0</v>
      </c>
      <c r="S516">
        <f t="shared" si="68"/>
        <v>0</v>
      </c>
      <c r="T516" t="str">
        <f>VLOOKUP(A516,'Catalogo de productos'!C:AJ,12,FALSE)</f>
        <v>001-BLANCO</v>
      </c>
      <c r="U516" t="str">
        <f>VLOOKUP(A516,'Catalogo de productos'!C:AJ,9,FALSE)</f>
        <v>AGM002</v>
      </c>
      <c r="V516">
        <f>VLOOKUP(A516,'Catalogo de productos'!C:AJ,32,FALSE)</f>
        <v>0</v>
      </c>
    </row>
    <row r="517" spans="1:22" ht="15" x14ac:dyDescent="0.25">
      <c r="A517" s="34" t="s">
        <v>2311</v>
      </c>
      <c r="B517" s="24" t="s">
        <v>3439</v>
      </c>
      <c r="C517" s="25" t="s">
        <v>98</v>
      </c>
      <c r="D517" s="25">
        <v>42</v>
      </c>
      <c r="E517" s="31">
        <v>0</v>
      </c>
      <c r="F517" s="25">
        <v>42</v>
      </c>
      <c r="G517" s="26">
        <v>0.02</v>
      </c>
      <c r="H517" s="65"/>
      <c r="I517" s="36">
        <f t="shared" si="63"/>
        <v>2100</v>
      </c>
      <c r="J517">
        <f t="shared" si="64"/>
        <v>1.8</v>
      </c>
      <c r="K517">
        <f t="shared" si="65"/>
        <v>0</v>
      </c>
      <c r="L517">
        <f t="shared" si="66"/>
        <v>0</v>
      </c>
      <c r="M517" s="9">
        <f t="shared" si="67"/>
        <v>0</v>
      </c>
      <c r="N517" t="str">
        <f>VLOOKUP(A517,'Catalogo de productos'!C:AJ,10,FALSE)</f>
        <v>Gorritos</v>
      </c>
      <c r="O517" t="str">
        <f>VLOOKUP(A517,'Catalogo de productos'!C:AJ,7,FALSE)</f>
        <v>Activo</v>
      </c>
      <c r="P517">
        <f>VLOOKUP(A517,'Catalogo de productos'!C:AJ,28,FALSE)</f>
        <v>24</v>
      </c>
      <c r="Q517">
        <f>VLOOKUP(A517,'Catalogo de productos'!C:AJ,33,FALSE)</f>
        <v>1</v>
      </c>
      <c r="R517" s="32">
        <f t="shared" si="62"/>
        <v>0</v>
      </c>
      <c r="S517">
        <f t="shared" si="68"/>
        <v>0</v>
      </c>
      <c r="T517" t="str">
        <f>VLOOKUP(A517,'Catalogo de productos'!C:AJ,12,FALSE)</f>
        <v>024-CELTA</v>
      </c>
      <c r="U517" t="str">
        <f>VLOOKUP(A517,'Catalogo de productos'!C:AJ,9,FALSE)</f>
        <v>AGM002</v>
      </c>
      <c r="V517">
        <f>VLOOKUP(A517,'Catalogo de productos'!C:AJ,32,FALSE)</f>
        <v>0</v>
      </c>
    </row>
    <row r="518" spans="1:22" ht="15" x14ac:dyDescent="0.25">
      <c r="A518" s="34" t="s">
        <v>1242</v>
      </c>
      <c r="B518" s="24" t="s">
        <v>3481</v>
      </c>
      <c r="C518" s="25" t="s">
        <v>100</v>
      </c>
      <c r="D518" s="25">
        <v>64</v>
      </c>
      <c r="E518" s="31">
        <v>0</v>
      </c>
      <c r="F518" s="25">
        <v>64</v>
      </c>
      <c r="G518" s="26">
        <v>0.03</v>
      </c>
      <c r="H518" s="65"/>
      <c r="I518" s="36">
        <f t="shared" si="63"/>
        <v>2133.3333333333335</v>
      </c>
      <c r="J518">
        <f t="shared" si="64"/>
        <v>2.6999999999999997</v>
      </c>
      <c r="K518">
        <f t="shared" si="65"/>
        <v>0</v>
      </c>
      <c r="L518">
        <f t="shared" si="66"/>
        <v>0</v>
      </c>
      <c r="M518" s="9">
        <f t="shared" si="67"/>
        <v>0</v>
      </c>
      <c r="N518" t="str">
        <f>VLOOKUP(A518,'Catalogo de productos'!C:AJ,10,FALSE)</f>
        <v>Pantalón</v>
      </c>
      <c r="O518" t="str">
        <f>VLOOKUP(A518,'Catalogo de productos'!C:AJ,7,FALSE)</f>
        <v>Activo</v>
      </c>
      <c r="P518">
        <f>VLOOKUP(A518,'Catalogo de productos'!C:AJ,28,FALSE)</f>
        <v>24</v>
      </c>
      <c r="Q518">
        <f>VLOOKUP(A518,'Catalogo de productos'!C:AJ,33,FALSE)</f>
        <v>1</v>
      </c>
      <c r="R518" s="32">
        <f t="shared" si="62"/>
        <v>0</v>
      </c>
      <c r="S518">
        <f t="shared" si="68"/>
        <v>0</v>
      </c>
      <c r="T518" t="str">
        <f>VLOOKUP(A518,'Catalogo de productos'!C:AJ,12,FALSE)</f>
        <v>203-CENIZA</v>
      </c>
      <c r="U518" t="str">
        <f>VLOOKUP(A518,'Catalogo de productos'!C:AJ,9,FALSE)</f>
        <v>AM108</v>
      </c>
      <c r="V518" t="str">
        <f>VLOOKUP(A518,'Catalogo de productos'!C:AJ,32,FALSE)</f>
        <v xml:space="preserve">De todos </v>
      </c>
    </row>
    <row r="519" spans="1:22" ht="15" x14ac:dyDescent="0.25">
      <c r="A519" s="34" t="s">
        <v>2317</v>
      </c>
      <c r="B519" s="24" t="s">
        <v>3447</v>
      </c>
      <c r="C519" s="25" t="s">
        <v>2747</v>
      </c>
      <c r="D519" s="25">
        <v>43</v>
      </c>
      <c r="E519" s="31">
        <v>0</v>
      </c>
      <c r="F519" s="25">
        <v>43</v>
      </c>
      <c r="G519" s="26">
        <v>0.02</v>
      </c>
      <c r="H519" s="65"/>
      <c r="I519" s="36">
        <f t="shared" si="63"/>
        <v>2150</v>
      </c>
      <c r="J519">
        <f t="shared" si="64"/>
        <v>1.8</v>
      </c>
      <c r="K519">
        <f t="shared" si="65"/>
        <v>0</v>
      </c>
      <c r="L519">
        <f t="shared" si="66"/>
        <v>0</v>
      </c>
      <c r="M519" s="9">
        <f t="shared" si="67"/>
        <v>0</v>
      </c>
      <c r="N519" t="str">
        <f>VLOOKUP(A519,'Catalogo de productos'!C:AJ,10,FALSE)</f>
        <v>Gorritos</v>
      </c>
      <c r="O519" t="str">
        <f>VLOOKUP(A519,'Catalogo de productos'!C:AJ,7,FALSE)</f>
        <v>Activo</v>
      </c>
      <c r="P519">
        <f>VLOOKUP(A519,'Catalogo de productos'!C:AJ,28,FALSE)</f>
        <v>24</v>
      </c>
      <c r="Q519">
        <f>VLOOKUP(A519,'Catalogo de productos'!C:AJ,33,FALSE)</f>
        <v>1</v>
      </c>
      <c r="R519" s="37">
        <f t="shared" si="62"/>
        <v>0</v>
      </c>
      <c r="S519">
        <f t="shared" si="68"/>
        <v>0</v>
      </c>
      <c r="T519" t="str">
        <f>VLOOKUP(A519,'Catalogo de productos'!C:AJ,12,FALSE)</f>
        <v>664-FIRE RED</v>
      </c>
      <c r="U519" t="str">
        <f>VLOOKUP(A519,'Catalogo de productos'!C:AJ,9,FALSE)</f>
        <v>AGU001</v>
      </c>
      <c r="V519">
        <f>VLOOKUP(A519,'Catalogo de productos'!C:AJ,32,FALSE)</f>
        <v>0</v>
      </c>
    </row>
    <row r="520" spans="1:22" ht="15" x14ac:dyDescent="0.25">
      <c r="A520" s="34" t="s">
        <v>593</v>
      </c>
      <c r="B520" s="24" t="s">
        <v>3478</v>
      </c>
      <c r="C520" s="25" t="s">
        <v>100</v>
      </c>
      <c r="D520" s="25">
        <v>66</v>
      </c>
      <c r="E520" s="31">
        <v>0</v>
      </c>
      <c r="F520" s="25">
        <v>66</v>
      </c>
      <c r="G520" s="26">
        <v>0.03</v>
      </c>
      <c r="H520" s="65"/>
      <c r="I520" s="36">
        <f t="shared" si="63"/>
        <v>2200</v>
      </c>
      <c r="J520">
        <f t="shared" si="64"/>
        <v>2.6999999999999997</v>
      </c>
      <c r="K520">
        <f t="shared" si="65"/>
        <v>0</v>
      </c>
      <c r="L520">
        <f t="shared" si="66"/>
        <v>0</v>
      </c>
      <c r="M520" s="9">
        <f t="shared" si="67"/>
        <v>0</v>
      </c>
      <c r="N520" t="str">
        <f>VLOOKUP(A520,'Catalogo de productos'!C:AJ,10,FALSE)</f>
        <v>Top</v>
      </c>
      <c r="O520" t="str">
        <f>VLOOKUP(A520,'Catalogo de productos'!C:AJ,7,FALSE)</f>
        <v>Activo</v>
      </c>
      <c r="P520">
        <f>VLOOKUP(A520,'Catalogo de productos'!C:AJ,28,FALSE)</f>
        <v>24</v>
      </c>
      <c r="Q520">
        <f>VLOOKUP(A520,'Catalogo de productos'!C:AJ,33,FALSE)</f>
        <v>1</v>
      </c>
      <c r="R520" s="32">
        <f t="shared" si="62"/>
        <v>0</v>
      </c>
      <c r="S520">
        <f t="shared" si="68"/>
        <v>0</v>
      </c>
      <c r="T520" t="str">
        <f>VLOOKUP(A520,'Catalogo de productos'!C:AJ,12,FALSE)</f>
        <v>203-CENIZA</v>
      </c>
      <c r="U520" t="str">
        <f>VLOOKUP(A520,'Catalogo de productos'!C:AJ,9,FALSE)</f>
        <v>AM008</v>
      </c>
      <c r="V520" t="str">
        <f>VLOOKUP(A520,'Catalogo de productos'!C:AJ,32,FALSE)</f>
        <v xml:space="preserve">De todos </v>
      </c>
    </row>
    <row r="521" spans="1:22" ht="15" x14ac:dyDescent="0.25">
      <c r="A521" s="34" t="s">
        <v>1538</v>
      </c>
      <c r="B521" s="24" t="s">
        <v>3493</v>
      </c>
      <c r="C521" s="25" t="s">
        <v>98</v>
      </c>
      <c r="D521" s="25">
        <v>23</v>
      </c>
      <c r="E521" s="31">
        <v>0</v>
      </c>
      <c r="F521" s="25">
        <v>23</v>
      </c>
      <c r="G521" s="26">
        <v>0.01</v>
      </c>
      <c r="H521" s="65"/>
      <c r="I521" s="36">
        <f t="shared" si="63"/>
        <v>2300</v>
      </c>
      <c r="J521">
        <f t="shared" si="64"/>
        <v>0.9</v>
      </c>
      <c r="K521">
        <f t="shared" si="65"/>
        <v>0</v>
      </c>
      <c r="L521">
        <f t="shared" si="66"/>
        <v>0</v>
      </c>
      <c r="M521" s="9">
        <f t="shared" si="67"/>
        <v>0</v>
      </c>
      <c r="N521" t="e">
        <f>VLOOKUP(A521,'Catalogo de productos'!C:AJ,10,FALSE)</f>
        <v>#N/A</v>
      </c>
      <c r="O521" t="e">
        <f>VLOOKUP(A521,'Catalogo de productos'!C:AJ,7,FALSE)</f>
        <v>#N/A</v>
      </c>
      <c r="P521" t="e">
        <f>VLOOKUP(A521,'Catalogo de productos'!C:AJ,28,FALSE)</f>
        <v>#N/A</v>
      </c>
      <c r="Q521" t="e">
        <f>VLOOKUP(A521,'Catalogo de productos'!C:AJ,33,FALSE)</f>
        <v>#N/A</v>
      </c>
      <c r="R521" s="32">
        <f t="shared" si="62"/>
        <v>0</v>
      </c>
      <c r="S521">
        <f t="shared" si="68"/>
        <v>0</v>
      </c>
      <c r="T521" t="e">
        <f>VLOOKUP(A521,'Catalogo de productos'!C:AJ,12,FALSE)</f>
        <v>#N/A</v>
      </c>
      <c r="U521" t="e">
        <f>VLOOKUP(A521,'Catalogo de productos'!C:AJ,9,FALSE)</f>
        <v>#N/A</v>
      </c>
      <c r="V521" t="e">
        <f>VLOOKUP(A521,'Catalogo de productos'!C:AJ,32,FALSE)</f>
        <v>#N/A</v>
      </c>
    </row>
    <row r="522" spans="1:22" ht="15" x14ac:dyDescent="0.25">
      <c r="A522" s="34" t="s">
        <v>2920</v>
      </c>
      <c r="B522" s="24" t="s">
        <v>3400</v>
      </c>
      <c r="C522" s="25" t="s">
        <v>2747</v>
      </c>
      <c r="D522" s="25">
        <v>86</v>
      </c>
      <c r="E522" s="23">
        <v>0</v>
      </c>
      <c r="F522" s="25">
        <v>86</v>
      </c>
      <c r="G522" s="26">
        <v>0.03</v>
      </c>
      <c r="H522" s="65"/>
      <c r="I522" s="36">
        <f t="shared" si="63"/>
        <v>2866.666666666667</v>
      </c>
      <c r="J522">
        <f t="shared" si="64"/>
        <v>2.6999999999999997</v>
      </c>
      <c r="K522">
        <f t="shared" si="65"/>
        <v>0</v>
      </c>
      <c r="L522">
        <f t="shared" si="66"/>
        <v>0</v>
      </c>
      <c r="M522" s="9">
        <f t="shared" si="67"/>
        <v>0</v>
      </c>
      <c r="N522" t="str">
        <f>VLOOKUP(A522,'Catalogo de productos'!C:AJ,10,FALSE)</f>
        <v>Top</v>
      </c>
      <c r="O522" t="str">
        <f>VLOOKUP(A522,'Catalogo de productos'!C:AJ,7,FALSE)</f>
        <v>Activo</v>
      </c>
      <c r="P522">
        <f>VLOOKUP(A522,'Catalogo de productos'!C:AJ,28,FALSE)</f>
        <v>24</v>
      </c>
      <c r="Q522">
        <f>VLOOKUP(A522,'Catalogo de productos'!C:AJ,33,FALSE)</f>
        <v>2</v>
      </c>
      <c r="R522" s="32">
        <f t="shared" si="62"/>
        <v>0</v>
      </c>
      <c r="S522">
        <f t="shared" si="68"/>
        <v>0</v>
      </c>
      <c r="T522" t="str">
        <f>VLOOKUP(A522,'Catalogo de productos'!C:AJ,12,FALSE)</f>
        <v>001-BLANCO</v>
      </c>
      <c r="U522" t="str">
        <f>VLOOKUP(A522,'Catalogo de productos'!C:AJ,9,FALSE)</f>
        <v>A003</v>
      </c>
      <c r="V522" t="str">
        <f>VLOOKUP(A522,'Catalogo de productos'!C:AJ,32,FALSE)</f>
        <v xml:space="preserve">De todos </v>
      </c>
    </row>
    <row r="523" spans="1:22" ht="15" x14ac:dyDescent="0.25">
      <c r="A523" s="34" t="s">
        <v>2309</v>
      </c>
      <c r="B523" s="24" t="s">
        <v>3438</v>
      </c>
      <c r="C523" s="25" t="s">
        <v>2747</v>
      </c>
      <c r="D523" s="25">
        <v>86</v>
      </c>
      <c r="E523" s="23">
        <v>0</v>
      </c>
      <c r="F523" s="25">
        <v>86</v>
      </c>
      <c r="G523" s="26">
        <v>0.03</v>
      </c>
      <c r="H523" s="65"/>
      <c r="I523" s="36">
        <f t="shared" si="63"/>
        <v>2866.666666666667</v>
      </c>
      <c r="J523">
        <f t="shared" si="64"/>
        <v>2.6999999999999997</v>
      </c>
      <c r="K523">
        <f t="shared" si="65"/>
        <v>0</v>
      </c>
      <c r="L523">
        <f t="shared" si="66"/>
        <v>0</v>
      </c>
      <c r="M523" s="9">
        <f t="shared" si="67"/>
        <v>0</v>
      </c>
      <c r="N523" t="str">
        <f>VLOOKUP(A523,'Catalogo de productos'!C:AJ,10,FALSE)</f>
        <v>Gorritos</v>
      </c>
      <c r="O523" t="str">
        <f>VLOOKUP(A523,'Catalogo de productos'!C:AJ,7,FALSE)</f>
        <v>Activo</v>
      </c>
      <c r="P523">
        <f>VLOOKUP(A523,'Catalogo de productos'!C:AJ,28,FALSE)</f>
        <v>24</v>
      </c>
      <c r="Q523">
        <f>VLOOKUP(A523,'Catalogo de productos'!C:AJ,33,FALSE)</f>
        <v>1</v>
      </c>
      <c r="R523" s="32">
        <f t="shared" si="62"/>
        <v>0</v>
      </c>
      <c r="S523">
        <f t="shared" si="68"/>
        <v>0</v>
      </c>
      <c r="T523" t="str">
        <f>VLOOKUP(A523,'Catalogo de productos'!C:AJ,12,FALSE)</f>
        <v>001-BLANCO</v>
      </c>
      <c r="U523" t="str">
        <f>VLOOKUP(A523,'Catalogo de productos'!C:AJ,9,FALSE)</f>
        <v>AGM002</v>
      </c>
      <c r="V523">
        <f>VLOOKUP(A523,'Catalogo de productos'!C:AJ,32,FALSE)</f>
        <v>0</v>
      </c>
    </row>
    <row r="524" spans="1:22" ht="15" x14ac:dyDescent="0.25">
      <c r="A524" s="34" t="s">
        <v>2319</v>
      </c>
      <c r="B524" s="24" t="s">
        <v>3443</v>
      </c>
      <c r="C524" s="25" t="s">
        <v>2747</v>
      </c>
      <c r="D524" s="25">
        <v>88</v>
      </c>
      <c r="E524" s="23">
        <v>0</v>
      </c>
      <c r="F524" s="25">
        <v>88</v>
      </c>
      <c r="G524" s="26">
        <v>0.03</v>
      </c>
      <c r="H524" s="65"/>
      <c r="I524" s="36">
        <f t="shared" si="63"/>
        <v>2933.3333333333335</v>
      </c>
      <c r="J524">
        <f t="shared" si="64"/>
        <v>2.6999999999999997</v>
      </c>
      <c r="K524">
        <f t="shared" si="65"/>
        <v>0</v>
      </c>
      <c r="L524">
        <f t="shared" si="66"/>
        <v>0</v>
      </c>
      <c r="M524" s="9">
        <f t="shared" si="67"/>
        <v>0</v>
      </c>
      <c r="N524" t="str">
        <f>VLOOKUP(A524,'Catalogo de productos'!C:AJ,10,FALSE)</f>
        <v>Gorritos</v>
      </c>
      <c r="O524" t="str">
        <f>VLOOKUP(A524,'Catalogo de productos'!C:AJ,7,FALSE)</f>
        <v>Activo</v>
      </c>
      <c r="P524">
        <f>VLOOKUP(A524,'Catalogo de productos'!C:AJ,28,FALSE)</f>
        <v>24</v>
      </c>
      <c r="Q524">
        <f>VLOOKUP(A524,'Catalogo de productos'!C:AJ,33,FALSE)</f>
        <v>1</v>
      </c>
      <c r="R524" s="37">
        <f t="shared" si="62"/>
        <v>0</v>
      </c>
      <c r="S524">
        <f t="shared" si="68"/>
        <v>0</v>
      </c>
      <c r="T524" t="str">
        <f>VLOOKUP(A524,'Catalogo de productos'!C:AJ,12,FALSE)</f>
        <v>001-BLANCO</v>
      </c>
      <c r="U524" t="str">
        <f>VLOOKUP(A524,'Catalogo de productos'!C:AJ,9,FALSE)</f>
        <v>AGU001</v>
      </c>
      <c r="V524">
        <f>VLOOKUP(A524,'Catalogo de productos'!C:AJ,32,FALSE)</f>
        <v>0</v>
      </c>
    </row>
    <row r="525" spans="1:22" ht="15" x14ac:dyDescent="0.25">
      <c r="A525" s="34" t="s">
        <v>2324</v>
      </c>
      <c r="B525" s="24" t="s">
        <v>3443</v>
      </c>
      <c r="C525" s="25" t="s">
        <v>98</v>
      </c>
      <c r="D525" s="22">
        <v>91</v>
      </c>
      <c r="E525" s="23">
        <v>0</v>
      </c>
      <c r="F525" s="25">
        <v>91</v>
      </c>
      <c r="G525" s="26">
        <v>0.03</v>
      </c>
      <c r="H525" s="65"/>
      <c r="I525" s="36">
        <f t="shared" si="63"/>
        <v>3033.3333333333335</v>
      </c>
      <c r="J525">
        <f t="shared" si="64"/>
        <v>2.6999999999999997</v>
      </c>
      <c r="K525">
        <f t="shared" si="65"/>
        <v>0</v>
      </c>
      <c r="L525">
        <f t="shared" si="66"/>
        <v>0</v>
      </c>
      <c r="M525" s="9">
        <f t="shared" si="67"/>
        <v>0</v>
      </c>
      <c r="N525" t="str">
        <f>VLOOKUP(A525,'Catalogo de productos'!C:AJ,10,FALSE)</f>
        <v>Gorritos</v>
      </c>
      <c r="O525" t="str">
        <f>VLOOKUP(A525,'Catalogo de productos'!C:AJ,7,FALSE)</f>
        <v>Activo</v>
      </c>
      <c r="P525">
        <f>VLOOKUP(A525,'Catalogo de productos'!C:AJ,28,FALSE)</f>
        <v>24</v>
      </c>
      <c r="Q525">
        <f>VLOOKUP(A525,'Catalogo de productos'!C:AJ,33,FALSE)</f>
        <v>1</v>
      </c>
      <c r="R525" s="37">
        <f t="shared" si="62"/>
        <v>0</v>
      </c>
      <c r="S525">
        <f t="shared" si="68"/>
        <v>0</v>
      </c>
      <c r="T525" t="str">
        <f>VLOOKUP(A525,'Catalogo de productos'!C:AJ,12,FALSE)</f>
        <v>001-BLANCO</v>
      </c>
      <c r="U525" t="str">
        <f>VLOOKUP(A525,'Catalogo de productos'!C:AJ,9,FALSE)</f>
        <v>AGU001</v>
      </c>
      <c r="V525">
        <f>VLOOKUP(A525,'Catalogo de productos'!C:AJ,32,FALSE)</f>
        <v>0</v>
      </c>
    </row>
    <row r="526" spans="1:22" ht="15" x14ac:dyDescent="0.25">
      <c r="A526" s="34" t="s">
        <v>2307</v>
      </c>
      <c r="B526" s="24" t="s">
        <v>3441</v>
      </c>
      <c r="C526" s="25" t="s">
        <v>2747</v>
      </c>
      <c r="D526" s="25">
        <v>43</v>
      </c>
      <c r="E526" s="23">
        <v>0</v>
      </c>
      <c r="F526" s="25">
        <v>43</v>
      </c>
      <c r="G526" s="26">
        <v>0.01</v>
      </c>
      <c r="H526" s="65"/>
      <c r="I526" s="36">
        <f t="shared" si="63"/>
        <v>4300</v>
      </c>
      <c r="J526">
        <f t="shared" si="64"/>
        <v>0.9</v>
      </c>
      <c r="K526">
        <f t="shared" si="65"/>
        <v>0</v>
      </c>
      <c r="L526">
        <f t="shared" si="66"/>
        <v>0</v>
      </c>
      <c r="M526" s="9">
        <f t="shared" si="67"/>
        <v>0</v>
      </c>
      <c r="N526" t="str">
        <f>VLOOKUP(A526,'Catalogo de productos'!C:AJ,10,FALSE)</f>
        <v>Gorritos</v>
      </c>
      <c r="O526" t="str">
        <f>VLOOKUP(A526,'Catalogo de productos'!C:AJ,7,FALSE)</f>
        <v>Activo</v>
      </c>
      <c r="P526">
        <f>VLOOKUP(A526,'Catalogo de productos'!C:AJ,28,FALSE)</f>
        <v>24</v>
      </c>
      <c r="Q526">
        <f>VLOOKUP(A526,'Catalogo de productos'!C:AJ,33,FALSE)</f>
        <v>1</v>
      </c>
      <c r="R526" s="32">
        <f t="shared" si="62"/>
        <v>0</v>
      </c>
      <c r="S526">
        <f t="shared" si="68"/>
        <v>0</v>
      </c>
      <c r="T526" t="str">
        <f>VLOOKUP(A526,'Catalogo de productos'!C:AJ,12,FALSE)</f>
        <v>203-CENIZA</v>
      </c>
      <c r="U526" t="str">
        <f>VLOOKUP(A526,'Catalogo de productos'!C:AJ,9,FALSE)</f>
        <v>AGM002</v>
      </c>
      <c r="V526">
        <f>VLOOKUP(A526,'Catalogo de productos'!C:AJ,32,FALSE)</f>
        <v>0</v>
      </c>
    </row>
    <row r="527" spans="1:22" ht="15" x14ac:dyDescent="0.25">
      <c r="A527" s="34" t="s">
        <v>2306</v>
      </c>
      <c r="B527" s="24" t="s">
        <v>3439</v>
      </c>
      <c r="C527" s="25" t="s">
        <v>2747</v>
      </c>
      <c r="D527" s="25">
        <v>45</v>
      </c>
      <c r="E527" s="23">
        <v>0</v>
      </c>
      <c r="F527" s="25">
        <v>45</v>
      </c>
      <c r="G527" s="26">
        <v>0.01</v>
      </c>
      <c r="H527" s="65"/>
      <c r="I527" s="36">
        <f t="shared" si="63"/>
        <v>4500</v>
      </c>
      <c r="J527">
        <f t="shared" si="64"/>
        <v>0.9</v>
      </c>
      <c r="K527">
        <f t="shared" si="65"/>
        <v>0</v>
      </c>
      <c r="L527">
        <f t="shared" si="66"/>
        <v>0</v>
      </c>
      <c r="M527" s="9">
        <f t="shared" si="67"/>
        <v>0</v>
      </c>
      <c r="N527" t="str">
        <f>VLOOKUP(A527,'Catalogo de productos'!C:AJ,10,FALSE)</f>
        <v>Gorritos</v>
      </c>
      <c r="O527" t="str">
        <f>VLOOKUP(A527,'Catalogo de productos'!C:AJ,7,FALSE)</f>
        <v>Activo</v>
      </c>
      <c r="P527">
        <f>VLOOKUP(A527,'Catalogo de productos'!C:AJ,28,FALSE)</f>
        <v>24</v>
      </c>
      <c r="Q527">
        <f>VLOOKUP(A527,'Catalogo de productos'!C:AJ,33,FALSE)</f>
        <v>1</v>
      </c>
      <c r="R527" s="32">
        <f t="shared" si="62"/>
        <v>0</v>
      </c>
      <c r="S527">
        <f t="shared" si="68"/>
        <v>0</v>
      </c>
      <c r="T527" t="str">
        <f>VLOOKUP(A527,'Catalogo de productos'!C:AJ,12,FALSE)</f>
        <v>024-CELTA</v>
      </c>
      <c r="U527" t="str">
        <f>VLOOKUP(A527,'Catalogo de productos'!C:AJ,9,FALSE)</f>
        <v>AGM002</v>
      </c>
      <c r="V527">
        <f>VLOOKUP(A527,'Catalogo de productos'!C:AJ,32,FALSE)</f>
        <v>0</v>
      </c>
    </row>
    <row r="528" spans="1:22" ht="15" x14ac:dyDescent="0.25">
      <c r="A528" s="34" t="s">
        <v>2322</v>
      </c>
      <c r="B528" s="24" t="s">
        <v>3447</v>
      </c>
      <c r="C528" s="25" t="s">
        <v>98</v>
      </c>
      <c r="D528" s="25">
        <v>178</v>
      </c>
      <c r="E528" s="31">
        <v>0</v>
      </c>
      <c r="F528" s="25">
        <v>178</v>
      </c>
      <c r="G528" s="26">
        <v>0.02</v>
      </c>
      <c r="H528" s="65"/>
      <c r="I528" s="36">
        <f t="shared" si="63"/>
        <v>8900</v>
      </c>
      <c r="J528">
        <f t="shared" si="64"/>
        <v>1.8</v>
      </c>
      <c r="K528">
        <f t="shared" si="65"/>
        <v>0</v>
      </c>
      <c r="L528">
        <f t="shared" si="66"/>
        <v>0</v>
      </c>
      <c r="M528" s="9">
        <f t="shared" si="67"/>
        <v>0</v>
      </c>
      <c r="N528" t="str">
        <f>VLOOKUP(A528,'Catalogo de productos'!C:AJ,10,FALSE)</f>
        <v>Gorritos</v>
      </c>
      <c r="O528" t="str">
        <f>VLOOKUP(A528,'Catalogo de productos'!C:AJ,7,FALSE)</f>
        <v>Activo</v>
      </c>
      <c r="P528">
        <f>VLOOKUP(A528,'Catalogo de productos'!C:AJ,28,FALSE)</f>
        <v>24</v>
      </c>
      <c r="Q528">
        <f>VLOOKUP(A528,'Catalogo de productos'!C:AJ,33,FALSE)</f>
        <v>1</v>
      </c>
      <c r="R528" s="37">
        <f t="shared" si="62"/>
        <v>0</v>
      </c>
      <c r="S528">
        <f t="shared" si="68"/>
        <v>0</v>
      </c>
      <c r="T528" t="str">
        <f>VLOOKUP(A528,'Catalogo de productos'!C:AJ,12,FALSE)</f>
        <v>664-FIRE RED</v>
      </c>
      <c r="U528" t="str">
        <f>VLOOKUP(A528,'Catalogo de productos'!C:AJ,9,FALSE)</f>
        <v>AGU001</v>
      </c>
      <c r="V528">
        <f>VLOOKUP(A528,'Catalogo de productos'!C:AJ,32,FALSE)</f>
        <v>0</v>
      </c>
    </row>
    <row r="529" spans="1:22" ht="15" x14ac:dyDescent="0.25">
      <c r="A529" s="34" t="s">
        <v>2308</v>
      </c>
      <c r="B529" s="24" t="s">
        <v>3440</v>
      </c>
      <c r="C529" s="25" t="s">
        <v>2747</v>
      </c>
      <c r="D529" s="25">
        <v>90</v>
      </c>
      <c r="E529" s="31">
        <v>0</v>
      </c>
      <c r="F529" s="25">
        <v>90</v>
      </c>
      <c r="G529" s="26">
        <v>0.01</v>
      </c>
      <c r="H529" s="65"/>
      <c r="I529" s="36">
        <f t="shared" si="63"/>
        <v>9000</v>
      </c>
      <c r="J529">
        <f t="shared" si="64"/>
        <v>0.9</v>
      </c>
      <c r="K529">
        <f t="shared" si="65"/>
        <v>0</v>
      </c>
      <c r="L529">
        <f t="shared" si="66"/>
        <v>0</v>
      </c>
      <c r="M529" s="9">
        <f t="shared" si="67"/>
        <v>0</v>
      </c>
      <c r="N529" t="str">
        <f>VLOOKUP(A529,'Catalogo de productos'!C:AJ,10,FALSE)</f>
        <v>Gorritos</v>
      </c>
      <c r="O529" t="str">
        <f>VLOOKUP(A529,'Catalogo de productos'!C:AJ,7,FALSE)</f>
        <v>Activo</v>
      </c>
      <c r="P529">
        <f>VLOOKUP(A529,'Catalogo de productos'!C:AJ,28,FALSE)</f>
        <v>24</v>
      </c>
      <c r="Q529">
        <f>VLOOKUP(A529,'Catalogo de productos'!C:AJ,33,FALSE)</f>
        <v>1</v>
      </c>
      <c r="R529" s="32">
        <f t="shared" si="62"/>
        <v>0</v>
      </c>
      <c r="S529">
        <f t="shared" si="68"/>
        <v>0</v>
      </c>
      <c r="T529" t="str">
        <f>VLOOKUP(A529,'Catalogo de productos'!C:AJ,12,FALSE)</f>
        <v>027-NAVAL</v>
      </c>
      <c r="U529" t="str">
        <f>VLOOKUP(A529,'Catalogo de productos'!C:AJ,9,FALSE)</f>
        <v>AGM002</v>
      </c>
      <c r="V529">
        <f>VLOOKUP(A529,'Catalogo de productos'!C:AJ,32,FALSE)</f>
        <v>0</v>
      </c>
    </row>
  </sheetData>
  <autoFilter ref="A1:S529" xr:uid="{00000000-0009-0000-0000-000001000000}">
    <sortState xmlns:xlrd2="http://schemas.microsoft.com/office/spreadsheetml/2017/richdata2" ref="A2:S529">
      <sortCondition ref="I1:I529"/>
    </sortState>
  </autoFilter>
  <mergeCells count="3">
    <mergeCell ref="X7:Z7"/>
    <mergeCell ref="W1:W7"/>
    <mergeCell ref="W9:W13"/>
  </mergeCells>
  <conditionalFormatting sqref="O1:O1048576">
    <cfRule type="cellIs" dxfId="54" priority="4" operator="lessThan">
      <formula>0</formula>
    </cfRule>
  </conditionalFormatting>
  <conditionalFormatting sqref="P1:T1">
    <cfRule type="cellIs" dxfId="53" priority="3" operator="lessThan">
      <formula>0</formula>
    </cfRule>
  </conditionalFormatting>
  <conditionalFormatting sqref="U1">
    <cfRule type="cellIs" dxfId="52" priority="2" operator="lessThan">
      <formula>0</formula>
    </cfRule>
  </conditionalFormatting>
  <conditionalFormatting sqref="V1">
    <cfRule type="cellIs" dxfId="51"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zoomScale="168" workbookViewId="0">
      <selection activeCell="D11" sqref="D11"/>
    </sheetView>
  </sheetViews>
  <sheetFormatPr baseColWidth="10" defaultRowHeight="12.75" x14ac:dyDescent="0.2"/>
  <cols>
    <col min="1" max="1" width="16.85546875" bestFit="1" customWidth="1"/>
    <col min="2" max="2" width="20.85546875" bestFit="1" customWidth="1"/>
    <col min="3" max="3" width="20.7109375" bestFit="1" customWidth="1"/>
    <col min="4" max="4" width="21.42578125" bestFit="1" customWidth="1"/>
    <col min="5" max="5" width="11.7109375" bestFit="1" customWidth="1"/>
  </cols>
  <sheetData>
    <row r="1" spans="1:5" ht="13.5" thickBot="1" x14ac:dyDescent="0.25">
      <c r="D1" s="58" t="s">
        <v>3538</v>
      </c>
      <c r="E1" s="59" t="e">
        <f>'1.ESCENARIO PRODUCCIÓN'!Z4</f>
        <v>#N/A</v>
      </c>
    </row>
    <row r="3" spans="1:5" x14ac:dyDescent="0.2">
      <c r="A3" s="42" t="s">
        <v>3529</v>
      </c>
      <c r="B3" t="s">
        <v>3532</v>
      </c>
      <c r="C3" t="s">
        <v>3533</v>
      </c>
      <c r="D3" s="44" t="s">
        <v>3536</v>
      </c>
    </row>
    <row r="4" spans="1:5" x14ac:dyDescent="0.2">
      <c r="A4" s="43" t="s">
        <v>1637</v>
      </c>
      <c r="B4">
        <v>250.4</v>
      </c>
      <c r="C4">
        <v>264</v>
      </c>
      <c r="D4" s="51">
        <f>B4/$B$7</f>
        <v>8.4681564850386887E-2</v>
      </c>
      <c r="E4" s="9" t="e">
        <f>D4*$E$1</f>
        <v>#N/A</v>
      </c>
    </row>
    <row r="5" spans="1:5" x14ac:dyDescent="0.2">
      <c r="A5" s="43" t="s">
        <v>3523</v>
      </c>
      <c r="B5">
        <v>1201.5400000000004</v>
      </c>
      <c r="C5">
        <v>0</v>
      </c>
      <c r="D5" s="51">
        <f>B5/$B$7</f>
        <v>0.40634300091986381</v>
      </c>
      <c r="E5" s="9" t="e">
        <f>D5*$E$1</f>
        <v>#N/A</v>
      </c>
    </row>
    <row r="6" spans="1:5" x14ac:dyDescent="0.2">
      <c r="A6" s="43" t="s">
        <v>97</v>
      </c>
      <c r="B6">
        <v>1505.0199999999998</v>
      </c>
      <c r="C6">
        <v>1128</v>
      </c>
      <c r="D6" s="51">
        <f>B6/$B$7</f>
        <v>0.50897543422974934</v>
      </c>
      <c r="E6" s="9" t="e">
        <f>D6*$E$1</f>
        <v>#N/A</v>
      </c>
    </row>
    <row r="7" spans="1:5" x14ac:dyDescent="0.2">
      <c r="A7" s="43" t="s">
        <v>3531</v>
      </c>
      <c r="B7">
        <v>2956.96</v>
      </c>
      <c r="C7">
        <v>1392</v>
      </c>
      <c r="D7" s="51">
        <f>B7/$B$7</f>
        <v>1</v>
      </c>
      <c r="E7" s="9" t="e">
        <f>D7*$E$1</f>
        <v>#N/A</v>
      </c>
    </row>
    <row r="8" spans="1:5" x14ac:dyDescent="0.2">
      <c r="D8" s="51"/>
    </row>
    <row r="9" spans="1:5" x14ac:dyDescent="0.2">
      <c r="D9" s="51"/>
    </row>
    <row r="16" spans="1:5" x14ac:dyDescent="0.2">
      <c r="B16" s="17" t="s">
        <v>3544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7"/>
  <sheetViews>
    <sheetView workbookViewId="0">
      <selection activeCell="D28" sqref="D28"/>
    </sheetView>
  </sheetViews>
  <sheetFormatPr baseColWidth="10" defaultRowHeight="12.75" x14ac:dyDescent="0.2"/>
  <cols>
    <col min="1" max="1" width="25.7109375" bestFit="1" customWidth="1"/>
    <col min="2" max="2" width="35" bestFit="1" customWidth="1"/>
    <col min="3" max="3" width="20.85546875" bestFit="1" customWidth="1"/>
    <col min="4" max="5" width="20.7109375" bestFit="1" customWidth="1"/>
    <col min="6" max="6" width="4.140625" bestFit="1" customWidth="1"/>
    <col min="7" max="9" width="5.140625" bestFit="1" customWidth="1"/>
    <col min="10" max="10" width="4.140625" bestFit="1" customWidth="1"/>
    <col min="11" max="11" width="2.140625" bestFit="1" customWidth="1"/>
    <col min="12" max="13" width="5.140625" bestFit="1" customWidth="1"/>
    <col min="14" max="14" width="4.140625" bestFit="1" customWidth="1"/>
    <col min="15" max="18" width="5.140625" bestFit="1" customWidth="1"/>
    <col min="19" max="19" width="4.140625" bestFit="1" customWidth="1"/>
    <col min="20" max="20" width="6.140625" bestFit="1" customWidth="1"/>
    <col min="21" max="21" width="5.140625" bestFit="1" customWidth="1"/>
    <col min="22" max="29" width="6.140625" bestFit="1" customWidth="1"/>
    <col min="30" max="31" width="5.140625" bestFit="1" customWidth="1"/>
    <col min="32" max="32" width="3.140625" bestFit="1" customWidth="1"/>
    <col min="33" max="34" width="6.140625" bestFit="1" customWidth="1"/>
    <col min="35" max="35" width="5.140625" bestFit="1" customWidth="1"/>
    <col min="36" max="41" width="6.140625" bestFit="1" customWidth="1"/>
    <col min="42" max="42" width="3.140625" bestFit="1" customWidth="1"/>
    <col min="43" max="44" width="5.140625" bestFit="1" customWidth="1"/>
    <col min="45" max="45" width="3.140625" bestFit="1" customWidth="1"/>
    <col min="46" max="49" width="6.140625" bestFit="1" customWidth="1"/>
    <col min="50" max="50" width="5.140625" bestFit="1" customWidth="1"/>
    <col min="51" max="54" width="6.140625" bestFit="1" customWidth="1"/>
    <col min="55" max="56" width="5.140625" bestFit="1" customWidth="1"/>
    <col min="57" max="57" width="6.140625" bestFit="1" customWidth="1"/>
    <col min="58" max="61" width="5.140625" bestFit="1" customWidth="1"/>
    <col min="62" max="64" width="6.140625" bestFit="1" customWidth="1"/>
    <col min="65" max="65" width="5.140625" bestFit="1" customWidth="1"/>
    <col min="66" max="66" width="6.140625" bestFit="1" customWidth="1"/>
    <col min="67" max="67" width="3.140625" bestFit="1" customWidth="1"/>
    <col min="68" max="68" width="5.140625" bestFit="1" customWidth="1"/>
    <col min="69" max="71" width="6.140625" bestFit="1" customWidth="1"/>
    <col min="72" max="72" width="3.140625" bestFit="1" customWidth="1"/>
    <col min="73" max="75" width="5.140625" bestFit="1" customWidth="1"/>
    <col min="76" max="80" width="6.140625" bestFit="1" customWidth="1"/>
    <col min="81" max="85" width="5.140625" bestFit="1" customWidth="1"/>
    <col min="86" max="86" width="6.140625" bestFit="1" customWidth="1"/>
    <col min="87" max="87" width="5.140625" bestFit="1" customWidth="1"/>
    <col min="88" max="88" width="6.140625" bestFit="1" customWidth="1"/>
    <col min="89" max="89" width="5.140625" bestFit="1" customWidth="1"/>
    <col min="90" max="90" width="6.140625" bestFit="1" customWidth="1"/>
    <col min="91" max="91" width="10.140625" bestFit="1" customWidth="1"/>
    <col min="92" max="92" width="11.85546875" bestFit="1" customWidth="1"/>
  </cols>
  <sheetData>
    <row r="1" spans="1:5" x14ac:dyDescent="0.2">
      <c r="A1" s="42" t="s">
        <v>3509</v>
      </c>
      <c r="B1" t="s">
        <v>3539</v>
      </c>
    </row>
    <row r="2" spans="1:5" x14ac:dyDescent="0.2">
      <c r="A2" s="42" t="s">
        <v>3526</v>
      </c>
      <c r="B2" t="s">
        <v>3539</v>
      </c>
    </row>
    <row r="4" spans="1:5" x14ac:dyDescent="0.2">
      <c r="A4" s="42" t="s">
        <v>3529</v>
      </c>
      <c r="B4" t="s">
        <v>3540</v>
      </c>
      <c r="C4" t="s">
        <v>3532</v>
      </c>
      <c r="D4" t="s">
        <v>3533</v>
      </c>
    </row>
    <row r="5" spans="1:5" s="61" customFormat="1" x14ac:dyDescent="0.2">
      <c r="A5" s="60" t="s">
        <v>1280</v>
      </c>
      <c r="B5" s="61">
        <v>1128</v>
      </c>
      <c r="C5" s="61">
        <v>288.58</v>
      </c>
      <c r="D5" s="61">
        <v>0</v>
      </c>
      <c r="E5"/>
    </row>
    <row r="6" spans="1:5" s="61" customFormat="1" x14ac:dyDescent="0.2">
      <c r="A6" s="60" t="s">
        <v>781</v>
      </c>
      <c r="B6" s="61">
        <v>1104</v>
      </c>
      <c r="C6" s="61">
        <v>308.2</v>
      </c>
      <c r="D6" s="61">
        <v>0</v>
      </c>
      <c r="E6"/>
    </row>
    <row r="7" spans="1:5" s="61" customFormat="1" x14ac:dyDescent="0.2">
      <c r="A7" s="60" t="s">
        <v>146</v>
      </c>
      <c r="B7" s="61">
        <v>816</v>
      </c>
      <c r="C7" s="61">
        <v>261.8</v>
      </c>
      <c r="D7" s="61">
        <v>0</v>
      </c>
      <c r="E7"/>
    </row>
    <row r="8" spans="1:5" s="61" customFormat="1" x14ac:dyDescent="0.2">
      <c r="A8" s="60" t="s">
        <v>538</v>
      </c>
      <c r="B8" s="61">
        <v>744</v>
      </c>
      <c r="C8" s="61">
        <v>218.24</v>
      </c>
      <c r="D8" s="61">
        <v>0</v>
      </c>
      <c r="E8"/>
    </row>
    <row r="9" spans="1:5" s="61" customFormat="1" x14ac:dyDescent="0.2">
      <c r="A9" s="60" t="s">
        <v>443</v>
      </c>
      <c r="B9" s="61">
        <v>624</v>
      </c>
      <c r="C9" s="61">
        <v>142.47999999999999</v>
      </c>
      <c r="D9" s="61">
        <v>0</v>
      </c>
      <c r="E9"/>
    </row>
    <row r="10" spans="1:5" s="61" customFormat="1" x14ac:dyDescent="0.2">
      <c r="A10" s="60" t="s">
        <v>888</v>
      </c>
      <c r="B10" s="61">
        <v>624</v>
      </c>
      <c r="C10" s="61">
        <v>292.24000000000007</v>
      </c>
      <c r="D10" s="61">
        <v>0</v>
      </c>
      <c r="E10"/>
    </row>
    <row r="11" spans="1:5" s="61" customFormat="1" x14ac:dyDescent="0.2">
      <c r="A11" s="60" t="s">
        <v>110</v>
      </c>
      <c r="B11" s="61">
        <v>576</v>
      </c>
      <c r="C11" s="61">
        <v>199.68</v>
      </c>
      <c r="D11" s="61">
        <v>0</v>
      </c>
      <c r="E11"/>
    </row>
    <row r="12" spans="1:5" s="61" customFormat="1" x14ac:dyDescent="0.2">
      <c r="A12" s="60" t="s">
        <v>1183</v>
      </c>
      <c r="B12" s="61">
        <v>528</v>
      </c>
      <c r="C12" s="61">
        <v>209</v>
      </c>
      <c r="D12" s="61">
        <v>0</v>
      </c>
      <c r="E12"/>
    </row>
    <row r="13" spans="1:5" s="61" customFormat="1" x14ac:dyDescent="0.2">
      <c r="A13" s="60" t="s">
        <v>668</v>
      </c>
      <c r="B13" s="61">
        <v>432</v>
      </c>
      <c r="C13" s="61">
        <v>112.32</v>
      </c>
      <c r="D13" s="61">
        <v>0</v>
      </c>
      <c r="E13"/>
    </row>
    <row r="14" spans="1:5" s="61" customFormat="1" x14ac:dyDescent="0.2">
      <c r="A14" s="60" t="s">
        <v>1110</v>
      </c>
      <c r="B14" s="61">
        <v>336</v>
      </c>
      <c r="C14" s="61">
        <v>95.199999999999989</v>
      </c>
      <c r="D14" s="61">
        <v>0</v>
      </c>
      <c r="E14"/>
    </row>
    <row r="15" spans="1:5" s="61" customFormat="1" x14ac:dyDescent="0.2">
      <c r="A15" s="60" t="s">
        <v>165</v>
      </c>
      <c r="B15" s="61">
        <v>336</v>
      </c>
      <c r="C15" s="61">
        <v>147.28000000000003</v>
      </c>
      <c r="D15" s="61">
        <v>336</v>
      </c>
      <c r="E15"/>
    </row>
    <row r="16" spans="1:5" s="61" customFormat="1" x14ac:dyDescent="0.2">
      <c r="A16" s="60" t="s">
        <v>1543</v>
      </c>
      <c r="B16" s="61">
        <v>288</v>
      </c>
      <c r="C16" s="61">
        <v>63.6</v>
      </c>
      <c r="D16" s="61">
        <v>0</v>
      </c>
      <c r="E16"/>
    </row>
    <row r="17" spans="1:5" s="61" customFormat="1" x14ac:dyDescent="0.2">
      <c r="A17" s="60" t="s">
        <v>126</v>
      </c>
      <c r="B17" s="61">
        <v>264</v>
      </c>
      <c r="C17" s="61">
        <v>122.97999999999999</v>
      </c>
      <c r="D17" s="61">
        <v>792</v>
      </c>
      <c r="E17"/>
    </row>
    <row r="18" spans="1:5" s="61" customFormat="1" x14ac:dyDescent="0.2">
      <c r="A18" s="60" t="s">
        <v>1652</v>
      </c>
      <c r="B18" s="61">
        <v>264</v>
      </c>
      <c r="C18" s="61">
        <v>130.02000000000001</v>
      </c>
      <c r="D18" s="61">
        <v>264</v>
      </c>
      <c r="E18"/>
    </row>
    <row r="19" spans="1:5" x14ac:dyDescent="0.2">
      <c r="A19" s="62" t="s">
        <v>1616</v>
      </c>
      <c r="B19" s="41">
        <v>216</v>
      </c>
      <c r="C19" s="41">
        <v>63</v>
      </c>
      <c r="D19" s="41">
        <v>0</v>
      </c>
    </row>
    <row r="20" spans="1:5" x14ac:dyDescent="0.2">
      <c r="A20" s="62" t="s">
        <v>1501</v>
      </c>
      <c r="B20" s="41">
        <v>192</v>
      </c>
      <c r="C20" s="41">
        <v>50.239999999999995</v>
      </c>
      <c r="D20" s="41">
        <v>0</v>
      </c>
    </row>
    <row r="21" spans="1:5" x14ac:dyDescent="0.2">
      <c r="A21" s="63" t="s">
        <v>1694</v>
      </c>
      <c r="B21" s="64">
        <v>192</v>
      </c>
      <c r="C21" s="64">
        <v>66.239999999999995</v>
      </c>
      <c r="D21" s="64">
        <v>0</v>
      </c>
    </row>
    <row r="22" spans="1:5" x14ac:dyDescent="0.2">
      <c r="A22" s="62" t="s">
        <v>1236</v>
      </c>
      <c r="B22" s="41">
        <v>168</v>
      </c>
      <c r="C22" s="41">
        <v>49.14</v>
      </c>
      <c r="D22" s="41">
        <v>0</v>
      </c>
    </row>
    <row r="23" spans="1:5" x14ac:dyDescent="0.2">
      <c r="A23" s="62" t="s">
        <v>1368</v>
      </c>
      <c r="B23" s="41">
        <v>120</v>
      </c>
      <c r="C23" s="41">
        <v>24.9</v>
      </c>
      <c r="D23" s="41">
        <v>0</v>
      </c>
    </row>
    <row r="24" spans="1:5" x14ac:dyDescent="0.2">
      <c r="A24" s="63" t="s">
        <v>1665</v>
      </c>
      <c r="B24" s="64">
        <v>120</v>
      </c>
      <c r="C24" s="64">
        <v>29.9</v>
      </c>
      <c r="D24" s="64">
        <v>0</v>
      </c>
    </row>
    <row r="25" spans="1:5" x14ac:dyDescent="0.2">
      <c r="A25" s="62" t="s">
        <v>1319</v>
      </c>
      <c r="B25" s="41">
        <v>96</v>
      </c>
      <c r="C25" s="41">
        <v>22.319999999999997</v>
      </c>
      <c r="D25" s="41">
        <v>0</v>
      </c>
    </row>
    <row r="26" spans="1:5" x14ac:dyDescent="0.2">
      <c r="A26" s="62" t="s">
        <v>119</v>
      </c>
      <c r="B26" s="41">
        <v>48</v>
      </c>
      <c r="C26" s="41">
        <v>14.040000000000001</v>
      </c>
      <c r="D26" s="41">
        <v>0</v>
      </c>
    </row>
    <row r="27" spans="1:5" x14ac:dyDescent="0.2">
      <c r="A27" s="62" t="s">
        <v>1566</v>
      </c>
      <c r="B27" s="41">
        <v>48</v>
      </c>
      <c r="C27" s="41">
        <v>8.8400000000000016</v>
      </c>
      <c r="D27" s="41">
        <v>0</v>
      </c>
    </row>
    <row r="28" spans="1:5" x14ac:dyDescent="0.2">
      <c r="A28" s="63" t="s">
        <v>1677</v>
      </c>
      <c r="B28" s="64">
        <v>48</v>
      </c>
      <c r="C28" s="64">
        <v>16.68</v>
      </c>
      <c r="D28" s="64">
        <v>0</v>
      </c>
    </row>
    <row r="29" spans="1:5" x14ac:dyDescent="0.2">
      <c r="A29" s="62" t="s">
        <v>1403</v>
      </c>
      <c r="B29" s="41">
        <v>24</v>
      </c>
      <c r="C29" s="41">
        <v>3.8399999999999994</v>
      </c>
      <c r="D29" s="41">
        <v>0</v>
      </c>
    </row>
    <row r="30" spans="1:5" x14ac:dyDescent="0.2">
      <c r="A30" s="63" t="s">
        <v>1709</v>
      </c>
      <c r="B30" s="64">
        <v>24</v>
      </c>
      <c r="C30" s="64">
        <v>7.56</v>
      </c>
      <c r="D30" s="64">
        <v>0</v>
      </c>
    </row>
    <row r="31" spans="1:5" x14ac:dyDescent="0.2">
      <c r="A31" s="62" t="s">
        <v>585</v>
      </c>
      <c r="B31" s="41">
        <v>24</v>
      </c>
      <c r="C31" s="41">
        <v>8.6400000000000023</v>
      </c>
      <c r="D31" s="41">
        <v>0</v>
      </c>
    </row>
    <row r="32" spans="1:5" x14ac:dyDescent="0.2">
      <c r="A32" s="62" t="s">
        <v>1715</v>
      </c>
      <c r="B32" s="41">
        <v>0</v>
      </c>
      <c r="C32" s="41">
        <v>0</v>
      </c>
      <c r="D32" s="41">
        <v>0</v>
      </c>
    </row>
    <row r="33" spans="1:4" x14ac:dyDescent="0.2">
      <c r="A33" s="43" t="s">
        <v>484</v>
      </c>
      <c r="B33">
        <v>0</v>
      </c>
      <c r="C33">
        <v>0</v>
      </c>
      <c r="D33">
        <v>0</v>
      </c>
    </row>
    <row r="34" spans="1:4" x14ac:dyDescent="0.2">
      <c r="A34" s="43" t="s">
        <v>3530</v>
      </c>
    </row>
    <row r="35" spans="1:4" x14ac:dyDescent="0.2">
      <c r="A35" s="43" t="s">
        <v>1714</v>
      </c>
      <c r="B35">
        <v>0</v>
      </c>
      <c r="C35">
        <v>0</v>
      </c>
      <c r="D35">
        <v>0</v>
      </c>
    </row>
    <row r="36" spans="1:4" x14ac:dyDescent="0.2">
      <c r="A36" s="43" t="s">
        <v>1057</v>
      </c>
      <c r="B36">
        <v>0</v>
      </c>
      <c r="C36">
        <v>0</v>
      </c>
      <c r="D36">
        <v>0</v>
      </c>
    </row>
    <row r="37" spans="1:4" x14ac:dyDescent="0.2">
      <c r="A37" s="43" t="s">
        <v>1644</v>
      </c>
      <c r="B37">
        <v>0</v>
      </c>
      <c r="C37">
        <v>0</v>
      </c>
      <c r="D37">
        <v>0</v>
      </c>
    </row>
    <row r="38" spans="1:4" x14ac:dyDescent="0.2">
      <c r="A38" s="43" t="s">
        <v>3531</v>
      </c>
      <c r="B38">
        <v>9384</v>
      </c>
      <c r="C38">
        <v>2956.9599999999996</v>
      </c>
      <c r="D38">
        <v>1392</v>
      </c>
    </row>
    <row r="79" spans="1:5" s="41" customFormat="1" x14ac:dyDescent="0.2">
      <c r="A79"/>
      <c r="B79"/>
      <c r="C79"/>
      <c r="D79"/>
      <c r="E79"/>
    </row>
    <row r="80" spans="1:5" s="41" customFormat="1" x14ac:dyDescent="0.2">
      <c r="A80"/>
      <c r="B80"/>
      <c r="C80"/>
      <c r="D80"/>
      <c r="E80"/>
    </row>
    <row r="81" spans="1:5" s="41" customFormat="1" x14ac:dyDescent="0.2">
      <c r="A81"/>
      <c r="B81"/>
      <c r="C81"/>
      <c r="D81"/>
      <c r="E81"/>
    </row>
    <row r="82" spans="1:5" s="41" customFormat="1" x14ac:dyDescent="0.2">
      <c r="A82"/>
      <c r="B82"/>
      <c r="C82"/>
      <c r="D82"/>
      <c r="E82"/>
    </row>
    <row r="83" spans="1:5" s="41" customFormat="1" x14ac:dyDescent="0.2">
      <c r="A83"/>
      <c r="B83"/>
      <c r="C83"/>
      <c r="D83"/>
      <c r="E83"/>
    </row>
    <row r="84" spans="1:5" s="41" customFormat="1" x14ac:dyDescent="0.2">
      <c r="A84"/>
      <c r="B84"/>
      <c r="C84"/>
      <c r="D84"/>
      <c r="E84"/>
    </row>
    <row r="85" spans="1:5" s="64" customFormat="1" x14ac:dyDescent="0.2">
      <c r="A85"/>
      <c r="B85"/>
      <c r="C85"/>
      <c r="D85"/>
      <c r="E85"/>
    </row>
    <row r="86" spans="1:5" s="64" customFormat="1" x14ac:dyDescent="0.2">
      <c r="A86"/>
      <c r="B86"/>
      <c r="C86"/>
      <c r="D86"/>
      <c r="E86"/>
    </row>
    <row r="87" spans="1:5" s="41" customFormat="1" x14ac:dyDescent="0.2">
      <c r="A87"/>
      <c r="B87"/>
      <c r="C87"/>
      <c r="D87"/>
      <c r="E87"/>
    </row>
    <row r="88" spans="1:5" s="41" customFormat="1" x14ac:dyDescent="0.2">
      <c r="A88"/>
      <c r="B88"/>
      <c r="C88"/>
      <c r="D88"/>
      <c r="E88"/>
    </row>
    <row r="89" spans="1:5" s="41" customFormat="1" x14ac:dyDescent="0.2">
      <c r="A89"/>
      <c r="B89"/>
      <c r="C89"/>
      <c r="D89"/>
      <c r="E89"/>
    </row>
    <row r="90" spans="1:5" s="41" customFormat="1" x14ac:dyDescent="0.2">
      <c r="A90"/>
      <c r="B90"/>
      <c r="C90"/>
      <c r="D90"/>
      <c r="E90"/>
    </row>
    <row r="91" spans="1:5" s="41" customFormat="1" x14ac:dyDescent="0.2">
      <c r="A91"/>
      <c r="B91"/>
      <c r="C91"/>
      <c r="D91"/>
      <c r="E91"/>
    </row>
    <row r="92" spans="1:5" s="41" customFormat="1" x14ac:dyDescent="0.2">
      <c r="A92"/>
      <c r="B92"/>
      <c r="C92"/>
      <c r="D92"/>
      <c r="E92"/>
    </row>
    <row r="93" spans="1:5" s="41" customFormat="1" x14ac:dyDescent="0.2">
      <c r="A93"/>
      <c r="B93"/>
      <c r="C93"/>
      <c r="D93"/>
      <c r="E93"/>
    </row>
    <row r="94" spans="1:5" s="64" customFormat="1" x14ac:dyDescent="0.2">
      <c r="A94"/>
      <c r="B94"/>
      <c r="C94"/>
      <c r="D94"/>
      <c r="E94"/>
    </row>
    <row r="95" spans="1:5" s="64" customFormat="1" x14ac:dyDescent="0.2">
      <c r="A95"/>
      <c r="B95"/>
      <c r="C95"/>
      <c r="D95"/>
      <c r="E95"/>
    </row>
    <row r="96" spans="1:5" s="41" customFormat="1" x14ac:dyDescent="0.2">
      <c r="A96"/>
      <c r="B96"/>
      <c r="C96"/>
      <c r="D96"/>
      <c r="E96"/>
    </row>
    <row r="97" spans="1:5" s="41" customFormat="1" x14ac:dyDescent="0.2">
      <c r="A97"/>
      <c r="B97"/>
      <c r="C97"/>
      <c r="D97"/>
      <c r="E97"/>
    </row>
    <row r="98" spans="1:5" s="41" customFormat="1" x14ac:dyDescent="0.2">
      <c r="A98"/>
      <c r="B98"/>
      <c r="C98"/>
      <c r="D98"/>
      <c r="E98"/>
    </row>
    <row r="99" spans="1:5" s="41" customFormat="1" x14ac:dyDescent="0.2">
      <c r="A99"/>
      <c r="B99"/>
      <c r="C99"/>
      <c r="D99"/>
      <c r="E99"/>
    </row>
    <row r="100" spans="1:5" s="41" customFormat="1" x14ac:dyDescent="0.2">
      <c r="A100"/>
      <c r="B100"/>
      <c r="C100"/>
      <c r="D100"/>
      <c r="E100"/>
    </row>
    <row r="101" spans="1:5" s="41" customFormat="1" x14ac:dyDescent="0.2">
      <c r="A101"/>
      <c r="B101"/>
      <c r="C101"/>
      <c r="D101"/>
      <c r="E101"/>
    </row>
    <row r="102" spans="1:5" s="41" customFormat="1" x14ac:dyDescent="0.2">
      <c r="A102"/>
      <c r="B102"/>
      <c r="C102"/>
      <c r="D102"/>
      <c r="E102"/>
    </row>
    <row r="103" spans="1:5" s="41" customFormat="1" x14ac:dyDescent="0.2">
      <c r="A103"/>
      <c r="B103"/>
      <c r="C103"/>
      <c r="D103"/>
      <c r="E103"/>
    </row>
    <row r="104" spans="1:5" s="41" customFormat="1" x14ac:dyDescent="0.2">
      <c r="A104"/>
      <c r="B104"/>
      <c r="C104"/>
      <c r="D104"/>
      <c r="E104"/>
    </row>
    <row r="105" spans="1:5" s="41" customFormat="1" x14ac:dyDescent="0.2">
      <c r="A105"/>
      <c r="B105"/>
      <c r="C105"/>
      <c r="D105"/>
      <c r="E105"/>
    </row>
    <row r="106" spans="1:5" s="64" customFormat="1" x14ac:dyDescent="0.2">
      <c r="A106"/>
      <c r="B106"/>
      <c r="C106"/>
      <c r="D106"/>
      <c r="E106"/>
    </row>
    <row r="107" spans="1:5" s="64" customFormat="1" x14ac:dyDescent="0.2">
      <c r="A107"/>
      <c r="B107"/>
      <c r="C107"/>
      <c r="D107"/>
      <c r="E107"/>
    </row>
    <row r="108" spans="1:5" s="41" customFormat="1" x14ac:dyDescent="0.2">
      <c r="A108"/>
      <c r="B108"/>
      <c r="C108"/>
      <c r="D108"/>
      <c r="E108"/>
    </row>
    <row r="109" spans="1:5" s="41" customFormat="1" x14ac:dyDescent="0.2">
      <c r="A109"/>
      <c r="B109"/>
      <c r="C109"/>
      <c r="D109"/>
      <c r="E109"/>
    </row>
    <row r="110" spans="1:5" s="41" customFormat="1" x14ac:dyDescent="0.2">
      <c r="A110"/>
      <c r="B110"/>
      <c r="C110"/>
      <c r="D110"/>
      <c r="E110"/>
    </row>
    <row r="111" spans="1:5" s="64" customFormat="1" x14ac:dyDescent="0.2">
      <c r="A111"/>
      <c r="B111"/>
      <c r="C111"/>
      <c r="D111"/>
      <c r="E111"/>
    </row>
    <row r="112" spans="1:5" s="64" customFormat="1" x14ac:dyDescent="0.2">
      <c r="A112"/>
      <c r="B112"/>
      <c r="C112"/>
      <c r="D112"/>
      <c r="E112"/>
    </row>
    <row r="113" spans="1:5" s="41" customFormat="1" x14ac:dyDescent="0.2">
      <c r="A113"/>
      <c r="B113"/>
      <c r="C113"/>
      <c r="D113"/>
      <c r="E113"/>
    </row>
    <row r="114" spans="1:5" s="41" customFormat="1" x14ac:dyDescent="0.2">
      <c r="A114"/>
      <c r="B114"/>
      <c r="C114"/>
      <c r="D114"/>
      <c r="E114"/>
    </row>
    <row r="115" spans="1:5" s="41" customFormat="1" x14ac:dyDescent="0.2">
      <c r="A115"/>
      <c r="B115"/>
      <c r="C115"/>
      <c r="D115"/>
      <c r="E115"/>
    </row>
    <row r="116" spans="1:5" s="41" customFormat="1" x14ac:dyDescent="0.2">
      <c r="A116"/>
      <c r="B116"/>
      <c r="C116"/>
      <c r="D116"/>
      <c r="E116"/>
    </row>
    <row r="117" spans="1:5" s="41" customFormat="1" x14ac:dyDescent="0.2">
      <c r="A117"/>
      <c r="B117"/>
      <c r="C117"/>
      <c r="D117"/>
      <c r="E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67"/>
  <sheetViews>
    <sheetView workbookViewId="0">
      <selection activeCell="E4" sqref="E4"/>
    </sheetView>
  </sheetViews>
  <sheetFormatPr baseColWidth="10" defaultColWidth="10.85546875" defaultRowHeight="12.75" x14ac:dyDescent="0.2"/>
  <cols>
    <col min="1" max="1" width="25.7109375" style="7" bestFit="1" customWidth="1"/>
    <col min="2" max="2" width="20.85546875" style="7" bestFit="1" customWidth="1"/>
    <col min="3" max="3" width="20.7109375" style="7" bestFit="1" customWidth="1"/>
    <col min="4" max="4" width="22.42578125" style="7" bestFit="1" customWidth="1"/>
    <col min="5" max="5" width="35" style="7" bestFit="1" customWidth="1"/>
    <col min="6" max="6" width="28.28515625" style="68" bestFit="1" customWidth="1"/>
    <col min="7" max="7" width="7" style="7" customWidth="1"/>
    <col min="8" max="8" width="5.7109375" style="7" bestFit="1" customWidth="1"/>
    <col min="9" max="13" width="11.42578125"/>
    <col min="14" max="14" width="4.140625" style="7" bestFit="1" customWidth="1"/>
    <col min="15" max="18" width="5.140625" style="7" bestFit="1" customWidth="1"/>
    <col min="19" max="19" width="7" style="7" customWidth="1"/>
    <col min="20" max="20" width="12.7109375" style="7" customWidth="1"/>
    <col min="21" max="21" width="12.85546875" style="7" customWidth="1"/>
    <col min="22" max="22" width="20.42578125" style="7" bestFit="1" customWidth="1"/>
    <col min="23" max="23" width="10" style="7" customWidth="1"/>
    <col min="24" max="29" width="6.140625" style="7" bestFit="1" customWidth="1"/>
    <col min="30" max="31" width="5.140625" style="7" bestFit="1" customWidth="1"/>
    <col min="32" max="32" width="3.140625" style="7" bestFit="1" customWidth="1"/>
    <col min="33" max="34" width="6.140625" style="7" bestFit="1" customWidth="1"/>
    <col min="35" max="35" width="5.140625" style="7" bestFit="1" customWidth="1"/>
    <col min="36" max="41" width="6.140625" style="7" bestFit="1" customWidth="1"/>
    <col min="42" max="42" width="3.140625" style="7" bestFit="1" customWidth="1"/>
    <col min="43" max="44" width="5.140625" style="7" bestFit="1" customWidth="1"/>
    <col min="45" max="45" width="3.140625" style="7" bestFit="1" customWidth="1"/>
    <col min="46" max="49" width="6.140625" style="7" bestFit="1" customWidth="1"/>
    <col min="50" max="50" width="5.140625" style="7" bestFit="1" customWidth="1"/>
    <col min="51" max="54" width="6.140625" style="7" bestFit="1" customWidth="1"/>
    <col min="55" max="56" width="5.140625" style="7" bestFit="1" customWidth="1"/>
    <col min="57" max="57" width="6.140625" style="7" bestFit="1" customWidth="1"/>
    <col min="58" max="61" width="5.140625" style="7" bestFit="1" customWidth="1"/>
    <col min="62" max="64" width="6.140625" style="7" bestFit="1" customWidth="1"/>
    <col min="65" max="65" width="5.140625" style="7" bestFit="1" customWidth="1"/>
    <col min="66" max="66" width="6.140625" style="7" bestFit="1" customWidth="1"/>
    <col min="67" max="67" width="3.140625" style="7" bestFit="1" customWidth="1"/>
    <col min="68" max="68" width="5.140625" style="7" bestFit="1" customWidth="1"/>
    <col min="69" max="71" width="6.140625" style="7" bestFit="1" customWidth="1"/>
    <col min="72" max="72" width="3.140625" style="7" bestFit="1" customWidth="1"/>
    <col min="73" max="75" width="5.140625" style="7" bestFit="1" customWidth="1"/>
    <col min="76" max="80" width="6.140625" style="7" bestFit="1" customWidth="1"/>
    <col min="81" max="85" width="5.140625" style="7" bestFit="1" customWidth="1"/>
    <col min="86" max="86" width="6.140625" style="7" bestFit="1" customWidth="1"/>
    <col min="87" max="87" width="5.140625" style="7" bestFit="1" customWidth="1"/>
    <col min="88" max="88" width="6.140625" style="7" bestFit="1" customWidth="1"/>
    <col min="89" max="89" width="5.140625" style="7" bestFit="1" customWidth="1"/>
    <col min="90" max="90" width="6.140625" style="7" bestFit="1" customWidth="1"/>
    <col min="91" max="91" width="10.140625" style="7" bestFit="1" customWidth="1"/>
    <col min="92" max="92" width="11.85546875" style="7" bestFit="1" customWidth="1"/>
    <col min="93" max="16384" width="10.85546875" style="7"/>
  </cols>
  <sheetData>
    <row r="1" spans="1:23" x14ac:dyDescent="0.2">
      <c r="A1" s="7" t="s">
        <v>3526</v>
      </c>
      <c r="B1" s="7" t="s">
        <v>3523</v>
      </c>
      <c r="E1" s="68">
        <v>781.61999999999989</v>
      </c>
      <c r="I1" s="7"/>
      <c r="J1" s="7"/>
      <c r="K1" s="7"/>
      <c r="L1" s="7"/>
      <c r="M1" s="7"/>
      <c r="S1" s="70"/>
      <c r="T1" s="70"/>
      <c r="U1" s="70"/>
      <c r="V1" s="70" t="s">
        <v>3538</v>
      </c>
    </row>
    <row r="2" spans="1:23" x14ac:dyDescent="0.2">
      <c r="A2" s="7" t="s">
        <v>3509</v>
      </c>
      <c r="B2" s="7" t="s">
        <v>3579</v>
      </c>
      <c r="I2" s="7"/>
      <c r="J2" s="7"/>
      <c r="K2" s="7"/>
      <c r="L2" s="7"/>
      <c r="M2" s="7"/>
      <c r="S2" s="68"/>
      <c r="T2" s="68"/>
      <c r="U2" s="68"/>
      <c r="V2" s="68"/>
      <c r="W2" s="71"/>
    </row>
    <row r="3" spans="1:23" x14ac:dyDescent="0.2">
      <c r="I3" s="7"/>
      <c r="J3" s="7"/>
      <c r="K3" s="7"/>
      <c r="L3" s="7"/>
      <c r="M3" s="7"/>
      <c r="S3" s="68" t="s">
        <v>3529</v>
      </c>
      <c r="T3" s="72" t="s">
        <v>3505</v>
      </c>
      <c r="U3" s="72" t="s">
        <v>3506</v>
      </c>
      <c r="V3" s="68" t="s">
        <v>3536</v>
      </c>
      <c r="W3" s="71"/>
    </row>
    <row r="4" spans="1:23" x14ac:dyDescent="0.2">
      <c r="A4" s="7" t="s">
        <v>3529</v>
      </c>
      <c r="B4" s="7" t="s">
        <v>3532</v>
      </c>
      <c r="C4" s="7" t="s">
        <v>3533</v>
      </c>
      <c r="D4" s="7" t="s">
        <v>3546</v>
      </c>
      <c r="E4" s="7" t="s">
        <v>3540</v>
      </c>
      <c r="F4" s="68" t="s">
        <v>3580</v>
      </c>
      <c r="G4" s="16" t="s">
        <v>3547</v>
      </c>
      <c r="I4" s="7"/>
      <c r="J4" s="7"/>
      <c r="K4" s="7"/>
      <c r="L4" s="7"/>
      <c r="M4" s="7"/>
      <c r="S4" s="68" t="s">
        <v>1637</v>
      </c>
      <c r="T4" s="68">
        <v>250.4</v>
      </c>
      <c r="U4" s="68">
        <v>264</v>
      </c>
      <c r="V4" s="68">
        <v>6.1997078412439025E-2</v>
      </c>
      <c r="W4" s="71">
        <v>48.458156428730582</v>
      </c>
    </row>
    <row r="5" spans="1:23" x14ac:dyDescent="0.2">
      <c r="A5" s="69" t="s">
        <v>3413</v>
      </c>
      <c r="B5" s="7">
        <v>43.68</v>
      </c>
      <c r="C5" s="7">
        <v>0</v>
      </c>
      <c r="D5" s="7">
        <v>1</v>
      </c>
      <c r="E5" s="7">
        <v>168</v>
      </c>
      <c r="F5" s="68">
        <v>77.432098765432102</v>
      </c>
      <c r="I5" s="7"/>
      <c r="J5" s="7"/>
      <c r="K5" s="7"/>
      <c r="L5" s="7"/>
      <c r="M5" s="7"/>
      <c r="S5" s="68" t="s">
        <v>3523</v>
      </c>
      <c r="T5" s="68">
        <v>1551.0200000000007</v>
      </c>
      <c r="U5" s="68">
        <v>0</v>
      </c>
      <c r="V5" s="68">
        <v>0.38402040159449369</v>
      </c>
      <c r="W5" s="71">
        <v>300.15802629428811</v>
      </c>
    </row>
    <row r="6" spans="1:23" x14ac:dyDescent="0.2">
      <c r="A6" s="69" t="s">
        <v>3417</v>
      </c>
      <c r="B6" s="7">
        <v>6.2399999999999993</v>
      </c>
      <c r="C6" s="7">
        <v>0</v>
      </c>
      <c r="D6" s="7">
        <v>1</v>
      </c>
      <c r="E6" s="7">
        <v>24</v>
      </c>
      <c r="F6" s="68">
        <v>61.538461538461533</v>
      </c>
      <c r="I6" s="7"/>
      <c r="J6" s="7"/>
      <c r="K6" s="7"/>
      <c r="L6" s="7"/>
      <c r="M6" s="7"/>
      <c r="S6" s="68" t="s">
        <v>97</v>
      </c>
      <c r="T6" s="68">
        <v>2237.48</v>
      </c>
      <c r="U6" s="68">
        <v>2520</v>
      </c>
      <c r="V6" s="68">
        <v>0.55398251999306736</v>
      </c>
      <c r="W6" s="71">
        <v>433.00381727698124</v>
      </c>
    </row>
    <row r="7" spans="1:23" ht="13.5" thickBot="1" x14ac:dyDescent="0.25">
      <c r="A7" s="69" t="s">
        <v>3418</v>
      </c>
      <c r="B7" s="7">
        <v>62.400000000000006</v>
      </c>
      <c r="C7" s="7">
        <v>0</v>
      </c>
      <c r="D7" s="7">
        <v>1</v>
      </c>
      <c r="E7" s="7">
        <v>240</v>
      </c>
      <c r="F7" s="68">
        <v>62.91682378079436</v>
      </c>
      <c r="I7" s="7"/>
      <c r="J7" s="7"/>
      <c r="K7" s="7"/>
      <c r="L7" s="7"/>
      <c r="M7" s="7"/>
      <c r="S7" s="73" t="s">
        <v>3531</v>
      </c>
      <c r="T7" s="73">
        <v>4038.9000000000005</v>
      </c>
      <c r="U7" s="73">
        <v>2784</v>
      </c>
      <c r="V7" s="73">
        <v>1</v>
      </c>
      <c r="W7" s="74">
        <v>781.61999999999989</v>
      </c>
    </row>
    <row r="8" spans="1:23" x14ac:dyDescent="0.2">
      <c r="A8" s="69" t="s">
        <v>3419</v>
      </c>
      <c r="B8" s="7">
        <v>147.39999999999998</v>
      </c>
      <c r="C8" s="7">
        <v>0</v>
      </c>
      <c r="D8" s="7">
        <v>1</v>
      </c>
      <c r="E8" s="7">
        <v>528</v>
      </c>
      <c r="F8" s="68">
        <v>57.446784563654525</v>
      </c>
      <c r="I8" s="7"/>
      <c r="J8" s="7"/>
      <c r="K8" s="7"/>
      <c r="L8" s="7"/>
      <c r="M8" s="7"/>
    </row>
    <row r="9" spans="1:23" s="77" customFormat="1" x14ac:dyDescent="0.2">
      <c r="A9" s="76" t="s">
        <v>3421</v>
      </c>
      <c r="B9" s="77">
        <v>46.9</v>
      </c>
      <c r="C9" s="77">
        <v>0</v>
      </c>
      <c r="D9" s="77">
        <v>1</v>
      </c>
      <c r="E9" s="77">
        <v>168</v>
      </c>
      <c r="F9" s="78">
        <v>29.479768786127167</v>
      </c>
    </row>
    <row r="10" spans="1:23" x14ac:dyDescent="0.2">
      <c r="A10" s="69" t="s">
        <v>3423</v>
      </c>
      <c r="B10" s="7">
        <v>33.5</v>
      </c>
      <c r="C10" s="7">
        <v>0</v>
      </c>
      <c r="D10" s="7">
        <v>1</v>
      </c>
      <c r="E10" s="7">
        <v>120</v>
      </c>
      <c r="F10" s="68">
        <v>60.869565217391305</v>
      </c>
      <c r="I10" s="7"/>
      <c r="J10" s="7"/>
      <c r="K10" s="7"/>
      <c r="L10" s="7"/>
      <c r="M10" s="7"/>
      <c r="U10" s="16" t="s">
        <v>3523</v>
      </c>
      <c r="V10" s="16" t="s">
        <v>97</v>
      </c>
      <c r="W10" s="16" t="s">
        <v>1637</v>
      </c>
    </row>
    <row r="11" spans="1:23" x14ac:dyDescent="0.2">
      <c r="A11" s="69" t="s">
        <v>3424</v>
      </c>
      <c r="B11" s="7">
        <v>80.400000000000006</v>
      </c>
      <c r="C11" s="7">
        <v>0</v>
      </c>
      <c r="D11" s="7">
        <v>1</v>
      </c>
      <c r="E11" s="7">
        <v>288</v>
      </c>
      <c r="F11" s="68">
        <v>87.936507936507951</v>
      </c>
      <c r="I11" s="7"/>
      <c r="J11" s="7"/>
      <c r="K11" s="7"/>
      <c r="L11" s="7"/>
      <c r="M11" s="7"/>
      <c r="T11" s="7">
        <v>1</v>
      </c>
    </row>
    <row r="12" spans="1:23" x14ac:dyDescent="0.2">
      <c r="A12" s="69" t="s">
        <v>3425</v>
      </c>
      <c r="B12" s="7">
        <v>22.480000000000004</v>
      </c>
      <c r="C12" s="7">
        <v>0</v>
      </c>
      <c r="D12" s="7">
        <v>3</v>
      </c>
      <c r="E12" s="7">
        <v>48</v>
      </c>
      <c r="F12" s="68">
        <v>74.418604651162795</v>
      </c>
      <c r="I12" s="7"/>
      <c r="J12" s="7"/>
      <c r="K12" s="7"/>
      <c r="L12" s="7"/>
      <c r="M12" s="7"/>
      <c r="T12" s="7">
        <v>2</v>
      </c>
    </row>
    <row r="13" spans="1:23" x14ac:dyDescent="0.2">
      <c r="A13" s="69" t="s">
        <v>3428</v>
      </c>
      <c r="B13" s="7">
        <v>22.480000000000004</v>
      </c>
      <c r="C13" s="7">
        <v>0</v>
      </c>
      <c r="D13" s="7">
        <v>3</v>
      </c>
      <c r="E13" s="7">
        <v>48</v>
      </c>
      <c r="F13" s="68">
        <v>73.333333333333329</v>
      </c>
      <c r="I13" s="7"/>
      <c r="J13" s="7"/>
      <c r="K13" s="7"/>
      <c r="L13" s="7"/>
      <c r="M13" s="7"/>
      <c r="T13" s="7">
        <v>3</v>
      </c>
    </row>
    <row r="14" spans="1:23" x14ac:dyDescent="0.2">
      <c r="A14" s="79" t="s">
        <v>3429</v>
      </c>
      <c r="B14" s="77">
        <v>56.20000000000001</v>
      </c>
      <c r="C14" s="77">
        <v>0</v>
      </c>
      <c r="D14" s="77">
        <v>3</v>
      </c>
      <c r="E14" s="77">
        <v>120</v>
      </c>
      <c r="F14" s="78">
        <v>22.289156626506024</v>
      </c>
      <c r="G14" s="7">
        <v>1</v>
      </c>
      <c r="I14" s="7"/>
      <c r="J14" s="7"/>
      <c r="K14" s="7"/>
      <c r="L14" s="7"/>
      <c r="M14" s="7"/>
      <c r="T14" s="7">
        <v>4</v>
      </c>
    </row>
    <row r="15" spans="1:23" x14ac:dyDescent="0.2">
      <c r="A15" s="69" t="s">
        <v>3430</v>
      </c>
      <c r="B15" s="7">
        <v>22.480000000000004</v>
      </c>
      <c r="C15" s="7">
        <v>0</v>
      </c>
      <c r="D15" s="7">
        <v>3</v>
      </c>
      <c r="E15" s="7">
        <v>48</v>
      </c>
      <c r="F15" s="68">
        <v>91.891891891891888</v>
      </c>
      <c r="I15" s="7"/>
      <c r="J15" s="7"/>
      <c r="K15" s="7"/>
      <c r="L15" s="7"/>
      <c r="M15" s="7"/>
      <c r="T15" s="7">
        <v>5</v>
      </c>
    </row>
    <row r="16" spans="1:23" x14ac:dyDescent="0.2">
      <c r="A16" s="69" t="s">
        <v>3431</v>
      </c>
      <c r="B16" s="7">
        <v>22.480000000000004</v>
      </c>
      <c r="C16" s="7">
        <v>0</v>
      </c>
      <c r="D16" s="7">
        <v>3</v>
      </c>
      <c r="E16" s="7">
        <v>48</v>
      </c>
      <c r="F16" s="68">
        <v>65.714285714285722</v>
      </c>
      <c r="I16" s="7"/>
      <c r="J16" s="7"/>
      <c r="K16" s="7"/>
      <c r="L16" s="7"/>
      <c r="M16" s="7"/>
      <c r="T16" s="7">
        <v>6</v>
      </c>
    </row>
    <row r="17" spans="1:23" x14ac:dyDescent="0.2">
      <c r="A17" s="69" t="s">
        <v>3432</v>
      </c>
      <c r="B17" s="7">
        <v>11.240000000000002</v>
      </c>
      <c r="C17" s="7">
        <v>0</v>
      </c>
      <c r="D17" s="7">
        <v>3</v>
      </c>
      <c r="E17" s="7">
        <v>24</v>
      </c>
      <c r="F17" s="68">
        <v>83.333333333333343</v>
      </c>
      <c r="I17" s="7"/>
      <c r="J17" s="7"/>
      <c r="K17" s="7"/>
      <c r="L17" s="7"/>
      <c r="M17" s="7"/>
      <c r="T17" s="7">
        <v>7</v>
      </c>
    </row>
    <row r="18" spans="1:23" x14ac:dyDescent="0.2">
      <c r="A18" s="76" t="s">
        <v>3433</v>
      </c>
      <c r="B18" s="77">
        <v>11.240000000000002</v>
      </c>
      <c r="C18" s="77">
        <v>0</v>
      </c>
      <c r="D18" s="77">
        <v>3</v>
      </c>
      <c r="E18" s="77">
        <v>24</v>
      </c>
      <c r="F18" s="78">
        <v>9.0909090909090917</v>
      </c>
      <c r="I18" s="7"/>
      <c r="J18" s="7"/>
      <c r="K18" s="7"/>
      <c r="L18" s="7"/>
      <c r="M18" s="7"/>
      <c r="T18" s="7">
        <v>8</v>
      </c>
    </row>
    <row r="19" spans="1:23" ht="13.5" thickBot="1" x14ac:dyDescent="0.25">
      <c r="A19" s="69" t="s">
        <v>3434</v>
      </c>
      <c r="B19" s="7">
        <v>123.64000000000001</v>
      </c>
      <c r="C19" s="7">
        <v>0</v>
      </c>
      <c r="D19" s="7">
        <v>3</v>
      </c>
      <c r="E19" s="7">
        <v>264</v>
      </c>
      <c r="F19" s="68">
        <v>49.53347447226313</v>
      </c>
      <c r="I19" s="7"/>
      <c r="J19" s="7"/>
      <c r="K19" s="7"/>
      <c r="L19" s="7"/>
      <c r="M19" s="7"/>
    </row>
    <row r="20" spans="1:23" ht="13.5" thickBot="1" x14ac:dyDescent="0.25">
      <c r="A20" s="76" t="s">
        <v>3466</v>
      </c>
      <c r="B20" s="77">
        <v>13.6</v>
      </c>
      <c r="C20" s="77">
        <v>0</v>
      </c>
      <c r="D20" s="77">
        <v>1</v>
      </c>
      <c r="E20" s="77">
        <v>48</v>
      </c>
      <c r="F20" s="78">
        <v>47.222222222222221</v>
      </c>
      <c r="I20" s="7"/>
      <c r="J20" s="7"/>
      <c r="K20" s="7"/>
      <c r="L20" s="7"/>
      <c r="M20" s="7"/>
      <c r="T20" s="75" t="s">
        <v>2993</v>
      </c>
    </row>
    <row r="21" spans="1:23" x14ac:dyDescent="0.2">
      <c r="A21" s="69" t="s">
        <v>3467</v>
      </c>
      <c r="B21" s="7">
        <v>40.799999999999997</v>
      </c>
      <c r="C21" s="7">
        <v>0</v>
      </c>
      <c r="D21" s="7">
        <v>1</v>
      </c>
      <c r="E21" s="7">
        <v>144</v>
      </c>
      <c r="F21" s="68">
        <v>55.626134301270426</v>
      </c>
      <c r="I21" s="7"/>
      <c r="J21" s="7"/>
      <c r="K21" s="7"/>
      <c r="L21" s="7"/>
      <c r="M21" s="7"/>
      <c r="U21" s="16" t="s">
        <v>3523</v>
      </c>
      <c r="V21" s="16" t="s">
        <v>97</v>
      </c>
      <c r="W21" s="16" t="s">
        <v>1637</v>
      </c>
    </row>
    <row r="22" spans="1:23" x14ac:dyDescent="0.2">
      <c r="A22" s="69" t="s">
        <v>3468</v>
      </c>
      <c r="B22" s="7">
        <v>40.799999999999997</v>
      </c>
      <c r="C22" s="7">
        <v>0</v>
      </c>
      <c r="D22" s="7">
        <v>1</v>
      </c>
      <c r="E22" s="7">
        <v>144</v>
      </c>
      <c r="F22" s="68">
        <v>90</v>
      </c>
      <c r="I22" s="7"/>
      <c r="J22" s="7"/>
      <c r="K22" s="7"/>
      <c r="L22" s="7"/>
      <c r="M22" s="7"/>
      <c r="T22" s="7">
        <v>1</v>
      </c>
      <c r="U22" s="7">
        <v>124</v>
      </c>
      <c r="V22" s="7">
        <v>245</v>
      </c>
    </row>
    <row r="23" spans="1:23" x14ac:dyDescent="0.2">
      <c r="A23" s="69" t="s">
        <v>3469</v>
      </c>
      <c r="B23" s="7">
        <v>38</v>
      </c>
      <c r="C23" s="7">
        <v>0</v>
      </c>
      <c r="D23" s="7">
        <v>3</v>
      </c>
      <c r="E23" s="7">
        <v>96</v>
      </c>
      <c r="F23" s="68">
        <v>69.109477124183002</v>
      </c>
      <c r="I23" s="7"/>
      <c r="J23" s="7"/>
      <c r="K23" s="7"/>
      <c r="L23" s="7"/>
      <c r="M23" s="7"/>
      <c r="T23" s="7">
        <v>2</v>
      </c>
      <c r="U23" s="7">
        <v>109</v>
      </c>
      <c r="V23" s="7">
        <v>210</v>
      </c>
    </row>
    <row r="24" spans="1:23" x14ac:dyDescent="0.2">
      <c r="A24" s="69" t="s">
        <v>3471</v>
      </c>
      <c r="B24" s="7">
        <v>9.5</v>
      </c>
      <c r="C24" s="7">
        <v>0</v>
      </c>
      <c r="D24" s="7">
        <v>3</v>
      </c>
      <c r="E24" s="7">
        <v>24</v>
      </c>
      <c r="F24" s="68">
        <v>93.75</v>
      </c>
      <c r="I24" s="7"/>
      <c r="J24" s="7"/>
      <c r="K24" s="7"/>
      <c r="L24" s="7"/>
      <c r="M24" s="7"/>
      <c r="T24" s="7">
        <v>3</v>
      </c>
      <c r="U24" s="7">
        <v>223</v>
      </c>
      <c r="V24" s="7">
        <v>164</v>
      </c>
    </row>
    <row r="25" spans="1:23" s="81" customFormat="1" x14ac:dyDescent="0.2">
      <c r="A25" s="80" t="s">
        <v>3472</v>
      </c>
      <c r="B25" s="81">
        <v>47.5</v>
      </c>
      <c r="C25" s="81">
        <v>0</v>
      </c>
      <c r="D25" s="81">
        <v>3</v>
      </c>
      <c r="E25" s="81">
        <v>120</v>
      </c>
      <c r="F25" s="82">
        <v>35.405405405405411</v>
      </c>
      <c r="G25" s="81">
        <v>1</v>
      </c>
      <c r="T25" s="81">
        <v>4</v>
      </c>
      <c r="U25" s="81">
        <v>271</v>
      </c>
      <c r="V25" s="81">
        <v>101</v>
      </c>
    </row>
    <row r="26" spans="1:23" s="81" customFormat="1" x14ac:dyDescent="0.2">
      <c r="A26" s="80" t="s">
        <v>3473</v>
      </c>
      <c r="B26" s="81">
        <v>47.5</v>
      </c>
      <c r="C26" s="81">
        <v>0</v>
      </c>
      <c r="D26" s="81">
        <v>3</v>
      </c>
      <c r="E26" s="81">
        <v>120</v>
      </c>
      <c r="F26" s="82">
        <v>11.039143903125879</v>
      </c>
      <c r="G26" s="81">
        <v>1</v>
      </c>
      <c r="T26" s="81">
        <v>5</v>
      </c>
      <c r="U26" s="81">
        <v>264</v>
      </c>
      <c r="V26" s="81">
        <v>95</v>
      </c>
    </row>
    <row r="27" spans="1:23" x14ac:dyDescent="0.2">
      <c r="A27" s="69" t="s">
        <v>3474</v>
      </c>
      <c r="B27" s="7">
        <v>66.5</v>
      </c>
      <c r="C27" s="7">
        <v>0</v>
      </c>
      <c r="D27" s="7">
        <v>3</v>
      </c>
      <c r="E27" s="7">
        <v>168</v>
      </c>
      <c r="F27" s="68">
        <v>50.494186046511629</v>
      </c>
      <c r="I27" s="7"/>
      <c r="J27" s="7"/>
      <c r="K27" s="7"/>
      <c r="L27" s="7"/>
      <c r="M27" s="7"/>
      <c r="T27" s="7">
        <v>6</v>
      </c>
      <c r="U27" s="7">
        <v>245</v>
      </c>
      <c r="V27" s="7">
        <v>115</v>
      </c>
    </row>
    <row r="28" spans="1:23" x14ac:dyDescent="0.2">
      <c r="A28" s="69" t="s">
        <v>3480</v>
      </c>
      <c r="B28" s="7">
        <v>28.080000000000002</v>
      </c>
      <c r="C28" s="7">
        <v>0</v>
      </c>
      <c r="D28" s="7">
        <v>1</v>
      </c>
      <c r="E28" s="7">
        <v>96</v>
      </c>
      <c r="F28" s="68">
        <v>51.675485008818349</v>
      </c>
      <c r="I28" s="7"/>
      <c r="J28" s="7"/>
      <c r="K28" s="7"/>
      <c r="L28" s="7"/>
      <c r="M28" s="7"/>
      <c r="T28" s="7">
        <v>7</v>
      </c>
      <c r="U28" s="7">
        <v>236</v>
      </c>
      <c r="V28" s="7">
        <v>115</v>
      </c>
    </row>
    <row r="29" spans="1:23" s="81" customFormat="1" x14ac:dyDescent="0.2">
      <c r="A29" s="80" t="s">
        <v>3482</v>
      </c>
      <c r="B29" s="81">
        <v>21.060000000000002</v>
      </c>
      <c r="C29" s="81">
        <v>0</v>
      </c>
      <c r="D29" s="81">
        <v>1</v>
      </c>
      <c r="E29" s="81">
        <v>72</v>
      </c>
      <c r="F29" s="82">
        <v>29.545454545454547</v>
      </c>
      <c r="G29" s="81">
        <v>1</v>
      </c>
      <c r="T29" s="81">
        <v>8</v>
      </c>
      <c r="U29" s="81">
        <v>194</v>
      </c>
      <c r="V29" s="81">
        <v>101</v>
      </c>
    </row>
    <row r="30" spans="1:23" x14ac:dyDescent="0.2">
      <c r="A30" s="76" t="s">
        <v>3493</v>
      </c>
      <c r="B30" s="77">
        <v>5.3</v>
      </c>
      <c r="C30" s="77">
        <v>0</v>
      </c>
      <c r="D30" s="77">
        <v>1</v>
      </c>
      <c r="E30" s="77">
        <v>24</v>
      </c>
      <c r="F30" s="78">
        <v>0</v>
      </c>
      <c r="I30" s="7"/>
      <c r="J30" s="7"/>
      <c r="K30" s="7"/>
      <c r="L30" s="7"/>
      <c r="M30" s="7"/>
    </row>
    <row r="31" spans="1:23" ht="13.5" thickBot="1" x14ac:dyDescent="0.25">
      <c r="A31" s="76" t="s">
        <v>3494</v>
      </c>
      <c r="B31" s="77">
        <v>47.699999999999996</v>
      </c>
      <c r="C31" s="77">
        <v>0</v>
      </c>
      <c r="D31" s="77">
        <v>1</v>
      </c>
      <c r="E31" s="77">
        <v>216</v>
      </c>
      <c r="F31" s="78">
        <v>19.702986656430198</v>
      </c>
      <c r="I31" s="7"/>
      <c r="J31" s="7"/>
      <c r="K31" s="7"/>
      <c r="L31" s="7"/>
      <c r="M31" s="7"/>
    </row>
    <row r="32" spans="1:23" ht="13.5" thickBot="1" x14ac:dyDescent="0.25">
      <c r="A32" s="69" t="s">
        <v>3495</v>
      </c>
      <c r="B32" s="7">
        <v>10.6</v>
      </c>
      <c r="C32" s="7">
        <v>0</v>
      </c>
      <c r="D32" s="7">
        <v>1</v>
      </c>
      <c r="E32" s="7">
        <v>48</v>
      </c>
      <c r="F32" s="68">
        <v>89.189189189189193</v>
      </c>
      <c r="I32" s="7"/>
      <c r="J32" s="7"/>
      <c r="K32" s="7"/>
      <c r="L32" s="7"/>
      <c r="M32" s="7"/>
      <c r="T32" s="75" t="s">
        <v>3578</v>
      </c>
    </row>
    <row r="33" spans="1:23" x14ac:dyDescent="0.2">
      <c r="A33" s="69" t="s">
        <v>3496</v>
      </c>
      <c r="B33" s="7">
        <v>8.8400000000000016</v>
      </c>
      <c r="C33" s="7">
        <v>0</v>
      </c>
      <c r="D33" s="7">
        <v>1</v>
      </c>
      <c r="E33" s="7">
        <v>48</v>
      </c>
      <c r="F33" s="68">
        <v>67.582417582417577</v>
      </c>
      <c r="I33" s="7"/>
      <c r="J33" s="7"/>
      <c r="K33" s="7"/>
      <c r="L33" s="7"/>
      <c r="M33" s="7"/>
      <c r="U33" s="16" t="s">
        <v>3523</v>
      </c>
      <c r="V33" s="16" t="s">
        <v>97</v>
      </c>
      <c r="W33" s="16" t="s">
        <v>1637</v>
      </c>
    </row>
    <row r="34" spans="1:23" x14ac:dyDescent="0.2">
      <c r="A34" s="69" t="s">
        <v>3499</v>
      </c>
      <c r="B34" s="7">
        <v>7</v>
      </c>
      <c r="C34" s="7">
        <v>0</v>
      </c>
      <c r="D34" s="7">
        <v>2</v>
      </c>
      <c r="E34" s="7">
        <v>24</v>
      </c>
      <c r="F34" s="68">
        <v>77.777777777777786</v>
      </c>
      <c r="I34" s="7"/>
      <c r="J34" s="7"/>
      <c r="K34" s="7"/>
      <c r="L34" s="7"/>
      <c r="M34" s="7"/>
      <c r="T34" s="7">
        <v>1</v>
      </c>
      <c r="U34" s="68">
        <v>176.15802629428811</v>
      </c>
      <c r="V34" s="68">
        <v>188.00381727698124</v>
      </c>
    </row>
    <row r="35" spans="1:23" x14ac:dyDescent="0.2">
      <c r="A35" s="76" t="s">
        <v>3500</v>
      </c>
      <c r="B35" s="77">
        <v>56</v>
      </c>
      <c r="C35" s="77">
        <v>0</v>
      </c>
      <c r="D35" s="77">
        <v>2</v>
      </c>
      <c r="E35" s="77">
        <v>192</v>
      </c>
      <c r="F35" s="78">
        <v>22.667910447761191</v>
      </c>
      <c r="I35" s="7"/>
      <c r="J35" s="7"/>
      <c r="K35" s="7"/>
      <c r="L35" s="7"/>
      <c r="M35" s="7"/>
      <c r="T35" s="7">
        <v>2</v>
      </c>
      <c r="U35" s="68">
        <v>191.15802629428811</v>
      </c>
      <c r="V35" s="68">
        <v>223.00381727698124</v>
      </c>
    </row>
    <row r="36" spans="1:23" x14ac:dyDescent="0.2">
      <c r="A36"/>
      <c r="B36"/>
      <c r="C36"/>
      <c r="D36"/>
      <c r="E36"/>
      <c r="F36"/>
      <c r="I36" s="7"/>
      <c r="J36" s="7"/>
      <c r="K36" s="7"/>
      <c r="L36" s="7"/>
      <c r="M36" s="7"/>
      <c r="T36" s="7">
        <v>3</v>
      </c>
      <c r="U36" s="68">
        <v>77.158026294288106</v>
      </c>
      <c r="V36" s="68">
        <v>269.00381727698124</v>
      </c>
    </row>
    <row r="37" spans="1:23" x14ac:dyDescent="0.2">
      <c r="A37"/>
      <c r="B37"/>
      <c r="C37"/>
      <c r="D37"/>
      <c r="E37"/>
      <c r="F37"/>
      <c r="I37" s="7"/>
      <c r="J37" s="7"/>
      <c r="K37" s="7"/>
      <c r="L37" s="7"/>
      <c r="M37" s="7"/>
      <c r="T37" s="7">
        <v>4</v>
      </c>
      <c r="U37" s="68">
        <v>29.158026294288106</v>
      </c>
      <c r="V37" s="68">
        <v>332.00381727698124</v>
      </c>
    </row>
    <row r="38" spans="1:23" x14ac:dyDescent="0.2">
      <c r="A38"/>
      <c r="B38"/>
      <c r="C38"/>
      <c r="D38"/>
      <c r="E38"/>
      <c r="F38"/>
      <c r="I38" s="7"/>
      <c r="J38" s="7"/>
      <c r="K38" s="7"/>
      <c r="L38" s="7"/>
      <c r="M38" s="7"/>
      <c r="T38" s="7">
        <v>5</v>
      </c>
      <c r="U38" s="68">
        <v>36.158026294288106</v>
      </c>
      <c r="V38" s="68">
        <v>338.00381727698124</v>
      </c>
    </row>
    <row r="39" spans="1:23" x14ac:dyDescent="0.2">
      <c r="A39"/>
      <c r="B39"/>
      <c r="C39"/>
      <c r="D39"/>
      <c r="E39"/>
      <c r="F39"/>
      <c r="I39" s="7"/>
      <c r="J39" s="7"/>
      <c r="K39" s="7"/>
      <c r="L39" s="7"/>
      <c r="M39" s="7"/>
      <c r="T39" s="7">
        <v>6</v>
      </c>
      <c r="U39" s="68">
        <v>55.158026294288106</v>
      </c>
      <c r="V39" s="68">
        <v>318.00381727698124</v>
      </c>
    </row>
    <row r="40" spans="1:23" x14ac:dyDescent="0.2">
      <c r="A40"/>
      <c r="B40"/>
      <c r="C40"/>
      <c r="D40"/>
      <c r="E40"/>
      <c r="F40"/>
      <c r="I40" s="7"/>
      <c r="J40" s="7"/>
      <c r="K40" s="7"/>
      <c r="L40" s="7"/>
      <c r="M40" s="7"/>
      <c r="T40" s="7">
        <v>7</v>
      </c>
      <c r="U40" s="68">
        <v>64.158026294288106</v>
      </c>
      <c r="V40" s="68">
        <v>318.00381727698124</v>
      </c>
    </row>
    <row r="41" spans="1:23" x14ac:dyDescent="0.2">
      <c r="A41"/>
      <c r="B41"/>
      <c r="C41"/>
      <c r="D41"/>
      <c r="E41"/>
      <c r="F41"/>
    </row>
    <row r="42" spans="1:23" x14ac:dyDescent="0.2">
      <c r="A42"/>
      <c r="B42"/>
      <c r="C42"/>
      <c r="D42"/>
      <c r="E42"/>
      <c r="F42"/>
    </row>
    <row r="43" spans="1:23" x14ac:dyDescent="0.2">
      <c r="A43"/>
      <c r="B43"/>
      <c r="C43"/>
      <c r="D43"/>
      <c r="E43"/>
      <c r="F43"/>
    </row>
    <row r="44" spans="1:23" x14ac:dyDescent="0.2">
      <c r="A44"/>
      <c r="B44"/>
      <c r="C44"/>
      <c r="D44"/>
      <c r="E44"/>
      <c r="F44"/>
    </row>
    <row r="45" spans="1:23" x14ac:dyDescent="0.2">
      <c r="A45"/>
      <c r="B45"/>
      <c r="C45"/>
      <c r="D45"/>
      <c r="E45"/>
      <c r="F45"/>
    </row>
    <row r="46" spans="1:23" x14ac:dyDescent="0.2">
      <c r="A46"/>
      <c r="B46"/>
      <c r="C46"/>
      <c r="D46"/>
      <c r="E46"/>
      <c r="F46"/>
    </row>
    <row r="47" spans="1:23" x14ac:dyDescent="0.2">
      <c r="A47"/>
      <c r="B47"/>
      <c r="C47"/>
      <c r="D47"/>
      <c r="E47"/>
      <c r="F47"/>
    </row>
    <row r="48" spans="1:23" x14ac:dyDescent="0.2">
      <c r="A48"/>
      <c r="B48"/>
      <c r="C48"/>
      <c r="D48"/>
      <c r="E48"/>
      <c r="F48"/>
    </row>
    <row r="49" spans="1:6" x14ac:dyDescent="0.2">
      <c r="A49"/>
      <c r="B49"/>
      <c r="C49"/>
      <c r="D49"/>
      <c r="E49"/>
      <c r="F49"/>
    </row>
    <row r="50" spans="1:6" x14ac:dyDescent="0.2">
      <c r="A50"/>
      <c r="B50"/>
      <c r="C50"/>
      <c r="D50"/>
      <c r="E50"/>
      <c r="F50"/>
    </row>
    <row r="51" spans="1:6" x14ac:dyDescent="0.2">
      <c r="A51"/>
      <c r="B51"/>
      <c r="C51"/>
      <c r="D51"/>
      <c r="E51"/>
      <c r="F51"/>
    </row>
    <row r="52" spans="1:6" x14ac:dyDescent="0.2">
      <c r="A52"/>
      <c r="B52"/>
      <c r="C52"/>
      <c r="D52"/>
      <c r="E52"/>
      <c r="F52"/>
    </row>
    <row r="53" spans="1:6" x14ac:dyDescent="0.2">
      <c r="A53"/>
      <c r="B53"/>
      <c r="C53"/>
      <c r="D53"/>
      <c r="E53"/>
      <c r="F53"/>
    </row>
    <row r="54" spans="1:6" x14ac:dyDescent="0.2">
      <c r="A54"/>
      <c r="B54"/>
      <c r="C54"/>
      <c r="D54"/>
      <c r="E54"/>
      <c r="F54"/>
    </row>
    <row r="55" spans="1:6" x14ac:dyDescent="0.2">
      <c r="A55"/>
      <c r="B55"/>
      <c r="C55"/>
      <c r="D55"/>
      <c r="E55"/>
      <c r="F55"/>
    </row>
    <row r="56" spans="1:6" x14ac:dyDescent="0.2">
      <c r="A56"/>
      <c r="B56"/>
      <c r="C56"/>
      <c r="D56"/>
      <c r="E56"/>
      <c r="F56"/>
    </row>
    <row r="57" spans="1:6" x14ac:dyDescent="0.2">
      <c r="A57"/>
      <c r="B57"/>
      <c r="C57"/>
      <c r="D57"/>
      <c r="E57"/>
      <c r="F57"/>
    </row>
    <row r="58" spans="1:6" x14ac:dyDescent="0.2">
      <c r="A58"/>
      <c r="B58"/>
      <c r="C58"/>
      <c r="D58"/>
      <c r="E58"/>
      <c r="F58"/>
    </row>
    <row r="59" spans="1:6" x14ac:dyDescent="0.2">
      <c r="A59"/>
      <c r="B59"/>
      <c r="C59"/>
      <c r="D59"/>
      <c r="E59"/>
      <c r="F59"/>
    </row>
    <row r="60" spans="1:6" x14ac:dyDescent="0.2">
      <c r="A60"/>
      <c r="B60"/>
      <c r="C60"/>
      <c r="D60"/>
      <c r="E60"/>
      <c r="F60"/>
    </row>
    <row r="61" spans="1:6" x14ac:dyDescent="0.2">
      <c r="A61"/>
      <c r="B61"/>
      <c r="C61"/>
      <c r="D61"/>
      <c r="E61"/>
      <c r="F61"/>
    </row>
    <row r="62" spans="1:6" x14ac:dyDescent="0.2">
      <c r="A62"/>
      <c r="B62"/>
      <c r="C62"/>
      <c r="D62"/>
      <c r="E62"/>
      <c r="F62"/>
    </row>
    <row r="63" spans="1:6" x14ac:dyDescent="0.2">
      <c r="A63"/>
      <c r="B63"/>
      <c r="C63"/>
      <c r="D63"/>
      <c r="E63"/>
      <c r="F63"/>
    </row>
    <row r="64" spans="1:6" x14ac:dyDescent="0.2">
      <c r="A64"/>
      <c r="B64"/>
      <c r="C64"/>
      <c r="D64"/>
      <c r="E64"/>
      <c r="F64"/>
    </row>
    <row r="65" spans="1:6" x14ac:dyDescent="0.2">
      <c r="A65"/>
      <c r="B65"/>
      <c r="C65"/>
      <c r="D65"/>
      <c r="E65"/>
      <c r="F65"/>
    </row>
    <row r="66" spans="1:6" x14ac:dyDescent="0.2">
      <c r="A66"/>
      <c r="B66"/>
      <c r="C66"/>
      <c r="D66"/>
      <c r="E66"/>
      <c r="F66"/>
    </row>
    <row r="67" spans="1:6" x14ac:dyDescent="0.2">
      <c r="A67"/>
      <c r="B67"/>
      <c r="C67"/>
      <c r="D67"/>
      <c r="E67"/>
      <c r="F67"/>
    </row>
    <row r="68" spans="1:6" x14ac:dyDescent="0.2">
      <c r="A68"/>
      <c r="B68"/>
      <c r="C68"/>
      <c r="D68"/>
      <c r="E68"/>
      <c r="F68"/>
    </row>
    <row r="69" spans="1:6" x14ac:dyDescent="0.2">
      <c r="A69"/>
      <c r="B69"/>
      <c r="C69"/>
      <c r="D69"/>
      <c r="E69"/>
      <c r="F69"/>
    </row>
    <row r="70" spans="1:6" x14ac:dyDescent="0.2">
      <c r="A70"/>
      <c r="B70"/>
      <c r="C70"/>
      <c r="D70"/>
      <c r="E70"/>
      <c r="F70"/>
    </row>
    <row r="71" spans="1:6" x14ac:dyDescent="0.2">
      <c r="A71"/>
      <c r="B71"/>
      <c r="C71"/>
      <c r="D71"/>
      <c r="E71"/>
      <c r="F71"/>
    </row>
    <row r="72" spans="1:6" x14ac:dyDescent="0.2">
      <c r="A72"/>
      <c r="B72"/>
      <c r="C72"/>
      <c r="D72"/>
      <c r="E72"/>
      <c r="F72"/>
    </row>
    <row r="73" spans="1:6" x14ac:dyDescent="0.2">
      <c r="A73"/>
      <c r="B73"/>
      <c r="C73"/>
      <c r="D73"/>
      <c r="E73"/>
      <c r="F73"/>
    </row>
    <row r="74" spans="1:6" x14ac:dyDescent="0.2">
      <c r="A74"/>
      <c r="B74"/>
      <c r="C74"/>
      <c r="D74"/>
      <c r="E74"/>
      <c r="F74"/>
    </row>
    <row r="75" spans="1:6" x14ac:dyDescent="0.2">
      <c r="A75"/>
      <c r="B75"/>
      <c r="C75"/>
      <c r="D75"/>
      <c r="E75"/>
      <c r="F75"/>
    </row>
    <row r="76" spans="1:6" x14ac:dyDescent="0.2">
      <c r="A76"/>
      <c r="B76"/>
      <c r="C76"/>
      <c r="D76"/>
      <c r="E76"/>
      <c r="F76"/>
    </row>
    <row r="77" spans="1:6" x14ac:dyDescent="0.2">
      <c r="A77"/>
      <c r="B77"/>
      <c r="C77"/>
      <c r="D77"/>
      <c r="E77"/>
      <c r="F77"/>
    </row>
    <row r="78" spans="1:6" x14ac:dyDescent="0.2">
      <c r="A78"/>
      <c r="B78"/>
      <c r="C78"/>
      <c r="D78"/>
      <c r="E78"/>
      <c r="F78"/>
    </row>
    <row r="79" spans="1:6" x14ac:dyDescent="0.2">
      <c r="A79"/>
      <c r="B79"/>
      <c r="C79"/>
      <c r="D79"/>
      <c r="E79"/>
      <c r="F79"/>
    </row>
    <row r="80" spans="1:6" x14ac:dyDescent="0.2">
      <c r="A80"/>
      <c r="B80"/>
      <c r="C80"/>
      <c r="D80"/>
      <c r="E80"/>
      <c r="F80"/>
    </row>
    <row r="81" spans="1:6" x14ac:dyDescent="0.2">
      <c r="A81"/>
      <c r="B81"/>
      <c r="C81"/>
      <c r="D81"/>
      <c r="E81"/>
      <c r="F81"/>
    </row>
    <row r="82" spans="1:6" x14ac:dyDescent="0.2">
      <c r="A82"/>
      <c r="B82"/>
      <c r="C82"/>
      <c r="D82"/>
      <c r="E82"/>
      <c r="F82"/>
    </row>
    <row r="83" spans="1:6" x14ac:dyDescent="0.2">
      <c r="A83"/>
      <c r="B83"/>
      <c r="C83"/>
      <c r="D83"/>
      <c r="E83"/>
      <c r="F83"/>
    </row>
    <row r="84" spans="1:6" x14ac:dyDescent="0.2">
      <c r="A84"/>
      <c r="B84"/>
      <c r="C84"/>
      <c r="D84"/>
      <c r="E84"/>
      <c r="F84"/>
    </row>
    <row r="85" spans="1:6" x14ac:dyDescent="0.2">
      <c r="A85"/>
      <c r="B85"/>
      <c r="C85"/>
      <c r="D85"/>
      <c r="E85"/>
      <c r="F85"/>
    </row>
    <row r="86" spans="1:6" x14ac:dyDescent="0.2">
      <c r="A86"/>
      <c r="B86"/>
      <c r="C86"/>
      <c r="D86"/>
      <c r="E86"/>
      <c r="F86"/>
    </row>
    <row r="87" spans="1:6" x14ac:dyDescent="0.2">
      <c r="A87"/>
      <c r="B87"/>
      <c r="C87"/>
      <c r="D87"/>
      <c r="E87"/>
      <c r="F87"/>
    </row>
    <row r="88" spans="1:6" x14ac:dyDescent="0.2">
      <c r="A88"/>
      <c r="B88"/>
      <c r="C88"/>
      <c r="D88"/>
      <c r="E88"/>
      <c r="F88"/>
    </row>
    <row r="89" spans="1:6" x14ac:dyDescent="0.2">
      <c r="A89"/>
      <c r="B89"/>
      <c r="C89"/>
      <c r="D89"/>
      <c r="E89"/>
      <c r="F89"/>
    </row>
    <row r="90" spans="1:6" x14ac:dyDescent="0.2">
      <c r="A90"/>
      <c r="B90"/>
      <c r="C90"/>
      <c r="D90"/>
      <c r="E90"/>
      <c r="F90"/>
    </row>
    <row r="91" spans="1:6" x14ac:dyDescent="0.2">
      <c r="A91"/>
      <c r="B91"/>
      <c r="C91"/>
      <c r="D91"/>
      <c r="E91"/>
      <c r="F91"/>
    </row>
    <row r="92" spans="1:6" x14ac:dyDescent="0.2">
      <c r="A92"/>
      <c r="B92"/>
      <c r="C92"/>
      <c r="D92"/>
      <c r="E92"/>
      <c r="F92"/>
    </row>
    <row r="93" spans="1:6" x14ac:dyDescent="0.2">
      <c r="A93"/>
      <c r="B93"/>
      <c r="C93"/>
      <c r="D93"/>
      <c r="E93"/>
      <c r="F93"/>
    </row>
    <row r="94" spans="1:6" x14ac:dyDescent="0.2">
      <c r="A94"/>
      <c r="B94"/>
      <c r="C94"/>
      <c r="D94"/>
      <c r="E94"/>
      <c r="F94"/>
    </row>
    <row r="95" spans="1:6" x14ac:dyDescent="0.2">
      <c r="A95"/>
      <c r="B95"/>
      <c r="C95"/>
      <c r="D95"/>
      <c r="E95"/>
      <c r="F95"/>
    </row>
    <row r="96" spans="1:6" x14ac:dyDescent="0.2">
      <c r="A96"/>
      <c r="B96"/>
      <c r="C96"/>
      <c r="D96"/>
      <c r="E96"/>
      <c r="F96"/>
    </row>
    <row r="97" spans="1:6" x14ac:dyDescent="0.2">
      <c r="A97"/>
      <c r="B97"/>
      <c r="C97"/>
      <c r="D97"/>
      <c r="E97"/>
      <c r="F97"/>
    </row>
    <row r="98" spans="1:6" x14ac:dyDescent="0.2">
      <c r="A98"/>
      <c r="B98"/>
      <c r="C98"/>
      <c r="D98"/>
      <c r="E98"/>
      <c r="F98"/>
    </row>
    <row r="99" spans="1:6" x14ac:dyDescent="0.2">
      <c r="A99"/>
      <c r="B99"/>
      <c r="C99"/>
      <c r="D99"/>
      <c r="E99"/>
      <c r="F99"/>
    </row>
    <row r="100" spans="1:6" x14ac:dyDescent="0.2">
      <c r="A100"/>
      <c r="B100"/>
      <c r="C100"/>
      <c r="D100"/>
      <c r="E100"/>
      <c r="F100"/>
    </row>
    <row r="101" spans="1:6" x14ac:dyDescent="0.2">
      <c r="A101"/>
      <c r="B101"/>
      <c r="C101"/>
      <c r="D101"/>
      <c r="E101"/>
      <c r="F101"/>
    </row>
    <row r="102" spans="1:6" x14ac:dyDescent="0.2">
      <c r="A102"/>
      <c r="B102"/>
      <c r="C102"/>
      <c r="D102"/>
      <c r="E102"/>
      <c r="F102"/>
    </row>
    <row r="103" spans="1:6" x14ac:dyDescent="0.2">
      <c r="A103"/>
      <c r="B103"/>
      <c r="C103"/>
      <c r="D103"/>
      <c r="E103"/>
      <c r="F103"/>
    </row>
    <row r="104" spans="1:6" x14ac:dyDescent="0.2">
      <c r="A104"/>
      <c r="B104"/>
      <c r="C104"/>
      <c r="D104"/>
      <c r="E104"/>
      <c r="F104"/>
    </row>
    <row r="105" spans="1:6" x14ac:dyDescent="0.2">
      <c r="A105"/>
      <c r="B105"/>
      <c r="C105"/>
      <c r="D105"/>
      <c r="E105"/>
      <c r="F105"/>
    </row>
    <row r="106" spans="1:6" x14ac:dyDescent="0.2">
      <c r="A106"/>
      <c r="B106"/>
      <c r="C106"/>
      <c r="D106"/>
      <c r="E106"/>
      <c r="F106"/>
    </row>
    <row r="107" spans="1:6" x14ac:dyDescent="0.2">
      <c r="A107"/>
      <c r="B107"/>
      <c r="C107"/>
      <c r="D107"/>
      <c r="E107"/>
      <c r="F107"/>
    </row>
    <row r="108" spans="1:6" x14ac:dyDescent="0.2">
      <c r="A108"/>
      <c r="B108"/>
      <c r="C108"/>
      <c r="D108"/>
      <c r="E108"/>
      <c r="F108"/>
    </row>
    <row r="109" spans="1:6" x14ac:dyDescent="0.2">
      <c r="A109"/>
      <c r="B109"/>
      <c r="C109"/>
      <c r="D109"/>
      <c r="E109"/>
      <c r="F109"/>
    </row>
    <row r="110" spans="1:6" x14ac:dyDescent="0.2">
      <c r="A110"/>
      <c r="B110"/>
      <c r="C110"/>
      <c r="D110"/>
      <c r="E110"/>
      <c r="F110"/>
    </row>
    <row r="111" spans="1:6" x14ac:dyDescent="0.2">
      <c r="A111"/>
      <c r="B111"/>
      <c r="C111"/>
      <c r="D111"/>
      <c r="E111"/>
      <c r="F111"/>
    </row>
    <row r="112" spans="1:6" x14ac:dyDescent="0.2">
      <c r="A112"/>
      <c r="B112"/>
      <c r="C112"/>
      <c r="D112"/>
      <c r="E112"/>
      <c r="F112"/>
    </row>
    <row r="113" spans="1:6" x14ac:dyDescent="0.2">
      <c r="A113"/>
      <c r="B113"/>
      <c r="C113"/>
      <c r="D113"/>
      <c r="E113"/>
      <c r="F113"/>
    </row>
    <row r="114" spans="1:6" x14ac:dyDescent="0.2">
      <c r="A114"/>
      <c r="B114"/>
      <c r="C114"/>
      <c r="D114"/>
      <c r="E114"/>
      <c r="F114"/>
    </row>
    <row r="115" spans="1:6" x14ac:dyDescent="0.2">
      <c r="A115"/>
      <c r="B115"/>
      <c r="C115"/>
      <c r="D115"/>
      <c r="E115"/>
      <c r="F115"/>
    </row>
    <row r="116" spans="1:6" x14ac:dyDescent="0.2">
      <c r="A116"/>
      <c r="B116"/>
      <c r="C116"/>
      <c r="D116"/>
      <c r="E116"/>
      <c r="F116"/>
    </row>
    <row r="117" spans="1:6" x14ac:dyDescent="0.2">
      <c r="A117"/>
      <c r="B117"/>
      <c r="C117"/>
      <c r="D117"/>
      <c r="E117"/>
      <c r="F117"/>
    </row>
    <row r="118" spans="1:6" x14ac:dyDescent="0.2">
      <c r="A118"/>
      <c r="B118"/>
      <c r="C118"/>
      <c r="D118"/>
      <c r="E118"/>
      <c r="F118"/>
    </row>
    <row r="119" spans="1:6" x14ac:dyDescent="0.2">
      <c r="A119"/>
      <c r="B119"/>
      <c r="C119"/>
      <c r="D119"/>
      <c r="E119"/>
      <c r="F119"/>
    </row>
    <row r="120" spans="1:6" x14ac:dyDescent="0.2">
      <c r="A120"/>
      <c r="B120"/>
      <c r="C120"/>
      <c r="D120"/>
      <c r="E120"/>
      <c r="F120"/>
    </row>
    <row r="121" spans="1:6" x14ac:dyDescent="0.2">
      <c r="A121"/>
      <c r="B121"/>
      <c r="C121"/>
      <c r="D121"/>
      <c r="E121"/>
      <c r="F121"/>
    </row>
    <row r="122" spans="1:6" x14ac:dyDescent="0.2">
      <c r="A122"/>
      <c r="B122"/>
      <c r="C122"/>
      <c r="D122"/>
      <c r="E122"/>
      <c r="F122"/>
    </row>
    <row r="123" spans="1:6" x14ac:dyDescent="0.2">
      <c r="A123"/>
      <c r="B123"/>
      <c r="C123"/>
      <c r="D123"/>
      <c r="E123"/>
      <c r="F123"/>
    </row>
    <row r="124" spans="1:6" x14ac:dyDescent="0.2">
      <c r="A124"/>
      <c r="B124"/>
      <c r="C124"/>
      <c r="D124"/>
      <c r="E124"/>
      <c r="F124"/>
    </row>
    <row r="125" spans="1:6" x14ac:dyDescent="0.2">
      <c r="A125"/>
      <c r="B125"/>
      <c r="C125"/>
      <c r="D125"/>
      <c r="E125"/>
      <c r="F125"/>
    </row>
    <row r="126" spans="1:6" x14ac:dyDescent="0.2">
      <c r="A126"/>
      <c r="B126"/>
      <c r="C126"/>
      <c r="D126"/>
      <c r="E126"/>
      <c r="F126"/>
    </row>
    <row r="127" spans="1:6" x14ac:dyDescent="0.2">
      <c r="A127"/>
      <c r="B127"/>
      <c r="C127"/>
      <c r="D127"/>
      <c r="E127"/>
      <c r="F127"/>
    </row>
    <row r="128" spans="1:6" x14ac:dyDescent="0.2">
      <c r="A128"/>
      <c r="B128"/>
      <c r="C128"/>
      <c r="D128"/>
      <c r="E128"/>
      <c r="F128"/>
    </row>
    <row r="129" spans="1:6" x14ac:dyDescent="0.2">
      <c r="A129"/>
      <c r="B129"/>
      <c r="C129"/>
      <c r="D129"/>
      <c r="E129"/>
      <c r="F129"/>
    </row>
    <row r="130" spans="1:6" x14ac:dyDescent="0.2">
      <c r="A130"/>
      <c r="B130"/>
      <c r="C130"/>
      <c r="D130"/>
      <c r="E130"/>
      <c r="F130"/>
    </row>
    <row r="131" spans="1:6" x14ac:dyDescent="0.2">
      <c r="A131"/>
      <c r="B131"/>
      <c r="C131"/>
      <c r="D131"/>
      <c r="E131"/>
      <c r="F131"/>
    </row>
    <row r="132" spans="1:6" x14ac:dyDescent="0.2">
      <c r="A132"/>
      <c r="B132"/>
      <c r="C132"/>
      <c r="D132"/>
      <c r="E132"/>
      <c r="F132"/>
    </row>
    <row r="133" spans="1:6" x14ac:dyDescent="0.2">
      <c r="A133"/>
      <c r="B133"/>
      <c r="C133"/>
      <c r="D133"/>
      <c r="E133"/>
      <c r="F133"/>
    </row>
    <row r="134" spans="1:6" x14ac:dyDescent="0.2">
      <c r="A134"/>
      <c r="B134"/>
      <c r="C134"/>
      <c r="D134"/>
      <c r="E134"/>
      <c r="F134"/>
    </row>
    <row r="135" spans="1:6" x14ac:dyDescent="0.2">
      <c r="A135"/>
      <c r="B135"/>
      <c r="C135"/>
      <c r="D135"/>
      <c r="E135"/>
      <c r="F135"/>
    </row>
    <row r="136" spans="1:6" x14ac:dyDescent="0.2">
      <c r="A136"/>
      <c r="B136"/>
      <c r="C136"/>
      <c r="D136"/>
      <c r="E136"/>
      <c r="F136"/>
    </row>
    <row r="137" spans="1:6" x14ac:dyDescent="0.2">
      <c r="A137"/>
      <c r="B137"/>
      <c r="C137"/>
      <c r="D137"/>
      <c r="E137"/>
      <c r="F137"/>
    </row>
    <row r="138" spans="1:6" x14ac:dyDescent="0.2">
      <c r="A138"/>
      <c r="B138"/>
      <c r="C138"/>
      <c r="D138"/>
      <c r="E138"/>
      <c r="F138"/>
    </row>
    <row r="139" spans="1:6" x14ac:dyDescent="0.2">
      <c r="A139"/>
      <c r="B139"/>
      <c r="C139"/>
      <c r="D139"/>
      <c r="E139"/>
      <c r="F139"/>
    </row>
    <row r="140" spans="1:6" x14ac:dyDescent="0.2">
      <c r="A140"/>
      <c r="B140"/>
      <c r="C140"/>
      <c r="D140"/>
      <c r="E140"/>
      <c r="F140"/>
    </row>
    <row r="141" spans="1:6" x14ac:dyDescent="0.2">
      <c r="A141"/>
      <c r="B141"/>
      <c r="C141"/>
      <c r="D141"/>
      <c r="E141"/>
      <c r="F141"/>
    </row>
    <row r="142" spans="1:6" x14ac:dyDescent="0.2">
      <c r="A142"/>
      <c r="B142"/>
      <c r="C142"/>
      <c r="D142"/>
      <c r="E142"/>
      <c r="F142"/>
    </row>
    <row r="143" spans="1:6" x14ac:dyDescent="0.2">
      <c r="A143"/>
      <c r="B143"/>
      <c r="C143"/>
      <c r="D143"/>
      <c r="E143"/>
      <c r="F143"/>
    </row>
    <row r="144" spans="1:6" x14ac:dyDescent="0.2">
      <c r="A144"/>
      <c r="B144"/>
      <c r="C144"/>
      <c r="D144"/>
      <c r="E144"/>
      <c r="F144"/>
    </row>
    <row r="145" spans="1:6" x14ac:dyDescent="0.2">
      <c r="A145"/>
      <c r="B145"/>
      <c r="C145"/>
      <c r="D145"/>
      <c r="E145"/>
      <c r="F145"/>
    </row>
    <row r="146" spans="1:6" x14ac:dyDescent="0.2">
      <c r="A146"/>
      <c r="B146"/>
      <c r="C146"/>
      <c r="D146"/>
      <c r="E146"/>
      <c r="F146"/>
    </row>
    <row r="147" spans="1:6" x14ac:dyDescent="0.2">
      <c r="A147"/>
      <c r="B147"/>
      <c r="C147"/>
      <c r="D147"/>
      <c r="E147"/>
      <c r="F147"/>
    </row>
    <row r="148" spans="1:6" x14ac:dyDescent="0.2">
      <c r="A148"/>
      <c r="B148"/>
      <c r="C148"/>
      <c r="D148"/>
      <c r="E148"/>
      <c r="F148"/>
    </row>
    <row r="149" spans="1:6" x14ac:dyDescent="0.2">
      <c r="A149"/>
      <c r="B149"/>
      <c r="C149"/>
      <c r="D149"/>
      <c r="E149"/>
      <c r="F149"/>
    </row>
    <row r="150" spans="1:6" x14ac:dyDescent="0.2">
      <c r="A150"/>
      <c r="B150"/>
      <c r="C150"/>
      <c r="D150"/>
      <c r="E150"/>
      <c r="F150"/>
    </row>
    <row r="151" spans="1:6" x14ac:dyDescent="0.2">
      <c r="A151"/>
      <c r="B151"/>
      <c r="C151"/>
      <c r="D151"/>
      <c r="E151"/>
      <c r="F151"/>
    </row>
    <row r="152" spans="1:6" x14ac:dyDescent="0.2">
      <c r="A152"/>
      <c r="B152"/>
      <c r="C152"/>
      <c r="D152"/>
      <c r="E152"/>
      <c r="F152"/>
    </row>
    <row r="153" spans="1:6" x14ac:dyDescent="0.2">
      <c r="A153"/>
      <c r="B153"/>
      <c r="C153"/>
      <c r="D153"/>
      <c r="E153"/>
      <c r="F153"/>
    </row>
    <row r="154" spans="1:6" x14ac:dyDescent="0.2">
      <c r="A154"/>
      <c r="B154"/>
      <c r="C154"/>
      <c r="D154"/>
      <c r="E154"/>
      <c r="F154"/>
    </row>
    <row r="155" spans="1:6" x14ac:dyDescent="0.2">
      <c r="A155"/>
      <c r="B155"/>
      <c r="C155"/>
      <c r="D155"/>
      <c r="E155"/>
      <c r="F155"/>
    </row>
    <row r="156" spans="1:6" x14ac:dyDescent="0.2">
      <c r="A156"/>
      <c r="B156"/>
      <c r="C156"/>
      <c r="D156"/>
      <c r="E156"/>
      <c r="F156"/>
    </row>
    <row r="157" spans="1:6" x14ac:dyDescent="0.2">
      <c r="A157"/>
      <c r="B157"/>
      <c r="C157"/>
      <c r="D157"/>
      <c r="E157"/>
      <c r="F157"/>
    </row>
    <row r="158" spans="1:6" x14ac:dyDescent="0.2">
      <c r="A158"/>
      <c r="B158"/>
      <c r="C158"/>
      <c r="D158"/>
      <c r="E158"/>
      <c r="F158"/>
    </row>
    <row r="159" spans="1:6" x14ac:dyDescent="0.2">
      <c r="A159"/>
      <c r="B159"/>
      <c r="C159"/>
      <c r="D159"/>
      <c r="E159"/>
      <c r="F159"/>
    </row>
    <row r="160" spans="1:6" x14ac:dyDescent="0.2">
      <c r="A160"/>
      <c r="B160"/>
      <c r="C160"/>
      <c r="D160"/>
      <c r="E160"/>
      <c r="F160"/>
    </row>
    <row r="161" spans="1:6" x14ac:dyDescent="0.2">
      <c r="A161"/>
      <c r="B161"/>
      <c r="C161"/>
      <c r="D161"/>
      <c r="E161"/>
      <c r="F161"/>
    </row>
    <row r="162" spans="1:6" x14ac:dyDescent="0.2">
      <c r="A162"/>
      <c r="B162"/>
      <c r="C162"/>
      <c r="D162"/>
      <c r="E162"/>
      <c r="F162"/>
    </row>
    <row r="163" spans="1:6" x14ac:dyDescent="0.2">
      <c r="A163"/>
      <c r="B163"/>
      <c r="C163"/>
      <c r="D163"/>
      <c r="E163"/>
      <c r="F163"/>
    </row>
    <row r="164" spans="1:6" x14ac:dyDescent="0.2">
      <c r="A164"/>
      <c r="B164"/>
      <c r="C164"/>
      <c r="D164"/>
      <c r="E164"/>
      <c r="F164"/>
    </row>
    <row r="165" spans="1:6" x14ac:dyDescent="0.2">
      <c r="A165"/>
      <c r="B165"/>
      <c r="C165"/>
      <c r="D165"/>
      <c r="E165"/>
      <c r="F165"/>
    </row>
    <row r="166" spans="1:6" x14ac:dyDescent="0.2">
      <c r="A166"/>
      <c r="B166"/>
      <c r="C166"/>
      <c r="D166"/>
      <c r="E166"/>
      <c r="F166"/>
    </row>
    <row r="167" spans="1:6" x14ac:dyDescent="0.2">
      <c r="A167"/>
      <c r="B167"/>
      <c r="C167"/>
      <c r="D167"/>
      <c r="E167"/>
      <c r="F167"/>
    </row>
    <row r="168" spans="1:6" x14ac:dyDescent="0.2">
      <c r="A168"/>
      <c r="B168"/>
      <c r="C168"/>
      <c r="D168"/>
      <c r="E168"/>
      <c r="F168"/>
    </row>
    <row r="169" spans="1:6" x14ac:dyDescent="0.2">
      <c r="A169"/>
      <c r="B169"/>
      <c r="C169"/>
      <c r="D169"/>
      <c r="E169"/>
      <c r="F169"/>
    </row>
    <row r="170" spans="1:6" x14ac:dyDescent="0.2">
      <c r="A170"/>
      <c r="B170"/>
      <c r="C170"/>
      <c r="D170"/>
      <c r="E170"/>
      <c r="F170"/>
    </row>
    <row r="171" spans="1:6" x14ac:dyDescent="0.2">
      <c r="A171"/>
      <c r="B171"/>
      <c r="C171"/>
      <c r="D171"/>
      <c r="E171"/>
      <c r="F171"/>
    </row>
    <row r="172" spans="1:6" x14ac:dyDescent="0.2">
      <c r="A172"/>
      <c r="B172"/>
      <c r="C172"/>
      <c r="D172"/>
      <c r="E172"/>
      <c r="F172"/>
    </row>
    <row r="173" spans="1:6" x14ac:dyDescent="0.2">
      <c r="A173"/>
      <c r="B173"/>
      <c r="C173"/>
      <c r="D173"/>
      <c r="E173"/>
      <c r="F173"/>
    </row>
    <row r="174" spans="1:6" x14ac:dyDescent="0.2">
      <c r="A174"/>
      <c r="B174"/>
      <c r="C174"/>
      <c r="D174"/>
      <c r="E174"/>
      <c r="F174"/>
    </row>
    <row r="175" spans="1:6" x14ac:dyDescent="0.2">
      <c r="A175"/>
      <c r="B175"/>
      <c r="C175"/>
      <c r="D175"/>
      <c r="E175"/>
      <c r="F175"/>
    </row>
    <row r="176" spans="1:6" x14ac:dyDescent="0.2">
      <c r="A176"/>
      <c r="B176"/>
      <c r="C176"/>
      <c r="D176"/>
      <c r="E176"/>
      <c r="F176"/>
    </row>
    <row r="177" spans="1:6" x14ac:dyDescent="0.2">
      <c r="A177"/>
      <c r="B177"/>
      <c r="C177"/>
      <c r="D177"/>
      <c r="E177"/>
      <c r="F177"/>
    </row>
    <row r="178" spans="1:6" x14ac:dyDescent="0.2">
      <c r="A178"/>
      <c r="B178"/>
      <c r="C178"/>
      <c r="D178"/>
      <c r="E178"/>
      <c r="F178"/>
    </row>
    <row r="179" spans="1:6" x14ac:dyDescent="0.2">
      <c r="A179"/>
      <c r="B179"/>
      <c r="C179"/>
      <c r="D179"/>
      <c r="E179"/>
      <c r="F179"/>
    </row>
    <row r="180" spans="1:6" x14ac:dyDescent="0.2">
      <c r="A180"/>
      <c r="B180"/>
      <c r="C180"/>
      <c r="D180"/>
      <c r="E180"/>
      <c r="F180"/>
    </row>
    <row r="181" spans="1:6" x14ac:dyDescent="0.2">
      <c r="A181"/>
      <c r="B181"/>
      <c r="C181"/>
      <c r="D181"/>
      <c r="E181"/>
      <c r="F181"/>
    </row>
    <row r="182" spans="1:6" x14ac:dyDescent="0.2">
      <c r="A182"/>
      <c r="B182"/>
      <c r="C182"/>
      <c r="D182"/>
      <c r="E182"/>
      <c r="F182"/>
    </row>
    <row r="183" spans="1:6" x14ac:dyDescent="0.2">
      <c r="A183"/>
      <c r="B183"/>
      <c r="C183"/>
      <c r="D183"/>
      <c r="E183"/>
      <c r="F183"/>
    </row>
    <row r="184" spans="1:6" x14ac:dyDescent="0.2">
      <c r="A184"/>
      <c r="B184"/>
      <c r="C184"/>
      <c r="D184"/>
      <c r="E184"/>
      <c r="F184"/>
    </row>
    <row r="185" spans="1:6" x14ac:dyDescent="0.2">
      <c r="A185"/>
      <c r="B185"/>
      <c r="C185"/>
      <c r="D185"/>
      <c r="E185"/>
      <c r="F185"/>
    </row>
    <row r="186" spans="1:6" x14ac:dyDescent="0.2">
      <c r="A186"/>
      <c r="B186"/>
      <c r="C186"/>
      <c r="D186"/>
      <c r="E186"/>
      <c r="F186"/>
    </row>
    <row r="187" spans="1:6" x14ac:dyDescent="0.2">
      <c r="A187"/>
      <c r="B187"/>
      <c r="C187"/>
      <c r="D187"/>
      <c r="E187"/>
      <c r="F187"/>
    </row>
    <row r="188" spans="1:6" x14ac:dyDescent="0.2">
      <c r="A188"/>
      <c r="B188"/>
      <c r="C188"/>
      <c r="D188"/>
      <c r="E188"/>
      <c r="F188"/>
    </row>
    <row r="189" spans="1:6" x14ac:dyDescent="0.2">
      <c r="A189"/>
      <c r="B189"/>
      <c r="C189"/>
      <c r="D189"/>
      <c r="E189"/>
      <c r="F189"/>
    </row>
    <row r="190" spans="1:6" x14ac:dyDescent="0.2">
      <c r="A190"/>
      <c r="B190"/>
      <c r="C190"/>
      <c r="D190"/>
      <c r="E190"/>
      <c r="F190"/>
    </row>
    <row r="191" spans="1:6" x14ac:dyDescent="0.2">
      <c r="A191"/>
      <c r="B191"/>
      <c r="C191"/>
      <c r="D191"/>
      <c r="E191"/>
      <c r="F191"/>
    </row>
    <row r="192" spans="1:6" x14ac:dyDescent="0.2">
      <c r="A192"/>
      <c r="B192"/>
      <c r="C192"/>
      <c r="D192"/>
      <c r="E192"/>
      <c r="F192"/>
    </row>
    <row r="193" spans="1:6" x14ac:dyDescent="0.2">
      <c r="A193"/>
      <c r="B193"/>
      <c r="C193"/>
      <c r="D193"/>
      <c r="E193"/>
      <c r="F193"/>
    </row>
    <row r="194" spans="1:6" x14ac:dyDescent="0.2">
      <c r="A194"/>
      <c r="B194"/>
      <c r="C194"/>
      <c r="D194"/>
      <c r="E194"/>
      <c r="F194"/>
    </row>
    <row r="195" spans="1:6" x14ac:dyDescent="0.2">
      <c r="A195"/>
      <c r="B195"/>
      <c r="C195"/>
      <c r="D195"/>
      <c r="E195"/>
      <c r="F195"/>
    </row>
    <row r="196" spans="1:6" x14ac:dyDescent="0.2">
      <c r="A196"/>
      <c r="B196"/>
      <c r="C196"/>
      <c r="D196"/>
      <c r="E196"/>
      <c r="F196"/>
    </row>
    <row r="197" spans="1:6" x14ac:dyDescent="0.2">
      <c r="A197"/>
      <c r="B197"/>
      <c r="C197"/>
      <c r="D197"/>
      <c r="E197"/>
      <c r="F197"/>
    </row>
    <row r="198" spans="1:6" x14ac:dyDescent="0.2">
      <c r="A198"/>
      <c r="B198"/>
      <c r="C198"/>
      <c r="D198"/>
      <c r="E198"/>
      <c r="F198"/>
    </row>
    <row r="199" spans="1:6" x14ac:dyDescent="0.2">
      <c r="A199"/>
      <c r="B199"/>
      <c r="C199"/>
      <c r="D199"/>
      <c r="E199"/>
      <c r="F199"/>
    </row>
    <row r="200" spans="1:6" x14ac:dyDescent="0.2">
      <c r="A200"/>
      <c r="B200"/>
      <c r="C200"/>
      <c r="D200"/>
      <c r="E200"/>
      <c r="F200"/>
    </row>
    <row r="201" spans="1:6" x14ac:dyDescent="0.2">
      <c r="A201"/>
      <c r="B201"/>
      <c r="C201"/>
      <c r="D201"/>
      <c r="E201"/>
      <c r="F201"/>
    </row>
    <row r="202" spans="1:6" x14ac:dyDescent="0.2">
      <c r="A202"/>
      <c r="B202"/>
      <c r="C202"/>
      <c r="D202"/>
      <c r="E202"/>
      <c r="F202"/>
    </row>
    <row r="203" spans="1:6" x14ac:dyDescent="0.2">
      <c r="A203"/>
      <c r="B203"/>
      <c r="C203"/>
      <c r="D203"/>
      <c r="E203"/>
      <c r="F203"/>
    </row>
    <row r="204" spans="1:6" x14ac:dyDescent="0.2">
      <c r="A204"/>
      <c r="B204"/>
      <c r="C204"/>
      <c r="D204"/>
      <c r="E204"/>
      <c r="F204"/>
    </row>
    <row r="205" spans="1:6" x14ac:dyDescent="0.2">
      <c r="A205"/>
      <c r="B205"/>
      <c r="C205"/>
      <c r="D205"/>
      <c r="E205"/>
      <c r="F205"/>
    </row>
    <row r="206" spans="1:6" x14ac:dyDescent="0.2">
      <c r="A206"/>
      <c r="B206"/>
      <c r="C206"/>
      <c r="D206"/>
      <c r="E206"/>
      <c r="F206"/>
    </row>
    <row r="207" spans="1:6" x14ac:dyDescent="0.2">
      <c r="A207"/>
      <c r="B207"/>
      <c r="C207"/>
      <c r="D207"/>
      <c r="E207"/>
      <c r="F207"/>
    </row>
    <row r="208" spans="1:6" x14ac:dyDescent="0.2">
      <c r="A208"/>
      <c r="B208"/>
      <c r="C208"/>
      <c r="D208"/>
      <c r="E208"/>
      <c r="F208"/>
    </row>
    <row r="209" spans="1:6" x14ac:dyDescent="0.2">
      <c r="A209"/>
      <c r="B209"/>
      <c r="C209"/>
      <c r="D209"/>
      <c r="E209"/>
      <c r="F209"/>
    </row>
    <row r="210" spans="1:6" x14ac:dyDescent="0.2">
      <c r="A210"/>
      <c r="B210"/>
      <c r="C210"/>
      <c r="D210"/>
      <c r="E210"/>
      <c r="F210"/>
    </row>
    <row r="211" spans="1:6" x14ac:dyDescent="0.2">
      <c r="A211"/>
      <c r="B211"/>
      <c r="C211"/>
      <c r="D211"/>
      <c r="E211"/>
      <c r="F211"/>
    </row>
    <row r="212" spans="1:6" x14ac:dyDescent="0.2">
      <c r="A212"/>
      <c r="B212"/>
      <c r="C212"/>
      <c r="D212"/>
      <c r="E212"/>
      <c r="F212"/>
    </row>
    <row r="213" spans="1:6" x14ac:dyDescent="0.2">
      <c r="A213"/>
      <c r="B213"/>
      <c r="C213"/>
      <c r="D213"/>
      <c r="E213"/>
      <c r="F213"/>
    </row>
    <row r="214" spans="1:6" x14ac:dyDescent="0.2">
      <c r="A214"/>
      <c r="B214"/>
      <c r="C214"/>
      <c r="D214"/>
      <c r="E214"/>
      <c r="F214"/>
    </row>
    <row r="215" spans="1:6" x14ac:dyDescent="0.2">
      <c r="A215"/>
      <c r="B215"/>
      <c r="C215"/>
      <c r="D215"/>
      <c r="E215"/>
      <c r="F215"/>
    </row>
    <row r="216" spans="1:6" x14ac:dyDescent="0.2">
      <c r="A216"/>
      <c r="B216"/>
      <c r="C216"/>
      <c r="D216"/>
      <c r="E216"/>
      <c r="F216"/>
    </row>
    <row r="217" spans="1:6" x14ac:dyDescent="0.2">
      <c r="A217"/>
      <c r="B217"/>
      <c r="C217"/>
      <c r="D217"/>
      <c r="E217"/>
      <c r="F217"/>
    </row>
    <row r="218" spans="1:6" x14ac:dyDescent="0.2">
      <c r="A218"/>
      <c r="B218"/>
      <c r="C218"/>
      <c r="D218"/>
      <c r="E218"/>
      <c r="F218"/>
    </row>
    <row r="219" spans="1:6" x14ac:dyDescent="0.2">
      <c r="A219"/>
      <c r="B219"/>
      <c r="C219"/>
      <c r="D219"/>
      <c r="E219"/>
      <c r="F219"/>
    </row>
    <row r="220" spans="1:6" x14ac:dyDescent="0.2">
      <c r="A220"/>
      <c r="B220"/>
      <c r="C220"/>
      <c r="D220"/>
      <c r="E220"/>
      <c r="F220"/>
    </row>
    <row r="221" spans="1:6" x14ac:dyDescent="0.2">
      <c r="A221"/>
      <c r="B221"/>
      <c r="C221"/>
      <c r="D221"/>
      <c r="E221"/>
      <c r="F221"/>
    </row>
    <row r="222" spans="1:6" x14ac:dyDescent="0.2">
      <c r="A222"/>
      <c r="B222"/>
      <c r="C222"/>
      <c r="D222"/>
      <c r="E222"/>
      <c r="F222"/>
    </row>
    <row r="223" spans="1:6" x14ac:dyDescent="0.2">
      <c r="A223"/>
      <c r="B223"/>
      <c r="C223"/>
      <c r="D223"/>
      <c r="E223"/>
      <c r="F223"/>
    </row>
    <row r="224" spans="1:6" x14ac:dyDescent="0.2">
      <c r="A224"/>
      <c r="B224"/>
      <c r="C224"/>
      <c r="D224"/>
      <c r="E224"/>
      <c r="F224"/>
    </row>
    <row r="225" spans="1:6" x14ac:dyDescent="0.2">
      <c r="A225"/>
      <c r="B225"/>
      <c r="C225"/>
      <c r="D225"/>
      <c r="E225"/>
      <c r="F225"/>
    </row>
    <row r="226" spans="1:6" x14ac:dyDescent="0.2">
      <c r="A226"/>
      <c r="B226"/>
      <c r="C226"/>
      <c r="D226"/>
      <c r="E226"/>
      <c r="F226"/>
    </row>
    <row r="227" spans="1:6" x14ac:dyDescent="0.2">
      <c r="A227"/>
      <c r="B227"/>
      <c r="C227"/>
      <c r="D227"/>
      <c r="E227"/>
      <c r="F227"/>
    </row>
    <row r="228" spans="1:6" x14ac:dyDescent="0.2">
      <c r="A228"/>
      <c r="B228"/>
      <c r="C228"/>
      <c r="D228"/>
      <c r="E228"/>
      <c r="F228"/>
    </row>
    <row r="229" spans="1:6" x14ac:dyDescent="0.2">
      <c r="A229"/>
      <c r="B229"/>
      <c r="C229"/>
      <c r="D229"/>
      <c r="E229"/>
      <c r="F229"/>
    </row>
    <row r="230" spans="1:6" x14ac:dyDescent="0.2">
      <c r="A230"/>
      <c r="B230"/>
      <c r="C230"/>
      <c r="D230"/>
      <c r="E230"/>
      <c r="F230"/>
    </row>
    <row r="231" spans="1:6" x14ac:dyDescent="0.2">
      <c r="A231"/>
      <c r="B231"/>
      <c r="C231"/>
      <c r="D231"/>
      <c r="E231"/>
      <c r="F231"/>
    </row>
    <row r="232" spans="1:6" x14ac:dyDescent="0.2">
      <c r="A232"/>
      <c r="B232"/>
      <c r="C232"/>
      <c r="D232"/>
      <c r="E232"/>
      <c r="F232"/>
    </row>
    <row r="233" spans="1:6" x14ac:dyDescent="0.2">
      <c r="A233"/>
      <c r="B233"/>
      <c r="C233"/>
      <c r="D233"/>
      <c r="E233"/>
      <c r="F233"/>
    </row>
    <row r="234" spans="1:6" x14ac:dyDescent="0.2">
      <c r="A234"/>
      <c r="B234"/>
      <c r="C234"/>
      <c r="D234"/>
      <c r="E234"/>
      <c r="F234"/>
    </row>
    <row r="235" spans="1:6" x14ac:dyDescent="0.2">
      <c r="A235"/>
      <c r="B235"/>
      <c r="C235"/>
      <c r="D235"/>
      <c r="E235"/>
      <c r="F235"/>
    </row>
    <row r="236" spans="1:6" x14ac:dyDescent="0.2">
      <c r="A236"/>
      <c r="B236"/>
      <c r="C236"/>
      <c r="D236"/>
      <c r="E236"/>
      <c r="F236"/>
    </row>
    <row r="237" spans="1:6" x14ac:dyDescent="0.2">
      <c r="A237"/>
      <c r="B237"/>
      <c r="C237"/>
      <c r="D237"/>
      <c r="E237"/>
      <c r="F237"/>
    </row>
    <row r="238" spans="1:6" x14ac:dyDescent="0.2">
      <c r="A238"/>
      <c r="B238"/>
      <c r="C238"/>
      <c r="D238"/>
      <c r="E238"/>
      <c r="F238"/>
    </row>
    <row r="239" spans="1:6" x14ac:dyDescent="0.2">
      <c r="A239"/>
      <c r="B239"/>
      <c r="C239"/>
      <c r="D239"/>
      <c r="E239"/>
      <c r="F239"/>
    </row>
    <row r="240" spans="1:6" x14ac:dyDescent="0.2">
      <c r="A240"/>
      <c r="B240"/>
      <c r="C240"/>
      <c r="D240"/>
      <c r="E240"/>
      <c r="F240"/>
    </row>
    <row r="241" spans="1:6" x14ac:dyDescent="0.2">
      <c r="A241"/>
      <c r="B241"/>
      <c r="C241"/>
      <c r="D241"/>
      <c r="E241"/>
      <c r="F241"/>
    </row>
    <row r="242" spans="1:6" x14ac:dyDescent="0.2">
      <c r="A242"/>
      <c r="B242"/>
      <c r="C242"/>
      <c r="D242"/>
      <c r="E242"/>
      <c r="F242"/>
    </row>
    <row r="243" spans="1:6" x14ac:dyDescent="0.2">
      <c r="A243"/>
      <c r="B243"/>
      <c r="C243"/>
      <c r="D243"/>
      <c r="E243"/>
      <c r="F243"/>
    </row>
    <row r="244" spans="1:6" x14ac:dyDescent="0.2">
      <c r="A244"/>
      <c r="B244"/>
      <c r="C244"/>
      <c r="D244"/>
      <c r="E244"/>
      <c r="F244"/>
    </row>
    <row r="245" spans="1:6" x14ac:dyDescent="0.2">
      <c r="A245"/>
      <c r="B245"/>
      <c r="C245"/>
      <c r="D245"/>
      <c r="E245"/>
      <c r="F245"/>
    </row>
    <row r="246" spans="1:6" x14ac:dyDescent="0.2">
      <c r="A246"/>
      <c r="B246"/>
      <c r="C246"/>
      <c r="D246"/>
      <c r="E246"/>
      <c r="F246"/>
    </row>
    <row r="247" spans="1:6" x14ac:dyDescent="0.2">
      <c r="A247"/>
      <c r="B247"/>
      <c r="C247"/>
      <c r="D247"/>
      <c r="E247"/>
      <c r="F247"/>
    </row>
    <row r="248" spans="1:6" x14ac:dyDescent="0.2">
      <c r="A248"/>
      <c r="B248"/>
      <c r="C248"/>
      <c r="D248"/>
      <c r="E248"/>
      <c r="F248"/>
    </row>
    <row r="249" spans="1:6" x14ac:dyDescent="0.2">
      <c r="A249"/>
      <c r="B249"/>
      <c r="C249"/>
      <c r="D249"/>
      <c r="E249"/>
      <c r="F249"/>
    </row>
    <row r="250" spans="1:6" x14ac:dyDescent="0.2">
      <c r="A250"/>
      <c r="B250"/>
      <c r="C250"/>
      <c r="D250"/>
      <c r="E250"/>
      <c r="F250"/>
    </row>
    <row r="251" spans="1:6" x14ac:dyDescent="0.2">
      <c r="A251"/>
      <c r="B251"/>
      <c r="C251"/>
      <c r="D251"/>
      <c r="E251"/>
      <c r="F251"/>
    </row>
    <row r="252" spans="1:6" x14ac:dyDescent="0.2">
      <c r="A252"/>
      <c r="B252"/>
      <c r="C252"/>
      <c r="D252"/>
      <c r="E252"/>
      <c r="F252"/>
    </row>
    <row r="253" spans="1:6" x14ac:dyDescent="0.2">
      <c r="A253"/>
      <c r="B253"/>
      <c r="C253"/>
      <c r="D253"/>
      <c r="E253"/>
      <c r="F253"/>
    </row>
    <row r="254" spans="1:6" x14ac:dyDescent="0.2">
      <c r="A254"/>
      <c r="B254"/>
      <c r="C254"/>
      <c r="D254"/>
      <c r="E254"/>
      <c r="F254"/>
    </row>
    <row r="255" spans="1:6" x14ac:dyDescent="0.2">
      <c r="A255"/>
      <c r="B255"/>
      <c r="C255"/>
      <c r="D255"/>
      <c r="E255"/>
      <c r="F255"/>
    </row>
    <row r="256" spans="1:6" x14ac:dyDescent="0.2">
      <c r="A256"/>
      <c r="B256"/>
      <c r="C256"/>
      <c r="D256"/>
      <c r="E256"/>
      <c r="F256"/>
    </row>
    <row r="257" spans="1:6" x14ac:dyDescent="0.2">
      <c r="A257"/>
      <c r="B257"/>
      <c r="C257"/>
      <c r="D257"/>
      <c r="E257"/>
      <c r="F257"/>
    </row>
    <row r="258" spans="1:6" x14ac:dyDescent="0.2">
      <c r="A258"/>
      <c r="B258"/>
      <c r="C258"/>
      <c r="D258"/>
      <c r="E258"/>
      <c r="F258"/>
    </row>
    <row r="259" spans="1:6" x14ac:dyDescent="0.2">
      <c r="A259"/>
      <c r="B259"/>
      <c r="C259"/>
      <c r="D259"/>
      <c r="E259"/>
      <c r="F259"/>
    </row>
    <row r="260" spans="1:6" x14ac:dyDescent="0.2">
      <c r="A260"/>
      <c r="B260"/>
      <c r="C260"/>
      <c r="D260"/>
      <c r="E260"/>
      <c r="F260"/>
    </row>
    <row r="261" spans="1:6" x14ac:dyDescent="0.2">
      <c r="A261"/>
      <c r="B261"/>
      <c r="C261"/>
      <c r="D261"/>
      <c r="E261"/>
      <c r="F261"/>
    </row>
    <row r="262" spans="1:6" x14ac:dyDescent="0.2">
      <c r="A262"/>
      <c r="B262"/>
      <c r="C262"/>
      <c r="D262"/>
      <c r="E262"/>
      <c r="F262"/>
    </row>
    <row r="263" spans="1:6" x14ac:dyDescent="0.2">
      <c r="A263"/>
      <c r="B263"/>
      <c r="C263"/>
      <c r="D263"/>
      <c r="E263"/>
      <c r="F263"/>
    </row>
    <row r="264" spans="1:6" x14ac:dyDescent="0.2">
      <c r="A264"/>
      <c r="B264"/>
      <c r="C264"/>
      <c r="D264"/>
      <c r="E264"/>
      <c r="F264"/>
    </row>
    <row r="265" spans="1:6" x14ac:dyDescent="0.2">
      <c r="A265"/>
      <c r="B265"/>
      <c r="C265"/>
      <c r="D265"/>
      <c r="E265"/>
      <c r="F265"/>
    </row>
    <row r="266" spans="1:6" x14ac:dyDescent="0.2">
      <c r="A266"/>
      <c r="B266"/>
      <c r="C266"/>
      <c r="D266"/>
      <c r="E266"/>
      <c r="F266"/>
    </row>
    <row r="267" spans="1:6" x14ac:dyDescent="0.2">
      <c r="A267"/>
      <c r="B267"/>
      <c r="C267"/>
      <c r="D267"/>
      <c r="E267"/>
      <c r="F267"/>
    </row>
    <row r="268" spans="1:6" x14ac:dyDescent="0.2">
      <c r="A268"/>
      <c r="B268"/>
      <c r="C268"/>
      <c r="D268"/>
      <c r="E268"/>
      <c r="F268"/>
    </row>
    <row r="269" spans="1:6" x14ac:dyDescent="0.2">
      <c r="A269"/>
      <c r="B269"/>
      <c r="C269"/>
      <c r="D269"/>
      <c r="E269"/>
      <c r="F269"/>
    </row>
    <row r="270" spans="1:6" x14ac:dyDescent="0.2">
      <c r="A270"/>
      <c r="B270"/>
      <c r="C270"/>
      <c r="D270"/>
      <c r="E270"/>
      <c r="F270"/>
    </row>
    <row r="271" spans="1:6" x14ac:dyDescent="0.2">
      <c r="A271"/>
      <c r="B271"/>
      <c r="C271"/>
      <c r="D271"/>
      <c r="E271"/>
      <c r="F271"/>
    </row>
    <row r="272" spans="1:6" x14ac:dyDescent="0.2">
      <c r="A272"/>
      <c r="B272"/>
      <c r="C272"/>
      <c r="D272"/>
      <c r="E272"/>
      <c r="F272"/>
    </row>
    <row r="273" spans="1:6" x14ac:dyDescent="0.2">
      <c r="A273"/>
      <c r="B273"/>
      <c r="C273"/>
      <c r="D273"/>
      <c r="E273"/>
      <c r="F273"/>
    </row>
    <row r="274" spans="1:6" x14ac:dyDescent="0.2">
      <c r="A274"/>
      <c r="B274"/>
      <c r="C274"/>
      <c r="D274"/>
      <c r="E274"/>
      <c r="F274"/>
    </row>
    <row r="275" spans="1:6" x14ac:dyDescent="0.2">
      <c r="A275"/>
      <c r="B275"/>
      <c r="C275"/>
      <c r="D275"/>
      <c r="E275"/>
      <c r="F275"/>
    </row>
    <row r="276" spans="1:6" x14ac:dyDescent="0.2">
      <c r="A276"/>
      <c r="B276"/>
      <c r="C276"/>
      <c r="D276"/>
      <c r="E276"/>
      <c r="F276"/>
    </row>
    <row r="277" spans="1:6" x14ac:dyDescent="0.2">
      <c r="A277"/>
      <c r="B277"/>
      <c r="C277"/>
      <c r="D277"/>
      <c r="E277"/>
      <c r="F277"/>
    </row>
    <row r="278" spans="1:6" x14ac:dyDescent="0.2">
      <c r="A278"/>
      <c r="B278"/>
      <c r="C278"/>
      <c r="D278"/>
      <c r="E278"/>
      <c r="F278"/>
    </row>
    <row r="279" spans="1:6" x14ac:dyDescent="0.2">
      <c r="A279"/>
      <c r="B279"/>
      <c r="C279"/>
      <c r="D279"/>
      <c r="E279"/>
      <c r="F279"/>
    </row>
    <row r="280" spans="1:6" x14ac:dyDescent="0.2">
      <c r="A280"/>
      <c r="B280"/>
      <c r="C280"/>
      <c r="D280"/>
      <c r="E280"/>
      <c r="F280"/>
    </row>
    <row r="281" spans="1:6" x14ac:dyDescent="0.2">
      <c r="A281"/>
      <c r="B281"/>
      <c r="C281"/>
      <c r="D281"/>
      <c r="E281"/>
      <c r="F281"/>
    </row>
    <row r="282" spans="1:6" x14ac:dyDescent="0.2">
      <c r="A282"/>
      <c r="B282"/>
      <c r="C282"/>
      <c r="D282"/>
      <c r="E282"/>
      <c r="F282"/>
    </row>
    <row r="283" spans="1:6" x14ac:dyDescent="0.2">
      <c r="A283"/>
      <c r="B283"/>
      <c r="C283"/>
      <c r="D283"/>
      <c r="E283"/>
      <c r="F283"/>
    </row>
    <row r="284" spans="1:6" x14ac:dyDescent="0.2">
      <c r="A284"/>
      <c r="B284"/>
      <c r="C284"/>
      <c r="D284"/>
      <c r="E284"/>
      <c r="F284"/>
    </row>
    <row r="285" spans="1:6" x14ac:dyDescent="0.2">
      <c r="A285"/>
      <c r="B285"/>
      <c r="C285"/>
      <c r="D285"/>
      <c r="E285"/>
      <c r="F285"/>
    </row>
    <row r="286" spans="1:6" x14ac:dyDescent="0.2">
      <c r="A286"/>
      <c r="B286"/>
      <c r="C286"/>
      <c r="D286"/>
      <c r="E286"/>
      <c r="F286"/>
    </row>
    <row r="287" spans="1:6" x14ac:dyDescent="0.2">
      <c r="A287"/>
      <c r="B287"/>
      <c r="C287"/>
      <c r="D287"/>
      <c r="E287"/>
      <c r="F287"/>
    </row>
    <row r="288" spans="1:6" x14ac:dyDescent="0.2">
      <c r="A288"/>
      <c r="B288"/>
      <c r="C288"/>
      <c r="D288"/>
      <c r="E288"/>
      <c r="F288"/>
    </row>
    <row r="289" spans="1:6" x14ac:dyDescent="0.2">
      <c r="A289"/>
      <c r="B289"/>
      <c r="C289"/>
      <c r="D289"/>
      <c r="E289"/>
      <c r="F289"/>
    </row>
    <row r="290" spans="1:6" x14ac:dyDescent="0.2">
      <c r="A290"/>
      <c r="B290"/>
      <c r="C290"/>
      <c r="D290"/>
      <c r="E290"/>
      <c r="F290"/>
    </row>
    <row r="291" spans="1:6" x14ac:dyDescent="0.2">
      <c r="A291"/>
      <c r="B291"/>
      <c r="C291"/>
      <c r="D291"/>
      <c r="E291"/>
      <c r="F291"/>
    </row>
    <row r="292" spans="1:6" x14ac:dyDescent="0.2">
      <c r="A292"/>
      <c r="B292"/>
      <c r="C292"/>
      <c r="D292"/>
      <c r="E292"/>
      <c r="F292"/>
    </row>
    <row r="293" spans="1:6" x14ac:dyDescent="0.2">
      <c r="A293"/>
      <c r="B293"/>
      <c r="C293"/>
      <c r="D293"/>
      <c r="E293"/>
      <c r="F293"/>
    </row>
    <row r="294" spans="1:6" x14ac:dyDescent="0.2">
      <c r="A294"/>
      <c r="B294"/>
      <c r="C294"/>
      <c r="D294"/>
      <c r="E294"/>
      <c r="F294"/>
    </row>
    <row r="295" spans="1:6" x14ac:dyDescent="0.2">
      <c r="A295"/>
      <c r="B295"/>
      <c r="C295"/>
      <c r="D295"/>
      <c r="E295"/>
      <c r="F295"/>
    </row>
    <row r="296" spans="1:6" x14ac:dyDescent="0.2">
      <c r="A296"/>
      <c r="B296"/>
      <c r="C296"/>
      <c r="D296"/>
      <c r="E296"/>
      <c r="F296"/>
    </row>
    <row r="297" spans="1:6" x14ac:dyDescent="0.2">
      <c r="A297"/>
      <c r="B297"/>
      <c r="C297"/>
      <c r="D297"/>
      <c r="E297"/>
      <c r="F297"/>
    </row>
    <row r="298" spans="1:6" x14ac:dyDescent="0.2">
      <c r="A298"/>
      <c r="B298"/>
      <c r="C298"/>
      <c r="D298"/>
      <c r="E298"/>
      <c r="F298"/>
    </row>
    <row r="299" spans="1:6" x14ac:dyDescent="0.2">
      <c r="A299"/>
      <c r="B299"/>
      <c r="C299"/>
      <c r="D299"/>
      <c r="E299"/>
      <c r="F299"/>
    </row>
    <row r="300" spans="1:6" x14ac:dyDescent="0.2">
      <c r="A300"/>
      <c r="B300"/>
      <c r="C300"/>
      <c r="D300"/>
      <c r="E300"/>
      <c r="F300"/>
    </row>
    <row r="301" spans="1:6" x14ac:dyDescent="0.2">
      <c r="A301"/>
      <c r="B301"/>
      <c r="C301"/>
      <c r="D301"/>
      <c r="E301"/>
      <c r="F301"/>
    </row>
    <row r="302" spans="1:6" x14ac:dyDescent="0.2">
      <c r="A302"/>
      <c r="B302"/>
      <c r="C302"/>
      <c r="D302"/>
      <c r="E302"/>
      <c r="F302"/>
    </row>
    <row r="303" spans="1:6" x14ac:dyDescent="0.2">
      <c r="A303"/>
      <c r="B303"/>
      <c r="C303"/>
      <c r="D303"/>
      <c r="E303"/>
      <c r="F303"/>
    </row>
    <row r="304" spans="1:6" x14ac:dyDescent="0.2">
      <c r="A304"/>
      <c r="B304"/>
      <c r="C304"/>
      <c r="D304"/>
      <c r="E304"/>
      <c r="F304"/>
    </row>
    <row r="305" spans="1:6" x14ac:dyDescent="0.2">
      <c r="A305"/>
      <c r="B305"/>
      <c r="C305"/>
      <c r="D305"/>
      <c r="E305"/>
      <c r="F305"/>
    </row>
    <row r="306" spans="1:6" x14ac:dyDescent="0.2">
      <c r="A306"/>
      <c r="B306"/>
      <c r="C306"/>
      <c r="D306"/>
      <c r="E306"/>
      <c r="F306"/>
    </row>
    <row r="307" spans="1:6" x14ac:dyDescent="0.2">
      <c r="A307"/>
      <c r="B307"/>
      <c r="C307"/>
      <c r="D307"/>
      <c r="E307"/>
      <c r="F307"/>
    </row>
    <row r="308" spans="1:6" x14ac:dyDescent="0.2">
      <c r="A308"/>
      <c r="B308"/>
      <c r="C308"/>
      <c r="D308"/>
      <c r="E308"/>
      <c r="F308"/>
    </row>
    <row r="309" spans="1:6" x14ac:dyDescent="0.2">
      <c r="A309"/>
      <c r="B309"/>
      <c r="C309"/>
      <c r="D309"/>
      <c r="E309"/>
      <c r="F309"/>
    </row>
    <row r="310" spans="1:6" x14ac:dyDescent="0.2">
      <c r="A310"/>
      <c r="B310"/>
      <c r="C310"/>
      <c r="D310"/>
      <c r="E310"/>
      <c r="F310"/>
    </row>
    <row r="311" spans="1:6" x14ac:dyDescent="0.2">
      <c r="A311"/>
      <c r="B311"/>
      <c r="C311"/>
      <c r="D311"/>
      <c r="E311"/>
      <c r="F311"/>
    </row>
    <row r="312" spans="1:6" x14ac:dyDescent="0.2">
      <c r="A312"/>
      <c r="B312"/>
      <c r="C312"/>
      <c r="D312"/>
      <c r="E312"/>
      <c r="F312"/>
    </row>
    <row r="313" spans="1:6" x14ac:dyDescent="0.2">
      <c r="A313"/>
      <c r="B313"/>
      <c r="C313"/>
      <c r="D313"/>
      <c r="E313"/>
      <c r="F313"/>
    </row>
    <row r="314" spans="1:6" x14ac:dyDescent="0.2">
      <c r="A314"/>
      <c r="B314"/>
      <c r="C314"/>
      <c r="D314"/>
      <c r="E314"/>
      <c r="F314"/>
    </row>
    <row r="315" spans="1:6" x14ac:dyDescent="0.2">
      <c r="A315"/>
      <c r="B315"/>
      <c r="C315"/>
      <c r="D315"/>
      <c r="E315"/>
      <c r="F315"/>
    </row>
    <row r="316" spans="1:6" x14ac:dyDescent="0.2">
      <c r="A316"/>
      <c r="B316"/>
      <c r="C316"/>
      <c r="D316"/>
      <c r="E316"/>
      <c r="F316"/>
    </row>
    <row r="317" spans="1:6" x14ac:dyDescent="0.2">
      <c r="A317"/>
      <c r="B317"/>
      <c r="C317"/>
      <c r="D317"/>
      <c r="E317"/>
      <c r="F317"/>
    </row>
    <row r="318" spans="1:6" x14ac:dyDescent="0.2">
      <c r="A318"/>
      <c r="B318"/>
      <c r="C318"/>
      <c r="D318"/>
      <c r="E318"/>
      <c r="F318"/>
    </row>
    <row r="319" spans="1:6" x14ac:dyDescent="0.2">
      <c r="A319"/>
      <c r="B319"/>
      <c r="C319"/>
      <c r="D319"/>
      <c r="E319"/>
      <c r="F319"/>
    </row>
    <row r="320" spans="1:6" x14ac:dyDescent="0.2">
      <c r="A320"/>
      <c r="B320"/>
      <c r="C320"/>
      <c r="D320"/>
      <c r="E320"/>
      <c r="F320"/>
    </row>
    <row r="321" spans="1:6" x14ac:dyDescent="0.2">
      <c r="A321"/>
      <c r="B321"/>
      <c r="C321"/>
      <c r="D321"/>
      <c r="E321"/>
      <c r="F321"/>
    </row>
    <row r="322" spans="1:6" x14ac:dyDescent="0.2">
      <c r="A322"/>
      <c r="B322"/>
      <c r="C322"/>
      <c r="D322"/>
      <c r="E322"/>
      <c r="F322"/>
    </row>
    <row r="323" spans="1:6" x14ac:dyDescent="0.2">
      <c r="A323"/>
      <c r="B323"/>
      <c r="C323"/>
      <c r="D323"/>
      <c r="E323"/>
      <c r="F323"/>
    </row>
    <row r="324" spans="1:6" x14ac:dyDescent="0.2">
      <c r="A324"/>
      <c r="B324"/>
      <c r="C324"/>
      <c r="D324"/>
      <c r="E324"/>
      <c r="F324"/>
    </row>
    <row r="325" spans="1:6" x14ac:dyDescent="0.2">
      <c r="A325"/>
      <c r="B325"/>
      <c r="C325"/>
      <c r="D325"/>
      <c r="E325"/>
      <c r="F325"/>
    </row>
    <row r="326" spans="1:6" x14ac:dyDescent="0.2">
      <c r="A326"/>
      <c r="B326"/>
      <c r="C326"/>
      <c r="D326"/>
      <c r="E326"/>
      <c r="F326"/>
    </row>
    <row r="327" spans="1:6" x14ac:dyDescent="0.2">
      <c r="A327"/>
      <c r="B327"/>
      <c r="C327"/>
      <c r="D327"/>
      <c r="E327"/>
      <c r="F327"/>
    </row>
    <row r="328" spans="1:6" x14ac:dyDescent="0.2">
      <c r="A328"/>
      <c r="B328"/>
      <c r="C328"/>
      <c r="D328"/>
      <c r="E328"/>
      <c r="F328"/>
    </row>
    <row r="329" spans="1:6" x14ac:dyDescent="0.2">
      <c r="A329"/>
      <c r="B329"/>
      <c r="C329"/>
      <c r="D329"/>
      <c r="E329"/>
      <c r="F329"/>
    </row>
    <row r="330" spans="1:6" x14ac:dyDescent="0.2">
      <c r="A330"/>
      <c r="B330"/>
      <c r="C330"/>
      <c r="D330"/>
      <c r="E330"/>
      <c r="F330"/>
    </row>
    <row r="331" spans="1:6" x14ac:dyDescent="0.2">
      <c r="A331"/>
      <c r="B331"/>
      <c r="C331"/>
      <c r="D331"/>
      <c r="E331"/>
      <c r="F331"/>
    </row>
    <row r="332" spans="1:6" x14ac:dyDescent="0.2">
      <c r="A332"/>
      <c r="B332"/>
      <c r="C332"/>
      <c r="D332"/>
      <c r="E332"/>
      <c r="F332"/>
    </row>
    <row r="333" spans="1:6" x14ac:dyDescent="0.2">
      <c r="A333"/>
      <c r="B333"/>
      <c r="C333"/>
      <c r="D333"/>
      <c r="E333"/>
      <c r="F333"/>
    </row>
    <row r="334" spans="1:6" x14ac:dyDescent="0.2">
      <c r="A334"/>
      <c r="B334"/>
      <c r="C334"/>
      <c r="D334"/>
      <c r="E334"/>
      <c r="F334"/>
    </row>
    <row r="335" spans="1:6" x14ac:dyDescent="0.2">
      <c r="A335"/>
      <c r="B335"/>
      <c r="C335"/>
      <c r="D335"/>
      <c r="E335"/>
      <c r="F335"/>
    </row>
    <row r="336" spans="1:6" x14ac:dyDescent="0.2">
      <c r="A336"/>
      <c r="B336"/>
      <c r="C336"/>
      <c r="D336"/>
      <c r="E336"/>
      <c r="F336"/>
    </row>
    <row r="337" spans="1:6" x14ac:dyDescent="0.2">
      <c r="A337"/>
      <c r="B337"/>
      <c r="C337"/>
      <c r="D337"/>
      <c r="E337"/>
      <c r="F337"/>
    </row>
    <row r="338" spans="1:6" x14ac:dyDescent="0.2">
      <c r="A338"/>
      <c r="B338"/>
      <c r="C338"/>
      <c r="D338"/>
      <c r="E338"/>
      <c r="F338"/>
    </row>
    <row r="339" spans="1:6" x14ac:dyDescent="0.2">
      <c r="A339"/>
      <c r="B339"/>
      <c r="C339"/>
      <c r="D339"/>
      <c r="E339"/>
      <c r="F339"/>
    </row>
    <row r="340" spans="1:6" x14ac:dyDescent="0.2">
      <c r="A340"/>
      <c r="B340"/>
      <c r="C340"/>
      <c r="D340"/>
      <c r="E340"/>
      <c r="F340"/>
    </row>
    <row r="341" spans="1:6" x14ac:dyDescent="0.2">
      <c r="A341"/>
      <c r="B341"/>
      <c r="C341"/>
      <c r="D341"/>
      <c r="E341"/>
      <c r="F341"/>
    </row>
    <row r="342" spans="1:6" x14ac:dyDescent="0.2">
      <c r="A342"/>
      <c r="B342"/>
      <c r="C342"/>
      <c r="D342"/>
      <c r="E342"/>
      <c r="F342"/>
    </row>
    <row r="343" spans="1:6" x14ac:dyDescent="0.2">
      <c r="A343"/>
      <c r="B343"/>
      <c r="C343"/>
      <c r="D343"/>
      <c r="E343"/>
      <c r="F343"/>
    </row>
    <row r="344" spans="1:6" x14ac:dyDescent="0.2">
      <c r="A344"/>
      <c r="B344"/>
      <c r="C344"/>
      <c r="D344"/>
      <c r="E344"/>
      <c r="F344"/>
    </row>
    <row r="345" spans="1:6" x14ac:dyDescent="0.2">
      <c r="A345"/>
      <c r="B345"/>
      <c r="C345"/>
      <c r="D345"/>
      <c r="E345"/>
      <c r="F345"/>
    </row>
    <row r="346" spans="1:6" x14ac:dyDescent="0.2">
      <c r="A346"/>
      <c r="B346"/>
      <c r="C346"/>
      <c r="D346"/>
      <c r="E346"/>
      <c r="F346"/>
    </row>
    <row r="347" spans="1:6" x14ac:dyDescent="0.2">
      <c r="A347"/>
      <c r="B347"/>
      <c r="C347"/>
      <c r="D347"/>
      <c r="E347"/>
      <c r="F347"/>
    </row>
    <row r="348" spans="1:6" x14ac:dyDescent="0.2">
      <c r="A348"/>
      <c r="B348"/>
      <c r="C348"/>
      <c r="D348"/>
      <c r="E348"/>
      <c r="F348"/>
    </row>
    <row r="349" spans="1:6" x14ac:dyDescent="0.2">
      <c r="A349"/>
      <c r="B349"/>
      <c r="C349"/>
      <c r="D349"/>
      <c r="E349"/>
      <c r="F349"/>
    </row>
    <row r="350" spans="1:6" x14ac:dyDescent="0.2">
      <c r="A350"/>
      <c r="B350"/>
      <c r="C350"/>
      <c r="D350"/>
      <c r="E350"/>
      <c r="F350"/>
    </row>
    <row r="351" spans="1:6" x14ac:dyDescent="0.2">
      <c r="A351"/>
      <c r="B351"/>
      <c r="C351"/>
      <c r="D351"/>
      <c r="E351"/>
      <c r="F351"/>
    </row>
    <row r="352" spans="1:6" x14ac:dyDescent="0.2">
      <c r="A352"/>
      <c r="B352"/>
      <c r="C352"/>
      <c r="D352"/>
      <c r="E352"/>
      <c r="F352"/>
    </row>
    <row r="353" spans="1:6" x14ac:dyDescent="0.2">
      <c r="A353"/>
      <c r="B353"/>
      <c r="C353"/>
      <c r="D353"/>
      <c r="E353"/>
      <c r="F353"/>
    </row>
    <row r="354" spans="1:6" x14ac:dyDescent="0.2">
      <c r="A354"/>
      <c r="B354"/>
      <c r="C354"/>
      <c r="D354"/>
      <c r="E354"/>
      <c r="F354"/>
    </row>
    <row r="355" spans="1:6" x14ac:dyDescent="0.2">
      <c r="A355"/>
      <c r="B355"/>
      <c r="C355"/>
      <c r="D355"/>
      <c r="E355"/>
      <c r="F355"/>
    </row>
    <row r="356" spans="1:6" x14ac:dyDescent="0.2">
      <c r="A356"/>
      <c r="B356"/>
      <c r="C356"/>
      <c r="D356"/>
      <c r="E356"/>
      <c r="F356"/>
    </row>
    <row r="357" spans="1:6" x14ac:dyDescent="0.2">
      <c r="A357"/>
      <c r="B357"/>
      <c r="C357"/>
      <c r="D357"/>
      <c r="E357"/>
      <c r="F357"/>
    </row>
    <row r="358" spans="1:6" x14ac:dyDescent="0.2">
      <c r="A358"/>
      <c r="B358"/>
      <c r="C358"/>
      <c r="D358"/>
      <c r="E358"/>
      <c r="F358"/>
    </row>
    <row r="359" spans="1:6" x14ac:dyDescent="0.2">
      <c r="A359"/>
      <c r="B359"/>
      <c r="C359"/>
      <c r="D359"/>
      <c r="E359"/>
      <c r="F359"/>
    </row>
    <row r="360" spans="1:6" x14ac:dyDescent="0.2">
      <c r="A360"/>
      <c r="B360"/>
      <c r="C360"/>
      <c r="D360"/>
      <c r="E360"/>
      <c r="F360"/>
    </row>
    <row r="361" spans="1:6" x14ac:dyDescent="0.2">
      <c r="A361"/>
      <c r="B361"/>
      <c r="C361"/>
      <c r="D361"/>
      <c r="E361"/>
      <c r="F361"/>
    </row>
    <row r="362" spans="1:6" x14ac:dyDescent="0.2">
      <c r="A362"/>
      <c r="B362"/>
      <c r="C362"/>
      <c r="D362"/>
      <c r="E362"/>
      <c r="F362"/>
    </row>
    <row r="363" spans="1:6" x14ac:dyDescent="0.2">
      <c r="A363"/>
      <c r="B363"/>
      <c r="C363"/>
      <c r="D363"/>
      <c r="E363"/>
      <c r="F363"/>
    </row>
    <row r="364" spans="1:6" x14ac:dyDescent="0.2">
      <c r="A364"/>
      <c r="B364"/>
      <c r="C364"/>
      <c r="D364"/>
      <c r="E364"/>
      <c r="F364"/>
    </row>
    <row r="365" spans="1:6" x14ac:dyDescent="0.2">
      <c r="A365"/>
      <c r="B365"/>
      <c r="C365"/>
      <c r="D365"/>
      <c r="E365"/>
      <c r="F365"/>
    </row>
    <row r="366" spans="1:6" x14ac:dyDescent="0.2">
      <c r="A366"/>
      <c r="B366"/>
      <c r="C366"/>
      <c r="D366"/>
      <c r="E366"/>
      <c r="F366"/>
    </row>
    <row r="367" spans="1:6" x14ac:dyDescent="0.2">
      <c r="A367"/>
      <c r="B367"/>
      <c r="C367"/>
      <c r="D367"/>
      <c r="E367"/>
      <c r="F367"/>
    </row>
    <row r="368" spans="1:6" x14ac:dyDescent="0.2">
      <c r="A368"/>
      <c r="B368"/>
      <c r="C368"/>
      <c r="D368"/>
      <c r="E368"/>
      <c r="F368"/>
    </row>
    <row r="369" spans="1:6" x14ac:dyDescent="0.2">
      <c r="A369"/>
      <c r="B369"/>
      <c r="C369"/>
      <c r="D369"/>
      <c r="E369"/>
      <c r="F369"/>
    </row>
    <row r="370" spans="1:6" x14ac:dyDescent="0.2">
      <c r="A370"/>
      <c r="B370"/>
      <c r="C370"/>
      <c r="D370"/>
      <c r="E370"/>
      <c r="F370"/>
    </row>
    <row r="371" spans="1:6" x14ac:dyDescent="0.2">
      <c r="A371"/>
      <c r="B371"/>
      <c r="C371"/>
      <c r="D371"/>
      <c r="E371"/>
      <c r="F371"/>
    </row>
    <row r="372" spans="1:6" x14ac:dyDescent="0.2">
      <c r="A372"/>
      <c r="B372"/>
      <c r="C372"/>
      <c r="D372"/>
      <c r="E372"/>
      <c r="F372"/>
    </row>
    <row r="373" spans="1:6" x14ac:dyDescent="0.2">
      <c r="A373"/>
      <c r="B373"/>
      <c r="C373"/>
      <c r="D373"/>
      <c r="E373"/>
      <c r="F373"/>
    </row>
    <row r="374" spans="1:6" x14ac:dyDescent="0.2">
      <c r="A374"/>
      <c r="B374"/>
      <c r="C374"/>
      <c r="D374"/>
      <c r="E374"/>
      <c r="F374"/>
    </row>
    <row r="375" spans="1:6" x14ac:dyDescent="0.2">
      <c r="A375"/>
      <c r="B375"/>
      <c r="C375"/>
      <c r="D375"/>
      <c r="E375"/>
      <c r="F375"/>
    </row>
    <row r="376" spans="1:6" x14ac:dyDescent="0.2">
      <c r="A376"/>
      <c r="B376"/>
      <c r="C376"/>
      <c r="D376"/>
      <c r="E376"/>
      <c r="F376"/>
    </row>
    <row r="377" spans="1:6" x14ac:dyDescent="0.2">
      <c r="A377"/>
      <c r="B377"/>
      <c r="C377"/>
      <c r="D377"/>
      <c r="E377"/>
      <c r="F377"/>
    </row>
    <row r="378" spans="1:6" x14ac:dyDescent="0.2">
      <c r="A378"/>
      <c r="B378"/>
      <c r="C378"/>
      <c r="D378"/>
      <c r="E378"/>
      <c r="F378"/>
    </row>
    <row r="379" spans="1:6" x14ac:dyDescent="0.2">
      <c r="A379"/>
      <c r="B379"/>
      <c r="C379"/>
      <c r="D379"/>
      <c r="E379"/>
      <c r="F379"/>
    </row>
    <row r="380" spans="1:6" x14ac:dyDescent="0.2">
      <c r="A380"/>
      <c r="B380"/>
      <c r="C380"/>
      <c r="D380"/>
      <c r="E380"/>
      <c r="F380"/>
    </row>
    <row r="381" spans="1:6" x14ac:dyDescent="0.2">
      <c r="A381"/>
      <c r="B381"/>
      <c r="C381"/>
      <c r="D381"/>
      <c r="E381"/>
      <c r="F381"/>
    </row>
    <row r="382" spans="1:6" x14ac:dyDescent="0.2">
      <c r="A382"/>
      <c r="B382"/>
      <c r="C382"/>
      <c r="D382"/>
      <c r="E382"/>
      <c r="F382"/>
    </row>
    <row r="383" spans="1:6" x14ac:dyDescent="0.2">
      <c r="A383"/>
      <c r="B383"/>
      <c r="C383"/>
      <c r="D383"/>
      <c r="E383"/>
      <c r="F383"/>
    </row>
    <row r="384" spans="1:6" x14ac:dyDescent="0.2">
      <c r="A384"/>
      <c r="B384"/>
      <c r="C384"/>
      <c r="D384"/>
      <c r="E384"/>
      <c r="F384"/>
    </row>
    <row r="385" spans="1:6" x14ac:dyDescent="0.2">
      <c r="A385"/>
      <c r="B385"/>
      <c r="C385"/>
      <c r="D385"/>
      <c r="E385"/>
      <c r="F385"/>
    </row>
    <row r="386" spans="1:6" x14ac:dyDescent="0.2">
      <c r="A386"/>
      <c r="B386"/>
      <c r="C386"/>
      <c r="D386"/>
      <c r="E386"/>
      <c r="F386"/>
    </row>
    <row r="387" spans="1:6" x14ac:dyDescent="0.2">
      <c r="A387"/>
      <c r="B387"/>
      <c r="C387"/>
      <c r="D387"/>
      <c r="E387"/>
      <c r="F387"/>
    </row>
    <row r="388" spans="1:6" x14ac:dyDescent="0.2">
      <c r="A388"/>
      <c r="B388"/>
      <c r="C388"/>
      <c r="D388"/>
      <c r="E388"/>
      <c r="F388"/>
    </row>
    <row r="389" spans="1:6" x14ac:dyDescent="0.2">
      <c r="A389"/>
      <c r="B389"/>
      <c r="C389"/>
      <c r="D389"/>
      <c r="E389"/>
      <c r="F389"/>
    </row>
    <row r="390" spans="1:6" x14ac:dyDescent="0.2">
      <c r="A390"/>
      <c r="B390"/>
      <c r="C390"/>
      <c r="D390"/>
      <c r="E390"/>
      <c r="F390"/>
    </row>
    <row r="391" spans="1:6" x14ac:dyDescent="0.2">
      <c r="A391"/>
      <c r="B391"/>
      <c r="C391"/>
      <c r="D391"/>
      <c r="E391"/>
      <c r="F391"/>
    </row>
    <row r="392" spans="1:6" x14ac:dyDescent="0.2">
      <c r="A392"/>
      <c r="B392"/>
      <c r="C392"/>
      <c r="D392"/>
      <c r="E392"/>
      <c r="F392"/>
    </row>
    <row r="393" spans="1:6" x14ac:dyDescent="0.2">
      <c r="A393"/>
      <c r="B393"/>
      <c r="C393"/>
      <c r="D393"/>
      <c r="E393"/>
      <c r="F393"/>
    </row>
    <row r="394" spans="1:6" x14ac:dyDescent="0.2">
      <c r="A394"/>
      <c r="B394"/>
      <c r="C394"/>
      <c r="D394"/>
      <c r="E394"/>
      <c r="F394"/>
    </row>
    <row r="395" spans="1:6" x14ac:dyDescent="0.2">
      <c r="A395"/>
      <c r="B395"/>
      <c r="C395"/>
      <c r="D395"/>
      <c r="E395"/>
      <c r="F395"/>
    </row>
    <row r="396" spans="1:6" x14ac:dyDescent="0.2">
      <c r="A396"/>
      <c r="B396"/>
      <c r="C396"/>
      <c r="D396"/>
      <c r="E396"/>
      <c r="F396"/>
    </row>
    <row r="397" spans="1:6" x14ac:dyDescent="0.2">
      <c r="A397"/>
      <c r="B397"/>
      <c r="C397"/>
      <c r="D397"/>
      <c r="E397"/>
      <c r="F397"/>
    </row>
    <row r="398" spans="1:6" x14ac:dyDescent="0.2">
      <c r="A398"/>
      <c r="B398"/>
      <c r="C398"/>
      <c r="D398"/>
      <c r="E398"/>
      <c r="F398"/>
    </row>
    <row r="399" spans="1:6" x14ac:dyDescent="0.2">
      <c r="A399"/>
      <c r="B399"/>
      <c r="C399"/>
      <c r="D399"/>
      <c r="E399"/>
      <c r="F399"/>
    </row>
    <row r="400" spans="1:6" x14ac:dyDescent="0.2">
      <c r="A400"/>
      <c r="B400"/>
      <c r="C400"/>
      <c r="D400"/>
      <c r="E400"/>
      <c r="F400"/>
    </row>
    <row r="401" spans="1:6" x14ac:dyDescent="0.2">
      <c r="A401"/>
      <c r="B401"/>
      <c r="C401"/>
      <c r="D401"/>
      <c r="E401"/>
      <c r="F401"/>
    </row>
    <row r="402" spans="1:6" x14ac:dyDescent="0.2">
      <c r="A402"/>
      <c r="B402"/>
      <c r="C402"/>
      <c r="D402"/>
      <c r="E402"/>
      <c r="F402"/>
    </row>
    <row r="403" spans="1:6" x14ac:dyDescent="0.2">
      <c r="A403"/>
      <c r="B403"/>
      <c r="C403"/>
      <c r="D403"/>
      <c r="E403"/>
      <c r="F403"/>
    </row>
    <row r="404" spans="1:6" x14ac:dyDescent="0.2">
      <c r="A404"/>
      <c r="B404"/>
      <c r="C404"/>
      <c r="D404"/>
      <c r="E404"/>
      <c r="F404"/>
    </row>
    <row r="405" spans="1:6" x14ac:dyDescent="0.2">
      <c r="A405"/>
      <c r="B405"/>
      <c r="C405"/>
      <c r="D405"/>
      <c r="E405"/>
      <c r="F405"/>
    </row>
    <row r="406" spans="1:6" x14ac:dyDescent="0.2">
      <c r="A406"/>
      <c r="B406"/>
      <c r="C406"/>
      <c r="D406"/>
      <c r="E406"/>
      <c r="F406"/>
    </row>
    <row r="407" spans="1:6" x14ac:dyDescent="0.2">
      <c r="A407"/>
      <c r="B407"/>
      <c r="C407"/>
      <c r="D407"/>
      <c r="E407"/>
      <c r="F407"/>
    </row>
    <row r="408" spans="1:6" x14ac:dyDescent="0.2">
      <c r="A408"/>
      <c r="B408"/>
      <c r="C408"/>
      <c r="D408"/>
      <c r="E408"/>
      <c r="F408"/>
    </row>
    <row r="409" spans="1:6" x14ac:dyDescent="0.2">
      <c r="A409"/>
      <c r="B409"/>
      <c r="C409"/>
      <c r="D409"/>
      <c r="E409"/>
      <c r="F409"/>
    </row>
    <row r="410" spans="1:6" x14ac:dyDescent="0.2">
      <c r="A410"/>
      <c r="B410"/>
      <c r="C410"/>
      <c r="D410"/>
      <c r="E410"/>
      <c r="F410"/>
    </row>
    <row r="411" spans="1:6" x14ac:dyDescent="0.2">
      <c r="A411"/>
      <c r="B411"/>
      <c r="C411"/>
      <c r="D411"/>
      <c r="E411"/>
      <c r="F411"/>
    </row>
    <row r="412" spans="1:6" x14ac:dyDescent="0.2">
      <c r="A412"/>
      <c r="B412"/>
      <c r="C412"/>
      <c r="D412"/>
      <c r="E412"/>
      <c r="F412"/>
    </row>
    <row r="413" spans="1:6" x14ac:dyDescent="0.2">
      <c r="A413"/>
      <c r="B413"/>
      <c r="C413"/>
      <c r="D413"/>
      <c r="E413"/>
      <c r="F413"/>
    </row>
    <row r="414" spans="1:6" x14ac:dyDescent="0.2">
      <c r="A414"/>
      <c r="B414"/>
      <c r="C414"/>
      <c r="D414"/>
      <c r="E414"/>
      <c r="F414"/>
    </row>
    <row r="415" spans="1:6" x14ac:dyDescent="0.2">
      <c r="A415"/>
      <c r="B415"/>
      <c r="C415"/>
      <c r="D415"/>
      <c r="E415"/>
      <c r="F415"/>
    </row>
    <row r="416" spans="1:6" x14ac:dyDescent="0.2">
      <c r="A416"/>
      <c r="B416"/>
      <c r="C416"/>
      <c r="D416"/>
      <c r="E416"/>
      <c r="F416"/>
    </row>
    <row r="417" spans="1:6" x14ac:dyDescent="0.2">
      <c r="A417"/>
      <c r="B417"/>
      <c r="C417"/>
      <c r="D417"/>
      <c r="E417"/>
      <c r="F417"/>
    </row>
    <row r="418" spans="1:6" x14ac:dyDescent="0.2">
      <c r="A418"/>
      <c r="B418"/>
      <c r="C418"/>
      <c r="D418"/>
      <c r="E418"/>
      <c r="F418"/>
    </row>
    <row r="419" spans="1:6" x14ac:dyDescent="0.2">
      <c r="A419"/>
      <c r="B419"/>
      <c r="C419"/>
      <c r="D419"/>
      <c r="E419"/>
      <c r="F419"/>
    </row>
    <row r="420" spans="1:6" x14ac:dyDescent="0.2">
      <c r="A420"/>
      <c r="B420"/>
      <c r="C420"/>
      <c r="D420"/>
      <c r="E420"/>
      <c r="F420"/>
    </row>
    <row r="421" spans="1:6" x14ac:dyDescent="0.2">
      <c r="A421"/>
      <c r="B421"/>
      <c r="C421"/>
      <c r="D421"/>
      <c r="E421"/>
      <c r="F421"/>
    </row>
    <row r="422" spans="1:6" x14ac:dyDescent="0.2">
      <c r="A422"/>
      <c r="B422"/>
      <c r="C422"/>
      <c r="D422"/>
      <c r="E422"/>
      <c r="F422"/>
    </row>
    <row r="423" spans="1:6" x14ac:dyDescent="0.2">
      <c r="A423"/>
      <c r="B423"/>
      <c r="C423"/>
      <c r="D423"/>
      <c r="E423"/>
      <c r="F423"/>
    </row>
    <row r="424" spans="1:6" x14ac:dyDescent="0.2">
      <c r="A424"/>
      <c r="B424"/>
      <c r="C424"/>
      <c r="D424"/>
      <c r="E424"/>
      <c r="F424"/>
    </row>
    <row r="425" spans="1:6" x14ac:dyDescent="0.2">
      <c r="A425"/>
      <c r="B425"/>
      <c r="C425"/>
      <c r="D425"/>
      <c r="E425"/>
      <c r="F425"/>
    </row>
    <row r="426" spans="1:6" x14ac:dyDescent="0.2">
      <c r="A426"/>
      <c r="B426"/>
      <c r="C426"/>
      <c r="D426"/>
      <c r="E426"/>
      <c r="F426"/>
    </row>
    <row r="427" spans="1:6" x14ac:dyDescent="0.2">
      <c r="A427"/>
      <c r="B427"/>
      <c r="C427"/>
      <c r="D427"/>
      <c r="E427"/>
      <c r="F427"/>
    </row>
    <row r="428" spans="1:6" x14ac:dyDescent="0.2">
      <c r="A428"/>
      <c r="B428"/>
      <c r="C428"/>
      <c r="D428"/>
      <c r="E428"/>
      <c r="F428"/>
    </row>
    <row r="429" spans="1:6" x14ac:dyDescent="0.2">
      <c r="A429"/>
      <c r="B429"/>
      <c r="C429"/>
      <c r="D429"/>
      <c r="E429"/>
      <c r="F429"/>
    </row>
    <row r="430" spans="1:6" x14ac:dyDescent="0.2">
      <c r="A430"/>
      <c r="B430"/>
      <c r="C430"/>
      <c r="D430"/>
      <c r="E430"/>
      <c r="F430"/>
    </row>
    <row r="431" spans="1:6" x14ac:dyDescent="0.2">
      <c r="A431"/>
      <c r="B431"/>
      <c r="C431"/>
      <c r="D431"/>
      <c r="E431"/>
      <c r="F431"/>
    </row>
    <row r="432" spans="1:6" x14ac:dyDescent="0.2">
      <c r="A432"/>
      <c r="B432"/>
      <c r="C432"/>
      <c r="D432"/>
      <c r="E432"/>
      <c r="F432"/>
    </row>
    <row r="433" spans="1:6" x14ac:dyDescent="0.2">
      <c r="A433"/>
      <c r="B433"/>
      <c r="C433"/>
      <c r="D433"/>
      <c r="E433"/>
      <c r="F433"/>
    </row>
    <row r="434" spans="1:6" x14ac:dyDescent="0.2">
      <c r="A434"/>
      <c r="B434"/>
      <c r="C434"/>
      <c r="D434"/>
      <c r="E434"/>
      <c r="F434"/>
    </row>
    <row r="435" spans="1:6" x14ac:dyDescent="0.2">
      <c r="A435"/>
      <c r="B435"/>
      <c r="C435"/>
      <c r="D435"/>
      <c r="E435"/>
      <c r="F435"/>
    </row>
    <row r="436" spans="1:6" x14ac:dyDescent="0.2">
      <c r="A436"/>
      <c r="B436"/>
      <c r="C436"/>
      <c r="D436"/>
      <c r="E436"/>
      <c r="F436"/>
    </row>
    <row r="437" spans="1:6" x14ac:dyDescent="0.2">
      <c r="A437"/>
      <c r="B437"/>
      <c r="C437"/>
      <c r="D437"/>
      <c r="E437"/>
      <c r="F437"/>
    </row>
    <row r="438" spans="1:6" x14ac:dyDescent="0.2">
      <c r="A438"/>
      <c r="B438"/>
      <c r="C438"/>
      <c r="D438"/>
      <c r="E438"/>
      <c r="F438"/>
    </row>
    <row r="439" spans="1:6" x14ac:dyDescent="0.2">
      <c r="A439"/>
      <c r="B439"/>
      <c r="C439"/>
      <c r="D439"/>
      <c r="E439"/>
      <c r="F439"/>
    </row>
    <row r="440" spans="1:6" x14ac:dyDescent="0.2">
      <c r="A440"/>
      <c r="B440"/>
      <c r="C440"/>
      <c r="D440"/>
      <c r="E440"/>
      <c r="F440"/>
    </row>
    <row r="441" spans="1:6" x14ac:dyDescent="0.2">
      <c r="A441"/>
      <c r="B441"/>
      <c r="C441"/>
      <c r="D441"/>
      <c r="E441"/>
      <c r="F441"/>
    </row>
    <row r="442" spans="1:6" x14ac:dyDescent="0.2">
      <c r="A442"/>
      <c r="B442"/>
      <c r="C442"/>
      <c r="D442"/>
      <c r="E442"/>
      <c r="F442"/>
    </row>
    <row r="443" spans="1:6" x14ac:dyDescent="0.2">
      <c r="A443"/>
      <c r="B443"/>
      <c r="C443"/>
      <c r="D443"/>
      <c r="E443"/>
      <c r="F443"/>
    </row>
    <row r="444" spans="1:6" x14ac:dyDescent="0.2">
      <c r="A444"/>
      <c r="B444"/>
      <c r="C444"/>
      <c r="D444"/>
      <c r="E444"/>
      <c r="F444"/>
    </row>
    <row r="445" spans="1:6" x14ac:dyDescent="0.2">
      <c r="A445"/>
      <c r="B445"/>
      <c r="C445"/>
      <c r="D445"/>
      <c r="E445"/>
      <c r="F445"/>
    </row>
    <row r="446" spans="1:6" x14ac:dyDescent="0.2">
      <c r="A446"/>
      <c r="B446"/>
      <c r="C446"/>
      <c r="D446"/>
      <c r="E446"/>
      <c r="F446"/>
    </row>
    <row r="447" spans="1:6" x14ac:dyDescent="0.2">
      <c r="A447"/>
      <c r="B447"/>
      <c r="C447"/>
      <c r="D447"/>
      <c r="E447"/>
      <c r="F447"/>
    </row>
    <row r="448" spans="1:6" x14ac:dyDescent="0.2">
      <c r="A448"/>
      <c r="B448"/>
      <c r="C448"/>
      <c r="D448"/>
      <c r="E448"/>
      <c r="F448"/>
    </row>
    <row r="449" spans="1:6" x14ac:dyDescent="0.2">
      <c r="A449"/>
      <c r="B449"/>
      <c r="C449"/>
      <c r="D449"/>
      <c r="E449"/>
      <c r="F449"/>
    </row>
    <row r="450" spans="1:6" x14ac:dyDescent="0.2">
      <c r="A450"/>
      <c r="B450"/>
      <c r="C450"/>
      <c r="D450"/>
      <c r="E450"/>
      <c r="F450"/>
    </row>
    <row r="451" spans="1:6" x14ac:dyDescent="0.2">
      <c r="A451"/>
      <c r="B451"/>
      <c r="C451"/>
      <c r="D451"/>
      <c r="E451"/>
      <c r="F451"/>
    </row>
    <row r="452" spans="1:6" x14ac:dyDescent="0.2">
      <c r="A452"/>
      <c r="B452"/>
      <c r="C452"/>
      <c r="D452"/>
      <c r="E452"/>
      <c r="F452"/>
    </row>
    <row r="453" spans="1:6" x14ac:dyDescent="0.2">
      <c r="A453"/>
      <c r="B453"/>
      <c r="C453"/>
      <c r="D453"/>
      <c r="E453"/>
      <c r="F453"/>
    </row>
    <row r="454" spans="1:6" x14ac:dyDescent="0.2">
      <c r="A454"/>
      <c r="B454"/>
      <c r="C454"/>
      <c r="D454"/>
      <c r="E454"/>
      <c r="F454"/>
    </row>
    <row r="455" spans="1:6" x14ac:dyDescent="0.2">
      <c r="A455"/>
      <c r="B455"/>
      <c r="C455"/>
      <c r="D455"/>
      <c r="E455"/>
      <c r="F455"/>
    </row>
    <row r="456" spans="1:6" x14ac:dyDescent="0.2">
      <c r="A456"/>
      <c r="B456"/>
      <c r="C456"/>
      <c r="D456"/>
      <c r="E456"/>
      <c r="F456"/>
    </row>
    <row r="457" spans="1:6" x14ac:dyDescent="0.2">
      <c r="A457"/>
      <c r="B457"/>
      <c r="C457"/>
      <c r="D457"/>
      <c r="E457"/>
      <c r="F457"/>
    </row>
    <row r="458" spans="1:6" x14ac:dyDescent="0.2">
      <c r="A458"/>
      <c r="B458"/>
      <c r="C458"/>
      <c r="D458"/>
      <c r="E458"/>
      <c r="F458"/>
    </row>
    <row r="459" spans="1:6" x14ac:dyDescent="0.2">
      <c r="A459"/>
      <c r="B459"/>
      <c r="C459"/>
      <c r="D459"/>
      <c r="E459"/>
      <c r="F459"/>
    </row>
    <row r="460" spans="1:6" x14ac:dyDescent="0.2">
      <c r="A460"/>
      <c r="B460"/>
      <c r="C460"/>
      <c r="D460"/>
      <c r="E460"/>
      <c r="F460"/>
    </row>
    <row r="461" spans="1:6" x14ac:dyDescent="0.2">
      <c r="A461"/>
      <c r="B461"/>
      <c r="C461"/>
      <c r="D461"/>
      <c r="E461"/>
      <c r="F461"/>
    </row>
    <row r="462" spans="1:6" x14ac:dyDescent="0.2">
      <c r="A462"/>
      <c r="B462"/>
      <c r="C462"/>
      <c r="D462"/>
      <c r="E462"/>
      <c r="F462"/>
    </row>
    <row r="463" spans="1:6" x14ac:dyDescent="0.2">
      <c r="A463"/>
      <c r="B463"/>
      <c r="C463"/>
      <c r="D463"/>
      <c r="E463"/>
      <c r="F463"/>
    </row>
    <row r="464" spans="1:6" x14ac:dyDescent="0.2">
      <c r="A464"/>
      <c r="B464"/>
      <c r="C464"/>
      <c r="D464"/>
      <c r="E464"/>
      <c r="F464"/>
    </row>
    <row r="465" spans="1:6" x14ac:dyDescent="0.2">
      <c r="A465"/>
      <c r="B465"/>
      <c r="C465"/>
      <c r="D465"/>
      <c r="E465"/>
      <c r="F465"/>
    </row>
    <row r="466" spans="1:6" x14ac:dyDescent="0.2">
      <c r="A466"/>
      <c r="B466"/>
      <c r="C466"/>
      <c r="D466"/>
      <c r="E466"/>
      <c r="F466"/>
    </row>
    <row r="467" spans="1:6" x14ac:dyDescent="0.2">
      <c r="A467"/>
      <c r="B467"/>
      <c r="C467"/>
      <c r="D467"/>
      <c r="E467"/>
      <c r="F467"/>
    </row>
    <row r="468" spans="1:6" x14ac:dyDescent="0.2">
      <c r="A468"/>
      <c r="B468"/>
      <c r="C468"/>
      <c r="D468"/>
      <c r="E468"/>
      <c r="F468"/>
    </row>
    <row r="469" spans="1:6" x14ac:dyDescent="0.2">
      <c r="A469"/>
      <c r="B469"/>
      <c r="C469"/>
      <c r="D469"/>
      <c r="E469"/>
      <c r="F469"/>
    </row>
    <row r="470" spans="1:6" x14ac:dyDescent="0.2">
      <c r="A470"/>
      <c r="B470"/>
      <c r="C470"/>
      <c r="D470"/>
      <c r="E470"/>
      <c r="F470"/>
    </row>
    <row r="471" spans="1:6" x14ac:dyDescent="0.2">
      <c r="A471"/>
      <c r="B471"/>
      <c r="C471"/>
      <c r="D471"/>
      <c r="E471"/>
      <c r="F471"/>
    </row>
    <row r="472" spans="1:6" x14ac:dyDescent="0.2">
      <c r="A472"/>
      <c r="B472"/>
      <c r="C472"/>
      <c r="D472"/>
      <c r="E472"/>
      <c r="F472"/>
    </row>
    <row r="473" spans="1:6" x14ac:dyDescent="0.2">
      <c r="A473"/>
      <c r="B473"/>
      <c r="C473"/>
      <c r="D473"/>
      <c r="E473"/>
      <c r="F473"/>
    </row>
    <row r="474" spans="1:6" x14ac:dyDescent="0.2">
      <c r="A474"/>
      <c r="B474"/>
      <c r="C474"/>
      <c r="D474"/>
      <c r="E474"/>
      <c r="F474"/>
    </row>
    <row r="475" spans="1:6" x14ac:dyDescent="0.2">
      <c r="A475"/>
      <c r="B475"/>
      <c r="C475"/>
      <c r="D475"/>
      <c r="E475"/>
      <c r="F475"/>
    </row>
    <row r="476" spans="1:6" x14ac:dyDescent="0.2">
      <c r="A476"/>
      <c r="B476"/>
      <c r="C476"/>
      <c r="D476"/>
      <c r="E476"/>
      <c r="F476"/>
    </row>
    <row r="477" spans="1:6" x14ac:dyDescent="0.2">
      <c r="A477"/>
      <c r="B477"/>
      <c r="C477"/>
      <c r="D477"/>
      <c r="E477"/>
      <c r="F477"/>
    </row>
    <row r="478" spans="1:6" x14ac:dyDescent="0.2">
      <c r="A478"/>
      <c r="B478"/>
      <c r="C478"/>
      <c r="D478"/>
      <c r="E478"/>
      <c r="F478"/>
    </row>
    <row r="479" spans="1:6" x14ac:dyDescent="0.2">
      <c r="A479"/>
      <c r="B479"/>
      <c r="C479"/>
      <c r="D479"/>
      <c r="E479"/>
      <c r="F479"/>
    </row>
    <row r="480" spans="1:6" x14ac:dyDescent="0.2">
      <c r="A480"/>
      <c r="B480"/>
      <c r="C480"/>
      <c r="D480"/>
      <c r="E480"/>
      <c r="F480"/>
    </row>
    <row r="481" spans="1:6" x14ac:dyDescent="0.2">
      <c r="A481"/>
      <c r="B481"/>
      <c r="C481"/>
      <c r="D481"/>
      <c r="E481"/>
      <c r="F481"/>
    </row>
    <row r="482" spans="1:6" x14ac:dyDescent="0.2">
      <c r="A482"/>
      <c r="B482"/>
      <c r="C482"/>
      <c r="D482"/>
      <c r="E482"/>
      <c r="F482"/>
    </row>
    <row r="483" spans="1:6" x14ac:dyDescent="0.2">
      <c r="A483"/>
      <c r="B483"/>
      <c r="C483"/>
      <c r="D483"/>
      <c r="E483"/>
      <c r="F483"/>
    </row>
    <row r="484" spans="1:6" x14ac:dyDescent="0.2">
      <c r="A484"/>
      <c r="B484"/>
      <c r="C484"/>
      <c r="D484"/>
      <c r="E484"/>
      <c r="F484"/>
    </row>
    <row r="485" spans="1:6" x14ac:dyDescent="0.2">
      <c r="A485"/>
      <c r="B485"/>
      <c r="C485"/>
      <c r="D485"/>
      <c r="E485"/>
      <c r="F485"/>
    </row>
    <row r="486" spans="1:6" x14ac:dyDescent="0.2">
      <c r="A486"/>
      <c r="B486"/>
      <c r="C486"/>
      <c r="D486"/>
      <c r="E486"/>
      <c r="F486"/>
    </row>
    <row r="487" spans="1:6" x14ac:dyDescent="0.2">
      <c r="A487"/>
      <c r="B487"/>
      <c r="C487"/>
      <c r="D487"/>
      <c r="E487"/>
      <c r="F487"/>
    </row>
    <row r="488" spans="1:6" x14ac:dyDescent="0.2">
      <c r="A488"/>
      <c r="B488"/>
      <c r="C488"/>
      <c r="D488"/>
      <c r="E488"/>
      <c r="F488"/>
    </row>
    <row r="489" spans="1:6" x14ac:dyDescent="0.2">
      <c r="A489"/>
      <c r="B489"/>
      <c r="C489"/>
      <c r="D489"/>
      <c r="E489"/>
      <c r="F489"/>
    </row>
    <row r="490" spans="1:6" x14ac:dyDescent="0.2">
      <c r="A490"/>
      <c r="B490"/>
      <c r="C490"/>
      <c r="D490"/>
      <c r="E490"/>
      <c r="F490"/>
    </row>
    <row r="491" spans="1:6" x14ac:dyDescent="0.2">
      <c r="A491"/>
      <c r="B491"/>
      <c r="C491"/>
      <c r="D491"/>
      <c r="E491"/>
      <c r="F491"/>
    </row>
    <row r="492" spans="1:6" x14ac:dyDescent="0.2">
      <c r="A492"/>
      <c r="B492"/>
      <c r="C492"/>
      <c r="D492"/>
      <c r="E492"/>
      <c r="F492"/>
    </row>
    <row r="493" spans="1:6" x14ac:dyDescent="0.2">
      <c r="A493"/>
      <c r="B493"/>
      <c r="C493"/>
      <c r="D493"/>
      <c r="E493"/>
      <c r="F493"/>
    </row>
    <row r="494" spans="1:6" x14ac:dyDescent="0.2">
      <c r="A494"/>
      <c r="B494"/>
      <c r="C494"/>
      <c r="D494"/>
      <c r="E494"/>
      <c r="F494"/>
    </row>
    <row r="495" spans="1:6" x14ac:dyDescent="0.2">
      <c r="A495"/>
      <c r="B495"/>
      <c r="C495"/>
      <c r="D495"/>
      <c r="E495"/>
      <c r="F495"/>
    </row>
    <row r="496" spans="1:6" x14ac:dyDescent="0.2">
      <c r="A496"/>
      <c r="B496"/>
      <c r="C496"/>
      <c r="D496"/>
      <c r="E496"/>
      <c r="F496"/>
    </row>
    <row r="497" spans="1:6" x14ac:dyDescent="0.2">
      <c r="A497"/>
      <c r="B497"/>
      <c r="C497"/>
      <c r="D497"/>
      <c r="E497"/>
      <c r="F497"/>
    </row>
    <row r="498" spans="1:6" x14ac:dyDescent="0.2">
      <c r="A498"/>
      <c r="B498"/>
      <c r="C498"/>
      <c r="D498"/>
      <c r="E498"/>
      <c r="F498"/>
    </row>
    <row r="499" spans="1:6" x14ac:dyDescent="0.2">
      <c r="A499"/>
      <c r="B499"/>
      <c r="C499"/>
      <c r="D499"/>
      <c r="E499"/>
      <c r="F499"/>
    </row>
    <row r="500" spans="1:6" x14ac:dyDescent="0.2">
      <c r="A500"/>
      <c r="B500"/>
      <c r="C500"/>
      <c r="D500"/>
      <c r="E500"/>
      <c r="F500"/>
    </row>
    <row r="501" spans="1:6" x14ac:dyDescent="0.2">
      <c r="A501"/>
      <c r="B501"/>
      <c r="C501"/>
      <c r="D501"/>
      <c r="E501"/>
      <c r="F501"/>
    </row>
    <row r="502" spans="1:6" x14ac:dyDescent="0.2">
      <c r="A502"/>
      <c r="B502"/>
      <c r="C502"/>
      <c r="D502"/>
      <c r="E502"/>
      <c r="F502"/>
    </row>
    <row r="503" spans="1:6" x14ac:dyDescent="0.2">
      <c r="A503"/>
      <c r="B503"/>
      <c r="C503"/>
      <c r="D503"/>
      <c r="E503"/>
      <c r="F503"/>
    </row>
    <row r="504" spans="1:6" x14ac:dyDescent="0.2">
      <c r="A504"/>
      <c r="B504"/>
      <c r="C504"/>
      <c r="D504"/>
      <c r="E504"/>
      <c r="F504"/>
    </row>
    <row r="505" spans="1:6" x14ac:dyDescent="0.2">
      <c r="A505"/>
      <c r="B505"/>
      <c r="C505"/>
      <c r="D505"/>
      <c r="E505"/>
      <c r="F505"/>
    </row>
    <row r="506" spans="1:6" x14ac:dyDescent="0.2">
      <c r="A506"/>
      <c r="B506"/>
      <c r="C506"/>
      <c r="D506"/>
      <c r="E506"/>
      <c r="F506"/>
    </row>
    <row r="507" spans="1:6" x14ac:dyDescent="0.2">
      <c r="A507"/>
      <c r="B507"/>
      <c r="C507"/>
      <c r="D507"/>
      <c r="E507"/>
      <c r="F507"/>
    </row>
    <row r="508" spans="1:6" x14ac:dyDescent="0.2">
      <c r="A508"/>
      <c r="B508"/>
      <c r="C508"/>
      <c r="D508"/>
      <c r="E508"/>
      <c r="F508"/>
    </row>
    <row r="509" spans="1:6" x14ac:dyDescent="0.2">
      <c r="A509"/>
      <c r="B509"/>
      <c r="C509"/>
      <c r="D509"/>
      <c r="E509"/>
      <c r="F509"/>
    </row>
    <row r="510" spans="1:6" x14ac:dyDescent="0.2">
      <c r="A510"/>
      <c r="B510"/>
      <c r="C510"/>
      <c r="D510"/>
      <c r="E510"/>
      <c r="F510"/>
    </row>
    <row r="511" spans="1:6" x14ac:dyDescent="0.2">
      <c r="A511"/>
      <c r="B511"/>
      <c r="C511"/>
      <c r="D511"/>
      <c r="E511"/>
      <c r="F511"/>
    </row>
    <row r="512" spans="1:6" x14ac:dyDescent="0.2">
      <c r="A512"/>
      <c r="B512"/>
      <c r="C512"/>
      <c r="D512"/>
      <c r="E512"/>
      <c r="F512"/>
    </row>
    <row r="513" spans="1:6" x14ac:dyDescent="0.2">
      <c r="A513"/>
      <c r="B513"/>
      <c r="C513"/>
      <c r="D513"/>
      <c r="E513"/>
      <c r="F513"/>
    </row>
    <row r="514" spans="1:6" x14ac:dyDescent="0.2">
      <c r="A514"/>
      <c r="B514"/>
      <c r="C514"/>
      <c r="D514"/>
      <c r="E514"/>
      <c r="F514"/>
    </row>
    <row r="515" spans="1:6" x14ac:dyDescent="0.2">
      <c r="A515"/>
      <c r="B515"/>
      <c r="C515"/>
      <c r="D515"/>
      <c r="E515"/>
      <c r="F515"/>
    </row>
    <row r="516" spans="1:6" x14ac:dyDescent="0.2">
      <c r="A516"/>
      <c r="B516"/>
      <c r="C516"/>
      <c r="D516"/>
      <c r="E516"/>
      <c r="F516"/>
    </row>
    <row r="517" spans="1:6" x14ac:dyDescent="0.2">
      <c r="A517"/>
      <c r="B517"/>
      <c r="C517"/>
      <c r="D517"/>
      <c r="E517"/>
      <c r="F517"/>
    </row>
    <row r="518" spans="1:6" x14ac:dyDescent="0.2">
      <c r="A518"/>
      <c r="B518"/>
      <c r="C518"/>
      <c r="D518"/>
      <c r="E518"/>
      <c r="F518"/>
    </row>
    <row r="519" spans="1:6" x14ac:dyDescent="0.2">
      <c r="A519"/>
      <c r="B519"/>
      <c r="C519"/>
      <c r="D519"/>
      <c r="E519"/>
      <c r="F519"/>
    </row>
    <row r="520" spans="1:6" x14ac:dyDescent="0.2">
      <c r="A520"/>
      <c r="B520"/>
      <c r="C520"/>
      <c r="D520"/>
      <c r="E520"/>
      <c r="F520"/>
    </row>
    <row r="521" spans="1:6" x14ac:dyDescent="0.2">
      <c r="A521"/>
      <c r="B521"/>
      <c r="C521"/>
      <c r="D521"/>
      <c r="E521"/>
      <c r="F521"/>
    </row>
    <row r="522" spans="1:6" x14ac:dyDescent="0.2">
      <c r="A522"/>
      <c r="B522"/>
      <c r="C522"/>
      <c r="D522"/>
      <c r="E522"/>
      <c r="F522"/>
    </row>
    <row r="523" spans="1:6" x14ac:dyDescent="0.2">
      <c r="A523"/>
      <c r="B523"/>
      <c r="C523"/>
      <c r="D523"/>
      <c r="E523"/>
      <c r="F523"/>
    </row>
    <row r="524" spans="1:6" x14ac:dyDescent="0.2">
      <c r="A524"/>
      <c r="B524"/>
      <c r="C524"/>
      <c r="D524"/>
      <c r="E524"/>
      <c r="F524"/>
    </row>
    <row r="525" spans="1:6" x14ac:dyDescent="0.2">
      <c r="A525"/>
      <c r="B525"/>
      <c r="C525"/>
      <c r="D525"/>
      <c r="E525"/>
      <c r="F525"/>
    </row>
    <row r="526" spans="1:6" x14ac:dyDescent="0.2">
      <c r="A526"/>
      <c r="B526"/>
      <c r="C526"/>
      <c r="D526"/>
      <c r="E526"/>
      <c r="F526"/>
    </row>
    <row r="527" spans="1:6" x14ac:dyDescent="0.2">
      <c r="A527"/>
      <c r="B527"/>
      <c r="C527"/>
      <c r="D527"/>
      <c r="E527"/>
      <c r="F527"/>
    </row>
    <row r="528" spans="1:6" x14ac:dyDescent="0.2">
      <c r="A528"/>
      <c r="B528"/>
      <c r="C528"/>
      <c r="D528"/>
      <c r="E528"/>
      <c r="F528"/>
    </row>
    <row r="529" spans="1:6" x14ac:dyDescent="0.2">
      <c r="A529"/>
      <c r="B529"/>
      <c r="C529"/>
      <c r="D529"/>
      <c r="E529"/>
      <c r="F529"/>
    </row>
    <row r="530" spans="1:6" x14ac:dyDescent="0.2">
      <c r="A530"/>
      <c r="B530"/>
      <c r="C530"/>
      <c r="D530"/>
      <c r="E530"/>
      <c r="F530"/>
    </row>
    <row r="531" spans="1:6" x14ac:dyDescent="0.2">
      <c r="A531"/>
      <c r="B531"/>
      <c r="C531"/>
      <c r="D531"/>
      <c r="E531"/>
      <c r="F531"/>
    </row>
    <row r="532" spans="1:6" x14ac:dyDescent="0.2">
      <c r="A532"/>
      <c r="B532"/>
      <c r="C532"/>
      <c r="D532"/>
      <c r="E532"/>
      <c r="F532"/>
    </row>
    <row r="533" spans="1:6" x14ac:dyDescent="0.2">
      <c r="A533"/>
      <c r="B533"/>
      <c r="C533"/>
      <c r="D533"/>
      <c r="E533"/>
      <c r="F533"/>
    </row>
    <row r="534" spans="1:6" x14ac:dyDescent="0.2">
      <c r="A534"/>
      <c r="B534"/>
      <c r="C534"/>
      <c r="D534"/>
      <c r="E534"/>
      <c r="F534"/>
    </row>
    <row r="535" spans="1:6" x14ac:dyDescent="0.2">
      <c r="A535"/>
      <c r="B535"/>
      <c r="C535"/>
      <c r="D535"/>
      <c r="E535"/>
      <c r="F535"/>
    </row>
    <row r="536" spans="1:6" x14ac:dyDescent="0.2">
      <c r="A536"/>
      <c r="B536"/>
      <c r="C536"/>
      <c r="D536"/>
      <c r="E536"/>
      <c r="F536"/>
    </row>
    <row r="537" spans="1:6" x14ac:dyDescent="0.2">
      <c r="A537"/>
      <c r="B537"/>
      <c r="C537"/>
      <c r="D537"/>
      <c r="E537"/>
      <c r="F537"/>
    </row>
    <row r="538" spans="1:6" x14ac:dyDescent="0.2">
      <c r="A538"/>
      <c r="B538"/>
      <c r="C538"/>
      <c r="D538"/>
      <c r="E538"/>
      <c r="F538"/>
    </row>
    <row r="539" spans="1:6" x14ac:dyDescent="0.2">
      <c r="A539"/>
      <c r="B539"/>
      <c r="C539"/>
      <c r="D539"/>
      <c r="E539"/>
      <c r="F539"/>
    </row>
    <row r="540" spans="1:6" x14ac:dyDescent="0.2">
      <c r="A540"/>
      <c r="B540"/>
      <c r="C540"/>
      <c r="D540"/>
      <c r="E540"/>
      <c r="F540"/>
    </row>
    <row r="541" spans="1:6" x14ac:dyDescent="0.2">
      <c r="A541"/>
      <c r="B541"/>
      <c r="C541"/>
      <c r="D541"/>
      <c r="E541"/>
      <c r="F541"/>
    </row>
    <row r="542" spans="1:6" x14ac:dyDescent="0.2">
      <c r="A542"/>
      <c r="B542"/>
      <c r="C542"/>
      <c r="D542"/>
      <c r="E542"/>
      <c r="F542"/>
    </row>
    <row r="543" spans="1:6" x14ac:dyDescent="0.2">
      <c r="A543"/>
      <c r="B543"/>
      <c r="C543"/>
      <c r="D543"/>
      <c r="E543"/>
      <c r="F543"/>
    </row>
    <row r="544" spans="1:6" x14ac:dyDescent="0.2">
      <c r="A544"/>
      <c r="B544"/>
      <c r="C544"/>
      <c r="D544"/>
      <c r="E544"/>
      <c r="F544"/>
    </row>
    <row r="545" spans="1:6" x14ac:dyDescent="0.2">
      <c r="A545"/>
      <c r="B545"/>
      <c r="C545"/>
      <c r="D545"/>
      <c r="E545"/>
      <c r="F545"/>
    </row>
    <row r="546" spans="1:6" x14ac:dyDescent="0.2">
      <c r="A546"/>
      <c r="B546"/>
      <c r="C546"/>
      <c r="D546"/>
      <c r="E546"/>
      <c r="F546"/>
    </row>
    <row r="547" spans="1:6" x14ac:dyDescent="0.2">
      <c r="A547"/>
      <c r="B547"/>
      <c r="C547"/>
      <c r="D547"/>
      <c r="E547"/>
      <c r="F547"/>
    </row>
    <row r="548" spans="1:6" x14ac:dyDescent="0.2">
      <c r="A548"/>
      <c r="B548"/>
      <c r="C548"/>
      <c r="D548"/>
      <c r="E548"/>
      <c r="F548"/>
    </row>
    <row r="549" spans="1:6" x14ac:dyDescent="0.2">
      <c r="A549"/>
      <c r="B549"/>
      <c r="C549"/>
      <c r="D549"/>
      <c r="E549"/>
      <c r="F549"/>
    </row>
    <row r="550" spans="1:6" x14ac:dyDescent="0.2">
      <c r="A550"/>
      <c r="B550"/>
      <c r="C550"/>
      <c r="D550"/>
      <c r="E550"/>
      <c r="F550"/>
    </row>
    <row r="551" spans="1:6" x14ac:dyDescent="0.2">
      <c r="A551"/>
      <c r="B551"/>
      <c r="C551"/>
      <c r="D551"/>
      <c r="E551"/>
      <c r="F551"/>
    </row>
    <row r="552" spans="1:6" x14ac:dyDescent="0.2">
      <c r="A552"/>
      <c r="B552"/>
      <c r="C552"/>
      <c r="D552"/>
      <c r="E552"/>
      <c r="F552"/>
    </row>
    <row r="553" spans="1:6" x14ac:dyDescent="0.2">
      <c r="A553"/>
      <c r="B553"/>
      <c r="C553"/>
      <c r="D553"/>
      <c r="E553"/>
      <c r="F553"/>
    </row>
    <row r="554" spans="1:6" x14ac:dyDescent="0.2">
      <c r="A554"/>
      <c r="B554"/>
      <c r="C554"/>
      <c r="D554"/>
      <c r="E554"/>
      <c r="F554"/>
    </row>
    <row r="555" spans="1:6" x14ac:dyDescent="0.2">
      <c r="A555"/>
      <c r="B555"/>
      <c r="C555"/>
      <c r="D555"/>
      <c r="E555"/>
      <c r="F555"/>
    </row>
    <row r="556" spans="1:6" x14ac:dyDescent="0.2">
      <c r="A556"/>
      <c r="B556"/>
      <c r="C556"/>
      <c r="D556"/>
      <c r="E556"/>
      <c r="F556"/>
    </row>
    <row r="557" spans="1:6" x14ac:dyDescent="0.2">
      <c r="A557"/>
      <c r="B557"/>
      <c r="C557"/>
      <c r="D557"/>
      <c r="E557"/>
      <c r="F557"/>
    </row>
    <row r="558" spans="1:6" x14ac:dyDescent="0.2">
      <c r="A558"/>
      <c r="B558"/>
      <c r="C558"/>
      <c r="D558"/>
      <c r="E558"/>
      <c r="F558"/>
    </row>
    <row r="559" spans="1:6" x14ac:dyDescent="0.2">
      <c r="A559"/>
      <c r="B559"/>
      <c r="C559"/>
      <c r="D559"/>
      <c r="E559"/>
      <c r="F559"/>
    </row>
    <row r="560" spans="1:6" x14ac:dyDescent="0.2">
      <c r="A560"/>
      <c r="B560"/>
      <c r="C560"/>
      <c r="D560"/>
      <c r="E560"/>
      <c r="F560"/>
    </row>
    <row r="561" spans="1:6" x14ac:dyDescent="0.2">
      <c r="A561"/>
      <c r="B561"/>
      <c r="C561"/>
      <c r="D561"/>
      <c r="E561"/>
      <c r="F561"/>
    </row>
    <row r="562" spans="1:6" x14ac:dyDescent="0.2">
      <c r="A562"/>
      <c r="B562"/>
      <c r="C562"/>
      <c r="D562"/>
      <c r="E562"/>
      <c r="F562"/>
    </row>
    <row r="563" spans="1:6" x14ac:dyDescent="0.2">
      <c r="A563"/>
      <c r="B563"/>
      <c r="C563"/>
      <c r="D563"/>
      <c r="E563"/>
      <c r="F563"/>
    </row>
    <row r="564" spans="1:6" x14ac:dyDescent="0.2">
      <c r="A564"/>
      <c r="B564"/>
      <c r="C564"/>
      <c r="D564"/>
      <c r="E564"/>
      <c r="F564"/>
    </row>
    <row r="565" spans="1:6" x14ac:dyDescent="0.2">
      <c r="A565"/>
      <c r="B565"/>
      <c r="C565"/>
      <c r="D565"/>
      <c r="E565"/>
      <c r="F565"/>
    </row>
    <row r="566" spans="1:6" x14ac:dyDescent="0.2">
      <c r="A566"/>
      <c r="B566"/>
      <c r="C566"/>
      <c r="D566"/>
      <c r="E566"/>
      <c r="F566"/>
    </row>
    <row r="567" spans="1:6" x14ac:dyDescent="0.2">
      <c r="A567"/>
      <c r="B567"/>
      <c r="C567"/>
      <c r="D567"/>
      <c r="E567"/>
      <c r="F567"/>
    </row>
    <row r="568" spans="1:6" x14ac:dyDescent="0.2">
      <c r="A568"/>
      <c r="B568"/>
      <c r="C568"/>
      <c r="D568"/>
      <c r="E568"/>
      <c r="F568"/>
    </row>
    <row r="569" spans="1:6" x14ac:dyDescent="0.2">
      <c r="A569"/>
      <c r="B569"/>
      <c r="C569"/>
      <c r="D569"/>
      <c r="E569"/>
      <c r="F569"/>
    </row>
    <row r="570" spans="1:6" x14ac:dyDescent="0.2">
      <c r="A570"/>
      <c r="B570"/>
      <c r="C570"/>
      <c r="D570"/>
      <c r="E570"/>
      <c r="F570"/>
    </row>
    <row r="571" spans="1:6" x14ac:dyDescent="0.2">
      <c r="A571"/>
      <c r="B571"/>
      <c r="C571"/>
      <c r="D571"/>
      <c r="E571"/>
      <c r="F571"/>
    </row>
    <row r="572" spans="1:6" x14ac:dyDescent="0.2">
      <c r="A572"/>
      <c r="B572"/>
      <c r="C572"/>
      <c r="D572"/>
      <c r="E572"/>
      <c r="F572"/>
    </row>
    <row r="573" spans="1:6" x14ac:dyDescent="0.2">
      <c r="A573"/>
      <c r="B573"/>
      <c r="C573"/>
      <c r="D573"/>
      <c r="E573"/>
      <c r="F573"/>
    </row>
    <row r="574" spans="1:6" x14ac:dyDescent="0.2">
      <c r="A574"/>
      <c r="B574"/>
      <c r="C574"/>
      <c r="D574"/>
      <c r="E574"/>
      <c r="F574"/>
    </row>
    <row r="575" spans="1:6" x14ac:dyDescent="0.2">
      <c r="A575"/>
      <c r="B575"/>
      <c r="C575"/>
      <c r="D575"/>
      <c r="E575"/>
      <c r="F575"/>
    </row>
    <row r="576" spans="1:6" x14ac:dyDescent="0.2">
      <c r="A576"/>
      <c r="B576"/>
      <c r="C576"/>
      <c r="D576"/>
      <c r="E576"/>
      <c r="F576"/>
    </row>
    <row r="577" spans="1:6" x14ac:dyDescent="0.2">
      <c r="A577"/>
      <c r="B577"/>
      <c r="C577"/>
      <c r="D577"/>
      <c r="E577"/>
      <c r="F577"/>
    </row>
    <row r="578" spans="1:6" x14ac:dyDescent="0.2">
      <c r="A578"/>
      <c r="B578"/>
      <c r="C578"/>
      <c r="D578"/>
      <c r="E578"/>
      <c r="F578"/>
    </row>
    <row r="579" spans="1:6" x14ac:dyDescent="0.2">
      <c r="A579"/>
      <c r="B579"/>
      <c r="C579"/>
      <c r="D579"/>
      <c r="E579"/>
      <c r="F579"/>
    </row>
    <row r="580" spans="1:6" x14ac:dyDescent="0.2">
      <c r="A580"/>
      <c r="B580"/>
      <c r="C580"/>
      <c r="D580"/>
      <c r="E580"/>
      <c r="F580"/>
    </row>
    <row r="581" spans="1:6" x14ac:dyDescent="0.2">
      <c r="A581"/>
      <c r="B581"/>
      <c r="C581"/>
      <c r="D581"/>
      <c r="E581"/>
      <c r="F581"/>
    </row>
    <row r="582" spans="1:6" x14ac:dyDescent="0.2">
      <c r="A582"/>
      <c r="B582"/>
      <c r="C582"/>
      <c r="D582"/>
      <c r="E582"/>
      <c r="F582"/>
    </row>
    <row r="583" spans="1:6" x14ac:dyDescent="0.2">
      <c r="A583"/>
      <c r="B583"/>
      <c r="C583"/>
      <c r="D583"/>
      <c r="E583"/>
      <c r="F583"/>
    </row>
    <row r="584" spans="1:6" x14ac:dyDescent="0.2">
      <c r="A584"/>
      <c r="B584"/>
      <c r="C584"/>
      <c r="D584"/>
      <c r="E584"/>
      <c r="F584"/>
    </row>
    <row r="585" spans="1:6" x14ac:dyDescent="0.2">
      <c r="A585"/>
      <c r="B585"/>
      <c r="C585"/>
      <c r="D585"/>
      <c r="E585"/>
      <c r="F585"/>
    </row>
    <row r="586" spans="1:6" x14ac:dyDescent="0.2">
      <c r="A586"/>
      <c r="B586"/>
      <c r="C586"/>
      <c r="D586"/>
      <c r="E586"/>
      <c r="F586"/>
    </row>
    <row r="587" spans="1:6" x14ac:dyDescent="0.2">
      <c r="A587"/>
      <c r="B587"/>
      <c r="C587"/>
      <c r="D587"/>
      <c r="E587"/>
      <c r="F587"/>
    </row>
    <row r="588" spans="1:6" x14ac:dyDescent="0.2">
      <c r="A588"/>
      <c r="B588"/>
      <c r="C588"/>
      <c r="D588"/>
      <c r="E588"/>
      <c r="F588"/>
    </row>
    <row r="589" spans="1:6" x14ac:dyDescent="0.2">
      <c r="A589"/>
      <c r="B589"/>
      <c r="C589"/>
      <c r="D589"/>
      <c r="E589"/>
      <c r="F589"/>
    </row>
    <row r="590" spans="1:6" x14ac:dyDescent="0.2">
      <c r="A590"/>
      <c r="B590"/>
      <c r="C590"/>
      <c r="D590"/>
      <c r="E590"/>
      <c r="F590"/>
    </row>
    <row r="591" spans="1:6" x14ac:dyDescent="0.2">
      <c r="A591"/>
      <c r="B591"/>
      <c r="C591"/>
      <c r="D591"/>
      <c r="E591"/>
      <c r="F591"/>
    </row>
    <row r="592" spans="1:6" x14ac:dyDescent="0.2">
      <c r="A592"/>
      <c r="B592"/>
      <c r="C592"/>
      <c r="D592"/>
      <c r="E592"/>
      <c r="F592"/>
    </row>
    <row r="593" spans="1:6" x14ac:dyDescent="0.2">
      <c r="A593"/>
      <c r="B593"/>
      <c r="C593"/>
      <c r="D593"/>
      <c r="E593"/>
      <c r="F593"/>
    </row>
    <row r="594" spans="1:6" x14ac:dyDescent="0.2">
      <c r="A594"/>
      <c r="B594"/>
      <c r="C594"/>
      <c r="D594"/>
      <c r="E594"/>
      <c r="F594"/>
    </row>
    <row r="595" spans="1:6" x14ac:dyDescent="0.2">
      <c r="A595"/>
      <c r="B595"/>
      <c r="C595"/>
      <c r="D595"/>
      <c r="E595"/>
      <c r="F595"/>
    </row>
    <row r="596" spans="1:6" x14ac:dyDescent="0.2">
      <c r="A596"/>
      <c r="B596"/>
      <c r="C596"/>
      <c r="D596"/>
      <c r="E596"/>
      <c r="F596"/>
    </row>
    <row r="597" spans="1:6" x14ac:dyDescent="0.2">
      <c r="A597"/>
      <c r="B597"/>
      <c r="C597"/>
      <c r="D597"/>
      <c r="E597"/>
      <c r="F597"/>
    </row>
    <row r="598" spans="1:6" x14ac:dyDescent="0.2">
      <c r="A598"/>
      <c r="B598"/>
      <c r="C598"/>
      <c r="D598"/>
      <c r="E598"/>
      <c r="F598"/>
    </row>
    <row r="599" spans="1:6" x14ac:dyDescent="0.2">
      <c r="A599"/>
      <c r="B599"/>
      <c r="C599"/>
      <c r="D599"/>
      <c r="E599"/>
      <c r="F599"/>
    </row>
    <row r="600" spans="1:6" x14ac:dyDescent="0.2">
      <c r="A600"/>
      <c r="B600"/>
      <c r="C600"/>
      <c r="D600"/>
      <c r="E600"/>
      <c r="F600"/>
    </row>
    <row r="601" spans="1:6" x14ac:dyDescent="0.2">
      <c r="A601"/>
      <c r="B601"/>
      <c r="C601"/>
      <c r="D601"/>
      <c r="E601"/>
      <c r="F601"/>
    </row>
    <row r="602" spans="1:6" x14ac:dyDescent="0.2">
      <c r="A602"/>
      <c r="B602"/>
      <c r="C602"/>
      <c r="D602"/>
      <c r="E602"/>
      <c r="F602"/>
    </row>
    <row r="603" spans="1:6" x14ac:dyDescent="0.2">
      <c r="A603"/>
      <c r="B603"/>
      <c r="C603"/>
      <c r="D603"/>
      <c r="E603"/>
      <c r="F603"/>
    </row>
    <row r="604" spans="1:6" x14ac:dyDescent="0.2">
      <c r="A604"/>
      <c r="B604"/>
      <c r="C604"/>
      <c r="D604"/>
      <c r="E604"/>
      <c r="F604"/>
    </row>
    <row r="605" spans="1:6" x14ac:dyDescent="0.2">
      <c r="A605"/>
      <c r="B605"/>
      <c r="C605"/>
      <c r="D605"/>
      <c r="E605"/>
      <c r="F605"/>
    </row>
    <row r="606" spans="1:6" x14ac:dyDescent="0.2">
      <c r="A606"/>
      <c r="B606"/>
      <c r="C606"/>
      <c r="D606"/>
      <c r="E606"/>
      <c r="F606"/>
    </row>
    <row r="607" spans="1:6" x14ac:dyDescent="0.2">
      <c r="A607"/>
      <c r="B607"/>
      <c r="C607"/>
      <c r="D607"/>
      <c r="E607"/>
      <c r="F607"/>
    </row>
    <row r="608" spans="1:6" x14ac:dyDescent="0.2">
      <c r="A608"/>
      <c r="B608"/>
      <c r="C608"/>
      <c r="D608"/>
      <c r="E608"/>
      <c r="F608"/>
    </row>
    <row r="609" spans="1:6" x14ac:dyDescent="0.2">
      <c r="A609"/>
      <c r="B609"/>
      <c r="C609"/>
      <c r="D609"/>
      <c r="E609"/>
      <c r="F609"/>
    </row>
    <row r="610" spans="1:6" x14ac:dyDescent="0.2">
      <c r="A610"/>
      <c r="B610"/>
      <c r="C610"/>
      <c r="D610"/>
      <c r="E610"/>
      <c r="F610"/>
    </row>
    <row r="611" spans="1:6" x14ac:dyDescent="0.2">
      <c r="A611"/>
      <c r="B611"/>
      <c r="C611"/>
      <c r="D611"/>
      <c r="E611"/>
      <c r="F611"/>
    </row>
    <row r="612" spans="1:6" x14ac:dyDescent="0.2">
      <c r="A612"/>
      <c r="B612"/>
      <c r="C612"/>
      <c r="D612"/>
      <c r="E612"/>
      <c r="F612"/>
    </row>
    <row r="613" spans="1:6" x14ac:dyDescent="0.2">
      <c r="A613"/>
      <c r="B613"/>
      <c r="C613"/>
      <c r="D613"/>
      <c r="E613"/>
      <c r="F613"/>
    </row>
    <row r="614" spans="1:6" x14ac:dyDescent="0.2">
      <c r="A614"/>
      <c r="B614"/>
      <c r="C614"/>
      <c r="D614"/>
      <c r="E614"/>
      <c r="F614"/>
    </row>
    <row r="615" spans="1:6" x14ac:dyDescent="0.2">
      <c r="A615"/>
      <c r="B615"/>
      <c r="C615"/>
      <c r="D615"/>
      <c r="E615"/>
      <c r="F615"/>
    </row>
    <row r="616" spans="1:6" x14ac:dyDescent="0.2">
      <c r="A616"/>
      <c r="B616"/>
      <c r="C616"/>
      <c r="D616"/>
      <c r="E616"/>
      <c r="F616"/>
    </row>
    <row r="617" spans="1:6" x14ac:dyDescent="0.2">
      <c r="A617"/>
      <c r="B617"/>
      <c r="C617"/>
      <c r="D617"/>
      <c r="E617"/>
      <c r="F617"/>
    </row>
    <row r="618" spans="1:6" x14ac:dyDescent="0.2">
      <c r="A618"/>
      <c r="B618"/>
      <c r="C618"/>
      <c r="D618"/>
      <c r="E618"/>
      <c r="F618"/>
    </row>
    <row r="619" spans="1:6" x14ac:dyDescent="0.2">
      <c r="A619"/>
      <c r="B619"/>
      <c r="C619"/>
      <c r="D619"/>
      <c r="E619"/>
      <c r="F619"/>
    </row>
    <row r="620" spans="1:6" x14ac:dyDescent="0.2">
      <c r="A620"/>
      <c r="B620"/>
      <c r="C620"/>
      <c r="D620"/>
      <c r="E620"/>
      <c r="F620"/>
    </row>
    <row r="621" spans="1:6" x14ac:dyDescent="0.2">
      <c r="A621"/>
      <c r="B621"/>
      <c r="C621"/>
      <c r="D621"/>
      <c r="E621"/>
      <c r="F621"/>
    </row>
    <row r="622" spans="1:6" x14ac:dyDescent="0.2">
      <c r="A622"/>
      <c r="B622"/>
      <c r="C622"/>
      <c r="D622"/>
      <c r="E622"/>
      <c r="F622"/>
    </row>
    <row r="623" spans="1:6" x14ac:dyDescent="0.2">
      <c r="A623"/>
      <c r="B623"/>
      <c r="C623"/>
      <c r="D623"/>
      <c r="E623"/>
      <c r="F623"/>
    </row>
    <row r="624" spans="1:6" x14ac:dyDescent="0.2">
      <c r="A624"/>
      <c r="B624"/>
      <c r="C624"/>
      <c r="D624"/>
      <c r="E624"/>
      <c r="F624"/>
    </row>
    <row r="625" spans="1:6" x14ac:dyDescent="0.2">
      <c r="A625"/>
      <c r="B625"/>
      <c r="C625"/>
      <c r="D625"/>
      <c r="E625"/>
      <c r="F625"/>
    </row>
    <row r="626" spans="1:6" x14ac:dyDescent="0.2">
      <c r="A626"/>
      <c r="B626"/>
      <c r="C626"/>
      <c r="D626"/>
      <c r="E626"/>
      <c r="F626"/>
    </row>
    <row r="627" spans="1:6" x14ac:dyDescent="0.2">
      <c r="A627"/>
      <c r="B627"/>
      <c r="C627"/>
      <c r="D627"/>
      <c r="E627"/>
      <c r="F627"/>
    </row>
    <row r="628" spans="1:6" x14ac:dyDescent="0.2">
      <c r="A628"/>
      <c r="B628"/>
      <c r="C628"/>
      <c r="D628"/>
      <c r="E628"/>
      <c r="F628"/>
    </row>
    <row r="629" spans="1:6" x14ac:dyDescent="0.2">
      <c r="A629"/>
      <c r="B629"/>
      <c r="C629"/>
      <c r="D629"/>
      <c r="E629"/>
      <c r="F629"/>
    </row>
    <row r="630" spans="1:6" x14ac:dyDescent="0.2">
      <c r="A630"/>
      <c r="B630"/>
      <c r="C630"/>
      <c r="D630"/>
      <c r="E630"/>
      <c r="F630"/>
    </row>
    <row r="631" spans="1:6" x14ac:dyDescent="0.2">
      <c r="A631"/>
      <c r="B631"/>
      <c r="C631"/>
      <c r="D631"/>
      <c r="E631"/>
      <c r="F631"/>
    </row>
    <row r="632" spans="1:6" x14ac:dyDescent="0.2">
      <c r="A632"/>
      <c r="B632"/>
      <c r="C632"/>
      <c r="D632"/>
      <c r="E632"/>
      <c r="F632"/>
    </row>
    <row r="633" spans="1:6" x14ac:dyDescent="0.2">
      <c r="A633"/>
      <c r="B633"/>
      <c r="C633"/>
      <c r="D633"/>
      <c r="E633"/>
      <c r="F633"/>
    </row>
    <row r="634" spans="1:6" x14ac:dyDescent="0.2">
      <c r="A634"/>
      <c r="B634"/>
      <c r="C634"/>
      <c r="D634"/>
      <c r="E634"/>
      <c r="F634"/>
    </row>
    <row r="635" spans="1:6" x14ac:dyDescent="0.2">
      <c r="A635"/>
      <c r="B635"/>
      <c r="C635"/>
      <c r="D635"/>
      <c r="E635"/>
      <c r="F635"/>
    </row>
    <row r="636" spans="1:6" x14ac:dyDescent="0.2">
      <c r="A636"/>
      <c r="B636"/>
      <c r="C636"/>
      <c r="D636"/>
      <c r="E636"/>
      <c r="F636"/>
    </row>
    <row r="637" spans="1:6" x14ac:dyDescent="0.2">
      <c r="A637"/>
      <c r="B637"/>
      <c r="C637"/>
      <c r="D637"/>
      <c r="E637"/>
      <c r="F637"/>
    </row>
    <row r="638" spans="1:6" x14ac:dyDescent="0.2">
      <c r="A638"/>
      <c r="B638"/>
      <c r="C638"/>
      <c r="D638"/>
      <c r="E638"/>
      <c r="F638"/>
    </row>
    <row r="639" spans="1:6" x14ac:dyDescent="0.2">
      <c r="A639"/>
      <c r="B639"/>
      <c r="C639"/>
      <c r="D639"/>
      <c r="E639"/>
      <c r="F639"/>
    </row>
    <row r="640" spans="1:6" x14ac:dyDescent="0.2">
      <c r="A640"/>
      <c r="B640"/>
      <c r="C640"/>
      <c r="D640"/>
      <c r="E640"/>
      <c r="F640"/>
    </row>
    <row r="641" spans="1:6" x14ac:dyDescent="0.2">
      <c r="A641"/>
      <c r="B641"/>
      <c r="C641"/>
      <c r="D641"/>
      <c r="E641"/>
      <c r="F641"/>
    </row>
    <row r="642" spans="1:6" x14ac:dyDescent="0.2">
      <c r="A642"/>
      <c r="B642"/>
      <c r="C642"/>
      <c r="D642"/>
      <c r="E642"/>
      <c r="F642"/>
    </row>
    <row r="643" spans="1:6" x14ac:dyDescent="0.2">
      <c r="A643"/>
      <c r="B643"/>
      <c r="C643"/>
      <c r="D643"/>
      <c r="E643"/>
      <c r="F643"/>
    </row>
    <row r="644" spans="1:6" x14ac:dyDescent="0.2">
      <c r="A644"/>
      <c r="B644"/>
      <c r="C644"/>
      <c r="D644"/>
      <c r="E644"/>
      <c r="F644"/>
    </row>
    <row r="645" spans="1:6" x14ac:dyDescent="0.2">
      <c r="A645"/>
      <c r="B645"/>
      <c r="C645"/>
      <c r="D645"/>
      <c r="E645"/>
      <c r="F645"/>
    </row>
    <row r="646" spans="1:6" x14ac:dyDescent="0.2">
      <c r="A646"/>
      <c r="B646"/>
      <c r="C646"/>
      <c r="D646"/>
      <c r="E646"/>
      <c r="F646"/>
    </row>
    <row r="647" spans="1:6" x14ac:dyDescent="0.2">
      <c r="A647"/>
      <c r="B647"/>
      <c r="C647"/>
      <c r="D647"/>
      <c r="E647"/>
      <c r="F647"/>
    </row>
    <row r="648" spans="1:6" x14ac:dyDescent="0.2">
      <c r="A648"/>
      <c r="B648"/>
      <c r="C648"/>
      <c r="D648"/>
      <c r="E648"/>
      <c r="F648"/>
    </row>
    <row r="649" spans="1:6" x14ac:dyDescent="0.2">
      <c r="A649"/>
      <c r="B649"/>
      <c r="C649"/>
      <c r="D649"/>
      <c r="E649"/>
      <c r="F649"/>
    </row>
    <row r="650" spans="1:6" x14ac:dyDescent="0.2">
      <c r="A650"/>
      <c r="B650"/>
      <c r="C650"/>
      <c r="D650"/>
      <c r="E650"/>
      <c r="F650"/>
    </row>
    <row r="651" spans="1:6" x14ac:dyDescent="0.2">
      <c r="A651"/>
      <c r="B651"/>
      <c r="C651"/>
      <c r="D651"/>
      <c r="E651"/>
      <c r="F651"/>
    </row>
    <row r="652" spans="1:6" x14ac:dyDescent="0.2">
      <c r="A652"/>
      <c r="B652"/>
      <c r="C652"/>
      <c r="D652"/>
      <c r="E652"/>
      <c r="F652"/>
    </row>
    <row r="653" spans="1:6" x14ac:dyDescent="0.2">
      <c r="A653"/>
      <c r="B653"/>
      <c r="C653"/>
      <c r="D653"/>
      <c r="E653"/>
      <c r="F653"/>
    </row>
    <row r="654" spans="1:6" x14ac:dyDescent="0.2">
      <c r="A654"/>
      <c r="B654"/>
      <c r="C654"/>
      <c r="D654"/>
      <c r="E654"/>
      <c r="F654"/>
    </row>
    <row r="655" spans="1:6" x14ac:dyDescent="0.2">
      <c r="A655"/>
      <c r="B655"/>
      <c r="C655"/>
      <c r="D655"/>
      <c r="E655"/>
      <c r="F655"/>
    </row>
    <row r="656" spans="1:6" x14ac:dyDescent="0.2">
      <c r="A656"/>
      <c r="B656"/>
      <c r="C656"/>
      <c r="D656"/>
      <c r="E656"/>
      <c r="F656"/>
    </row>
    <row r="657" spans="1:6" x14ac:dyDescent="0.2">
      <c r="A657"/>
      <c r="B657"/>
      <c r="C657"/>
      <c r="D657"/>
      <c r="E657"/>
      <c r="F657"/>
    </row>
    <row r="658" spans="1:6" x14ac:dyDescent="0.2">
      <c r="A658"/>
      <c r="B658"/>
      <c r="C658"/>
      <c r="D658"/>
      <c r="E658"/>
      <c r="F658"/>
    </row>
    <row r="659" spans="1:6" x14ac:dyDescent="0.2">
      <c r="A659"/>
      <c r="B659"/>
      <c r="C659"/>
      <c r="D659"/>
      <c r="E659"/>
      <c r="F659"/>
    </row>
    <row r="660" spans="1:6" x14ac:dyDescent="0.2">
      <c r="A660"/>
      <c r="B660"/>
      <c r="C660"/>
      <c r="D660"/>
      <c r="E660"/>
      <c r="F660"/>
    </row>
    <row r="661" spans="1:6" x14ac:dyDescent="0.2">
      <c r="A661"/>
      <c r="B661"/>
      <c r="C661"/>
      <c r="D661"/>
      <c r="E661"/>
      <c r="F661"/>
    </row>
    <row r="662" spans="1:6" x14ac:dyDescent="0.2">
      <c r="A662"/>
      <c r="B662"/>
      <c r="C662"/>
      <c r="D662"/>
      <c r="E662"/>
      <c r="F662"/>
    </row>
    <row r="663" spans="1:6" x14ac:dyDescent="0.2">
      <c r="A663"/>
      <c r="B663"/>
      <c r="C663"/>
      <c r="D663"/>
      <c r="E663"/>
      <c r="F663"/>
    </row>
    <row r="664" spans="1:6" x14ac:dyDescent="0.2">
      <c r="A664"/>
      <c r="B664"/>
      <c r="C664"/>
      <c r="D664"/>
      <c r="E664"/>
      <c r="F664"/>
    </row>
    <row r="665" spans="1:6" x14ac:dyDescent="0.2">
      <c r="A665"/>
      <c r="B665"/>
      <c r="C665"/>
      <c r="D665"/>
      <c r="E665"/>
      <c r="F665"/>
    </row>
    <row r="666" spans="1:6" x14ac:dyDescent="0.2">
      <c r="A666"/>
      <c r="B666"/>
      <c r="C666"/>
      <c r="D666"/>
      <c r="E666"/>
      <c r="F666"/>
    </row>
    <row r="667" spans="1:6" x14ac:dyDescent="0.2">
      <c r="A667"/>
      <c r="B667"/>
      <c r="C667"/>
      <c r="D667"/>
      <c r="E667"/>
      <c r="F6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47"/>
  <sheetViews>
    <sheetView workbookViewId="0">
      <selection activeCell="I15" sqref="I15:I16"/>
    </sheetView>
  </sheetViews>
  <sheetFormatPr baseColWidth="10" defaultRowHeight="12.75" x14ac:dyDescent="0.2"/>
  <sheetData>
    <row r="1" spans="1:22" x14ac:dyDescent="0.2">
      <c r="A1" t="s">
        <v>3522</v>
      </c>
      <c r="B1">
        <v>1</v>
      </c>
      <c r="C1">
        <v>0</v>
      </c>
      <c r="D1">
        <v>0</v>
      </c>
      <c r="E1">
        <v>0</v>
      </c>
      <c r="T1">
        <v>7</v>
      </c>
      <c r="U1">
        <v>64.158026294288106</v>
      </c>
      <c r="V1">
        <v>318.00381727698124</v>
      </c>
    </row>
    <row r="2" spans="1:22" x14ac:dyDescent="0.2">
      <c r="A2" t="s">
        <v>3523</v>
      </c>
      <c r="B2" t="s">
        <v>3575</v>
      </c>
      <c r="C2" t="s">
        <v>3573</v>
      </c>
      <c r="D2" t="s">
        <v>3576</v>
      </c>
      <c r="E2" t="s">
        <v>3577</v>
      </c>
      <c r="F2" t="s">
        <v>3574</v>
      </c>
      <c r="T2">
        <v>8</v>
      </c>
      <c r="U2">
        <v>106.15802629428811</v>
      </c>
      <c r="V2">
        <v>332.00381727698124</v>
      </c>
    </row>
    <row r="3" spans="1:22" x14ac:dyDescent="0.2">
      <c r="A3" t="s">
        <v>3567</v>
      </c>
      <c r="B3">
        <v>2</v>
      </c>
      <c r="C3">
        <v>24</v>
      </c>
      <c r="D3">
        <v>8.36</v>
      </c>
      <c r="F3">
        <v>1</v>
      </c>
    </row>
    <row r="4" spans="1:22" x14ac:dyDescent="0.2">
      <c r="A4" t="s">
        <v>3550</v>
      </c>
      <c r="B4">
        <v>2</v>
      </c>
      <c r="C4">
        <v>48</v>
      </c>
      <c r="D4">
        <v>19</v>
      </c>
      <c r="F4">
        <v>1</v>
      </c>
    </row>
    <row r="5" spans="1:22" x14ac:dyDescent="0.2">
      <c r="A5" t="s">
        <v>3550</v>
      </c>
      <c r="B5">
        <v>2</v>
      </c>
      <c r="C5">
        <v>48</v>
      </c>
      <c r="D5">
        <v>19</v>
      </c>
      <c r="F5">
        <v>1</v>
      </c>
    </row>
    <row r="6" spans="1:22" x14ac:dyDescent="0.2">
      <c r="A6" t="s">
        <v>3550</v>
      </c>
      <c r="B6">
        <v>2</v>
      </c>
      <c r="C6">
        <v>72</v>
      </c>
      <c r="D6">
        <v>28.5</v>
      </c>
      <c r="F6">
        <v>1</v>
      </c>
    </row>
    <row r="7" spans="1:22" x14ac:dyDescent="0.2">
      <c r="A7" t="s">
        <v>3550</v>
      </c>
      <c r="B7">
        <v>2</v>
      </c>
      <c r="C7">
        <v>72</v>
      </c>
      <c r="D7">
        <v>28.5</v>
      </c>
      <c r="F7">
        <v>1</v>
      </c>
    </row>
    <row r="8" spans="1:22" x14ac:dyDescent="0.2">
      <c r="A8" t="s">
        <v>3550</v>
      </c>
      <c r="B8">
        <v>2</v>
      </c>
      <c r="C8">
        <v>36</v>
      </c>
      <c r="D8">
        <v>14.25</v>
      </c>
      <c r="F8">
        <v>1</v>
      </c>
    </row>
    <row r="9" spans="1:22" x14ac:dyDescent="0.2">
      <c r="A9" t="s">
        <v>3553</v>
      </c>
      <c r="B9">
        <v>1</v>
      </c>
      <c r="C9">
        <v>24</v>
      </c>
      <c r="D9">
        <v>7.2999999999999989</v>
      </c>
      <c r="F9">
        <v>1</v>
      </c>
    </row>
    <row r="10" spans="1:22" x14ac:dyDescent="0.2">
      <c r="A10" t="s">
        <v>3549</v>
      </c>
      <c r="B10">
        <v>1</v>
      </c>
      <c r="C10">
        <v>72</v>
      </c>
      <c r="D10">
        <v>21.599999999999998</v>
      </c>
      <c r="F10">
        <v>1</v>
      </c>
    </row>
    <row r="11" spans="1:22" x14ac:dyDescent="0.2">
      <c r="A11" t="s">
        <v>3549</v>
      </c>
      <c r="B11">
        <v>1</v>
      </c>
      <c r="C11">
        <v>96</v>
      </c>
      <c r="D11">
        <v>28.799999999999997</v>
      </c>
      <c r="F11">
        <v>1</v>
      </c>
    </row>
    <row r="12" spans="1:22" x14ac:dyDescent="0.2">
      <c r="A12" t="s">
        <v>3549</v>
      </c>
      <c r="B12">
        <v>1</v>
      </c>
      <c r="C12">
        <v>120</v>
      </c>
      <c r="D12">
        <v>36</v>
      </c>
      <c r="F12">
        <v>1</v>
      </c>
    </row>
    <row r="13" spans="1:22" x14ac:dyDescent="0.2">
      <c r="A13" t="s">
        <v>3549</v>
      </c>
      <c r="B13">
        <v>1</v>
      </c>
      <c r="C13">
        <v>120</v>
      </c>
      <c r="D13">
        <v>36</v>
      </c>
      <c r="F13">
        <v>1</v>
      </c>
    </row>
    <row r="14" spans="1:22" x14ac:dyDescent="0.2">
      <c r="A14" t="s">
        <v>3549</v>
      </c>
      <c r="B14">
        <v>1</v>
      </c>
      <c r="C14">
        <v>36</v>
      </c>
      <c r="D14">
        <v>10.799999999999999</v>
      </c>
      <c r="F14">
        <v>1</v>
      </c>
    </row>
    <row r="15" spans="1:22" x14ac:dyDescent="0.2">
      <c r="A15" t="s">
        <v>3549</v>
      </c>
      <c r="B15">
        <v>1</v>
      </c>
      <c r="C15">
        <v>36</v>
      </c>
      <c r="D15">
        <v>10.799999999999999</v>
      </c>
      <c r="F15">
        <v>1</v>
      </c>
    </row>
    <row r="16" spans="1:22" x14ac:dyDescent="0.2">
      <c r="A16" t="s">
        <v>3551</v>
      </c>
      <c r="B16">
        <v>1</v>
      </c>
      <c r="C16">
        <v>48</v>
      </c>
      <c r="D16">
        <v>14.399999999999999</v>
      </c>
      <c r="F16">
        <v>1</v>
      </c>
    </row>
    <row r="17" spans="1:6" x14ac:dyDescent="0.2">
      <c r="A17" t="s">
        <v>3551</v>
      </c>
      <c r="B17">
        <v>1</v>
      </c>
      <c r="C17">
        <v>72</v>
      </c>
      <c r="D17">
        <v>21.599999999999998</v>
      </c>
      <c r="F17">
        <v>1</v>
      </c>
    </row>
    <row r="18" spans="1:6" x14ac:dyDescent="0.2">
      <c r="A18" t="s">
        <v>3551</v>
      </c>
      <c r="B18">
        <v>1</v>
      </c>
      <c r="C18">
        <v>72</v>
      </c>
      <c r="D18">
        <v>21.599999999999998</v>
      </c>
      <c r="F18">
        <v>1</v>
      </c>
    </row>
    <row r="19" spans="1:6" x14ac:dyDescent="0.2">
      <c r="A19" t="s">
        <v>3551</v>
      </c>
      <c r="B19">
        <v>1</v>
      </c>
      <c r="C19">
        <v>72</v>
      </c>
      <c r="D19">
        <v>21.599999999999998</v>
      </c>
      <c r="F19">
        <v>1</v>
      </c>
    </row>
    <row r="20" spans="1:6" x14ac:dyDescent="0.2">
      <c r="A20" t="s">
        <v>3551</v>
      </c>
      <c r="B20">
        <v>1</v>
      </c>
      <c r="C20">
        <v>36</v>
      </c>
      <c r="D20">
        <v>10.799999999999999</v>
      </c>
      <c r="F20">
        <v>1</v>
      </c>
    </row>
    <row r="21" spans="1:6" x14ac:dyDescent="0.2">
      <c r="A21" t="s">
        <v>3554</v>
      </c>
      <c r="B21">
        <v>2</v>
      </c>
      <c r="C21">
        <v>48</v>
      </c>
      <c r="D21">
        <v>16.72</v>
      </c>
      <c r="F21">
        <v>2</v>
      </c>
    </row>
    <row r="22" spans="1:6" x14ac:dyDescent="0.2">
      <c r="A22" t="s">
        <v>3554</v>
      </c>
      <c r="B22">
        <v>2</v>
      </c>
      <c r="C22">
        <v>48</v>
      </c>
      <c r="D22">
        <v>16.72</v>
      </c>
      <c r="F22">
        <v>2</v>
      </c>
    </row>
    <row r="23" spans="1:6" x14ac:dyDescent="0.2">
      <c r="A23" t="s">
        <v>3554</v>
      </c>
      <c r="B23">
        <v>2</v>
      </c>
      <c r="C23">
        <v>72</v>
      </c>
      <c r="D23">
        <v>25.08</v>
      </c>
      <c r="F23">
        <v>2</v>
      </c>
    </row>
    <row r="24" spans="1:6" x14ac:dyDescent="0.2">
      <c r="A24" t="s">
        <v>3554</v>
      </c>
      <c r="B24">
        <v>2</v>
      </c>
      <c r="C24">
        <v>72</v>
      </c>
      <c r="D24">
        <v>25.08</v>
      </c>
      <c r="F24">
        <v>2</v>
      </c>
    </row>
    <row r="25" spans="1:6" x14ac:dyDescent="0.2">
      <c r="A25" t="s">
        <v>3554</v>
      </c>
      <c r="B25">
        <v>2</v>
      </c>
      <c r="C25">
        <v>48</v>
      </c>
      <c r="D25">
        <v>16.72</v>
      </c>
      <c r="F25">
        <v>2</v>
      </c>
    </row>
    <row r="26" spans="1:6" x14ac:dyDescent="0.2">
      <c r="A26" t="s">
        <v>97</v>
      </c>
      <c r="F26">
        <v>2</v>
      </c>
    </row>
    <row r="27" spans="1:6" x14ac:dyDescent="0.2">
      <c r="A27" t="s">
        <v>3553</v>
      </c>
      <c r="B27">
        <v>1</v>
      </c>
      <c r="C27">
        <v>48</v>
      </c>
      <c r="D27">
        <v>14.599999999999998</v>
      </c>
      <c r="F27">
        <v>2</v>
      </c>
    </row>
    <row r="28" spans="1:6" x14ac:dyDescent="0.2">
      <c r="A28" t="s">
        <v>3553</v>
      </c>
      <c r="B28">
        <v>1</v>
      </c>
      <c r="C28">
        <v>48</v>
      </c>
      <c r="D28">
        <v>14.599999999999998</v>
      </c>
      <c r="F28">
        <v>2</v>
      </c>
    </row>
    <row r="29" spans="1:6" x14ac:dyDescent="0.2">
      <c r="A29" t="s">
        <v>3553</v>
      </c>
      <c r="B29">
        <v>1</v>
      </c>
      <c r="C29">
        <v>72</v>
      </c>
      <c r="D29">
        <v>21.9</v>
      </c>
      <c r="F29">
        <v>2</v>
      </c>
    </row>
    <row r="30" spans="1:6" x14ac:dyDescent="0.2">
      <c r="A30" t="s">
        <v>3553</v>
      </c>
      <c r="B30">
        <v>1</v>
      </c>
      <c r="C30">
        <v>72</v>
      </c>
      <c r="D30">
        <v>21.9</v>
      </c>
      <c r="F30">
        <v>2</v>
      </c>
    </row>
    <row r="31" spans="1:6" x14ac:dyDescent="0.2">
      <c r="A31" t="s">
        <v>3553</v>
      </c>
      <c r="B31">
        <v>1</v>
      </c>
      <c r="C31">
        <v>48</v>
      </c>
      <c r="D31">
        <v>14.599999999999998</v>
      </c>
      <c r="F31">
        <v>2</v>
      </c>
    </row>
    <row r="32" spans="1:6" x14ac:dyDescent="0.2">
      <c r="A32" t="s">
        <v>3551</v>
      </c>
      <c r="B32">
        <v>1</v>
      </c>
      <c r="C32">
        <v>36</v>
      </c>
      <c r="D32">
        <v>10.799999999999999</v>
      </c>
      <c r="F32">
        <v>2</v>
      </c>
    </row>
    <row r="33" spans="1:6" x14ac:dyDescent="0.2">
      <c r="A33" t="s">
        <v>3552</v>
      </c>
      <c r="B33">
        <v>3</v>
      </c>
      <c r="C33">
        <v>48</v>
      </c>
      <c r="D33">
        <v>16.399999999999999</v>
      </c>
      <c r="F33">
        <v>2</v>
      </c>
    </row>
    <row r="34" spans="1:6" x14ac:dyDescent="0.2">
      <c r="A34" t="s">
        <v>3552</v>
      </c>
      <c r="B34">
        <v>3</v>
      </c>
      <c r="C34">
        <v>72</v>
      </c>
      <c r="D34">
        <v>24.6</v>
      </c>
      <c r="F34">
        <v>2</v>
      </c>
    </row>
    <row r="35" spans="1:6" x14ac:dyDescent="0.2">
      <c r="A35" t="s">
        <v>3552</v>
      </c>
      <c r="B35">
        <v>3</v>
      </c>
      <c r="C35">
        <v>72</v>
      </c>
      <c r="D35">
        <v>24.6</v>
      </c>
      <c r="F35">
        <v>2</v>
      </c>
    </row>
    <row r="36" spans="1:6" x14ac:dyDescent="0.2">
      <c r="A36" t="s">
        <v>3552</v>
      </c>
      <c r="B36">
        <v>3</v>
      </c>
      <c r="C36">
        <v>72</v>
      </c>
      <c r="D36">
        <v>24.6</v>
      </c>
      <c r="F36">
        <v>2</v>
      </c>
    </row>
    <row r="37" spans="1:6" x14ac:dyDescent="0.2">
      <c r="A37" t="s">
        <v>3552</v>
      </c>
      <c r="B37">
        <v>3</v>
      </c>
      <c r="C37">
        <v>36</v>
      </c>
      <c r="D37">
        <v>12.3</v>
      </c>
      <c r="F37">
        <v>2</v>
      </c>
    </row>
    <row r="38" spans="1:6" x14ac:dyDescent="0.2">
      <c r="A38" t="s">
        <v>3550</v>
      </c>
      <c r="B38">
        <v>2</v>
      </c>
      <c r="C38">
        <v>36</v>
      </c>
      <c r="D38">
        <v>14.25</v>
      </c>
      <c r="F38">
        <v>3</v>
      </c>
    </row>
    <row r="39" spans="1:6" x14ac:dyDescent="0.2">
      <c r="A39" t="s">
        <v>3556</v>
      </c>
      <c r="B39">
        <v>2</v>
      </c>
      <c r="C39">
        <v>48</v>
      </c>
      <c r="D39">
        <v>19</v>
      </c>
      <c r="F39">
        <v>3</v>
      </c>
    </row>
    <row r="40" spans="1:6" x14ac:dyDescent="0.2">
      <c r="A40" t="s">
        <v>3556</v>
      </c>
      <c r="B40">
        <v>2</v>
      </c>
      <c r="C40">
        <v>48</v>
      </c>
      <c r="D40">
        <v>19</v>
      </c>
      <c r="F40">
        <v>3</v>
      </c>
    </row>
    <row r="41" spans="1:6" x14ac:dyDescent="0.2">
      <c r="A41" t="s">
        <v>3556</v>
      </c>
      <c r="B41">
        <v>2</v>
      </c>
      <c r="C41">
        <v>72</v>
      </c>
      <c r="D41">
        <v>28.5</v>
      </c>
      <c r="F41">
        <v>3</v>
      </c>
    </row>
    <row r="42" spans="1:6" x14ac:dyDescent="0.2">
      <c r="A42" t="s">
        <v>3556</v>
      </c>
      <c r="B42">
        <v>2</v>
      </c>
      <c r="C42">
        <v>72</v>
      </c>
      <c r="D42">
        <v>28.5</v>
      </c>
      <c r="F42">
        <v>3</v>
      </c>
    </row>
    <row r="43" spans="1:6" x14ac:dyDescent="0.2">
      <c r="A43" t="s">
        <v>3556</v>
      </c>
      <c r="B43">
        <v>2</v>
      </c>
      <c r="C43">
        <v>36</v>
      </c>
      <c r="D43">
        <v>14.25</v>
      </c>
      <c r="F43">
        <v>3</v>
      </c>
    </row>
    <row r="44" spans="1:6" x14ac:dyDescent="0.2">
      <c r="A44" t="s">
        <v>3556</v>
      </c>
      <c r="B44">
        <v>2</v>
      </c>
      <c r="C44">
        <v>36</v>
      </c>
      <c r="D44">
        <v>14.25</v>
      </c>
      <c r="F44">
        <v>3</v>
      </c>
    </row>
    <row r="45" spans="1:6" x14ac:dyDescent="0.2">
      <c r="A45" t="s">
        <v>3557</v>
      </c>
      <c r="B45">
        <v>2</v>
      </c>
      <c r="C45">
        <v>36</v>
      </c>
      <c r="D45">
        <v>14.25</v>
      </c>
      <c r="F45">
        <v>3</v>
      </c>
    </row>
    <row r="46" spans="1:6" x14ac:dyDescent="0.2">
      <c r="A46" t="s">
        <v>3557</v>
      </c>
      <c r="B46">
        <v>2</v>
      </c>
      <c r="C46">
        <v>48</v>
      </c>
      <c r="D46">
        <v>19</v>
      </c>
      <c r="F46">
        <v>3</v>
      </c>
    </row>
    <row r="47" spans="1:6" x14ac:dyDescent="0.2">
      <c r="A47" t="s">
        <v>3557</v>
      </c>
      <c r="B47">
        <v>2</v>
      </c>
      <c r="C47">
        <v>48</v>
      </c>
      <c r="D47">
        <v>19</v>
      </c>
      <c r="F47">
        <v>3</v>
      </c>
    </row>
    <row r="48" spans="1:6" x14ac:dyDescent="0.2">
      <c r="A48" t="s">
        <v>3557</v>
      </c>
      <c r="B48">
        <v>2</v>
      </c>
      <c r="C48">
        <v>48</v>
      </c>
      <c r="D48">
        <v>19</v>
      </c>
      <c r="F48">
        <v>3</v>
      </c>
    </row>
    <row r="49" spans="1:6" x14ac:dyDescent="0.2">
      <c r="A49" t="s">
        <v>3557</v>
      </c>
      <c r="B49">
        <v>2</v>
      </c>
      <c r="C49">
        <v>36</v>
      </c>
      <c r="D49">
        <v>14.25</v>
      </c>
      <c r="F49">
        <v>3</v>
      </c>
    </row>
    <row r="50" spans="1:6" x14ac:dyDescent="0.2">
      <c r="A50" t="s">
        <v>3552</v>
      </c>
      <c r="B50">
        <v>3</v>
      </c>
      <c r="C50">
        <v>36</v>
      </c>
      <c r="D50">
        <v>12.3</v>
      </c>
      <c r="F50">
        <v>3</v>
      </c>
    </row>
    <row r="51" spans="1:6" x14ac:dyDescent="0.2">
      <c r="A51" t="s">
        <v>3555</v>
      </c>
      <c r="B51">
        <v>3</v>
      </c>
      <c r="C51">
        <v>72</v>
      </c>
      <c r="D51">
        <v>24.6</v>
      </c>
      <c r="F51">
        <v>3</v>
      </c>
    </row>
    <row r="52" spans="1:6" x14ac:dyDescent="0.2">
      <c r="A52" t="s">
        <v>3555</v>
      </c>
      <c r="B52">
        <v>3</v>
      </c>
      <c r="C52">
        <v>96</v>
      </c>
      <c r="D52">
        <v>32.799999999999997</v>
      </c>
      <c r="F52">
        <v>3</v>
      </c>
    </row>
    <row r="53" spans="1:6" x14ac:dyDescent="0.2">
      <c r="A53" t="s">
        <v>3555</v>
      </c>
      <c r="B53">
        <v>3</v>
      </c>
      <c r="C53">
        <v>120</v>
      </c>
      <c r="D53">
        <v>41</v>
      </c>
      <c r="F53">
        <v>3</v>
      </c>
    </row>
    <row r="54" spans="1:6" x14ac:dyDescent="0.2">
      <c r="A54" t="s">
        <v>3555</v>
      </c>
      <c r="B54">
        <v>3</v>
      </c>
      <c r="C54">
        <v>120</v>
      </c>
      <c r="D54">
        <v>41</v>
      </c>
      <c r="F54">
        <v>3</v>
      </c>
    </row>
    <row r="55" spans="1:6" x14ac:dyDescent="0.2">
      <c r="A55" t="s">
        <v>3555</v>
      </c>
      <c r="B55">
        <v>3</v>
      </c>
      <c r="C55">
        <v>36</v>
      </c>
      <c r="D55">
        <v>12.3</v>
      </c>
      <c r="F55">
        <v>3</v>
      </c>
    </row>
    <row r="56" spans="1:6" x14ac:dyDescent="0.2">
      <c r="A56" t="s">
        <v>3557</v>
      </c>
      <c r="B56">
        <v>2</v>
      </c>
      <c r="C56">
        <v>36</v>
      </c>
      <c r="D56">
        <v>14.25</v>
      </c>
      <c r="F56">
        <v>4</v>
      </c>
    </row>
    <row r="57" spans="1:6" x14ac:dyDescent="0.2">
      <c r="A57" t="s">
        <v>3559</v>
      </c>
      <c r="B57">
        <v>2</v>
      </c>
      <c r="C57">
        <v>36</v>
      </c>
      <c r="D57">
        <v>14.25</v>
      </c>
      <c r="F57">
        <v>4</v>
      </c>
    </row>
    <row r="58" spans="1:6" x14ac:dyDescent="0.2">
      <c r="A58" t="s">
        <v>3559</v>
      </c>
      <c r="B58">
        <v>2</v>
      </c>
      <c r="C58">
        <v>48</v>
      </c>
      <c r="D58">
        <v>19</v>
      </c>
      <c r="F58">
        <v>4</v>
      </c>
    </row>
    <row r="59" spans="1:6" x14ac:dyDescent="0.2">
      <c r="A59" t="s">
        <v>3559</v>
      </c>
      <c r="B59">
        <v>2</v>
      </c>
      <c r="C59">
        <v>48</v>
      </c>
      <c r="D59">
        <v>19</v>
      </c>
      <c r="F59">
        <v>4</v>
      </c>
    </row>
    <row r="60" spans="1:6" x14ac:dyDescent="0.2">
      <c r="A60" t="s">
        <v>3559</v>
      </c>
      <c r="B60">
        <v>2</v>
      </c>
      <c r="C60">
        <v>48</v>
      </c>
      <c r="D60">
        <v>19</v>
      </c>
      <c r="F60">
        <v>4</v>
      </c>
    </row>
    <row r="61" spans="1:6" x14ac:dyDescent="0.2">
      <c r="A61" t="s">
        <v>3559</v>
      </c>
      <c r="B61">
        <v>2</v>
      </c>
      <c r="C61">
        <v>36</v>
      </c>
      <c r="D61">
        <v>14.25</v>
      </c>
      <c r="F61">
        <v>4</v>
      </c>
    </row>
    <row r="62" spans="1:6" x14ac:dyDescent="0.2">
      <c r="A62" t="s">
        <v>3559</v>
      </c>
      <c r="B62">
        <v>2</v>
      </c>
      <c r="C62">
        <v>36</v>
      </c>
      <c r="D62">
        <v>14.25</v>
      </c>
      <c r="F62">
        <v>4</v>
      </c>
    </row>
    <row r="63" spans="1:6" x14ac:dyDescent="0.2">
      <c r="A63" t="s">
        <v>3560</v>
      </c>
      <c r="B63">
        <v>2</v>
      </c>
      <c r="C63">
        <v>36</v>
      </c>
      <c r="D63">
        <v>14.25</v>
      </c>
      <c r="F63">
        <v>4</v>
      </c>
    </row>
    <row r="64" spans="1:6" x14ac:dyDescent="0.2">
      <c r="A64" t="s">
        <v>3560</v>
      </c>
      <c r="B64">
        <v>2</v>
      </c>
      <c r="C64">
        <v>48</v>
      </c>
      <c r="D64">
        <v>19</v>
      </c>
      <c r="F64">
        <v>4</v>
      </c>
    </row>
    <row r="65" spans="1:6" x14ac:dyDescent="0.2">
      <c r="A65" t="s">
        <v>3560</v>
      </c>
      <c r="B65">
        <v>2</v>
      </c>
      <c r="C65">
        <v>48</v>
      </c>
      <c r="D65">
        <v>19</v>
      </c>
      <c r="F65">
        <v>4</v>
      </c>
    </row>
    <row r="66" spans="1:6" x14ac:dyDescent="0.2">
      <c r="A66" t="s">
        <v>3560</v>
      </c>
      <c r="B66">
        <v>2</v>
      </c>
      <c r="C66">
        <v>48</v>
      </c>
      <c r="D66">
        <v>19</v>
      </c>
      <c r="F66">
        <v>4</v>
      </c>
    </row>
    <row r="67" spans="1:6" x14ac:dyDescent="0.2">
      <c r="A67" t="s">
        <v>3560</v>
      </c>
      <c r="B67">
        <v>2</v>
      </c>
      <c r="C67">
        <v>36</v>
      </c>
      <c r="D67">
        <v>14.25</v>
      </c>
      <c r="F67">
        <v>4</v>
      </c>
    </row>
    <row r="68" spans="1:6" x14ac:dyDescent="0.2">
      <c r="A68" t="s">
        <v>3560</v>
      </c>
      <c r="B68">
        <v>2</v>
      </c>
      <c r="C68">
        <v>36</v>
      </c>
      <c r="D68">
        <v>14.25</v>
      </c>
      <c r="F68">
        <v>4</v>
      </c>
    </row>
    <row r="69" spans="1:6" x14ac:dyDescent="0.2">
      <c r="A69" t="s">
        <v>3561</v>
      </c>
      <c r="B69">
        <v>2</v>
      </c>
      <c r="C69">
        <v>36</v>
      </c>
      <c r="D69">
        <v>14.25</v>
      </c>
      <c r="F69">
        <v>4</v>
      </c>
    </row>
    <row r="70" spans="1:6" x14ac:dyDescent="0.2">
      <c r="A70" t="s">
        <v>3561</v>
      </c>
      <c r="B70">
        <v>2</v>
      </c>
      <c r="C70">
        <v>48</v>
      </c>
      <c r="D70">
        <v>19</v>
      </c>
      <c r="F70">
        <v>4</v>
      </c>
    </row>
    <row r="71" spans="1:6" x14ac:dyDescent="0.2">
      <c r="A71" t="s">
        <v>3561</v>
      </c>
      <c r="B71">
        <v>2</v>
      </c>
      <c r="C71">
        <v>48</v>
      </c>
      <c r="D71">
        <v>19</v>
      </c>
      <c r="F71">
        <v>4</v>
      </c>
    </row>
    <row r="72" spans="1:6" x14ac:dyDescent="0.2">
      <c r="A72" t="s">
        <v>3555</v>
      </c>
      <c r="B72">
        <v>3</v>
      </c>
      <c r="C72">
        <v>36</v>
      </c>
      <c r="D72">
        <v>12.3</v>
      </c>
      <c r="F72">
        <v>4</v>
      </c>
    </row>
    <row r="73" spans="1:6" x14ac:dyDescent="0.2">
      <c r="A73" t="s">
        <v>3558</v>
      </c>
      <c r="B73">
        <v>1</v>
      </c>
      <c r="C73">
        <v>48</v>
      </c>
      <c r="D73">
        <v>14.399999999999999</v>
      </c>
      <c r="F73">
        <v>4</v>
      </c>
    </row>
    <row r="74" spans="1:6" x14ac:dyDescent="0.2">
      <c r="A74" t="s">
        <v>3558</v>
      </c>
      <c r="B74">
        <v>1</v>
      </c>
      <c r="C74">
        <v>72</v>
      </c>
      <c r="D74">
        <v>21.599999999999998</v>
      </c>
      <c r="F74">
        <v>4</v>
      </c>
    </row>
    <row r="75" spans="1:6" x14ac:dyDescent="0.2">
      <c r="A75" t="s">
        <v>3558</v>
      </c>
      <c r="B75">
        <v>1</v>
      </c>
      <c r="C75">
        <v>72</v>
      </c>
      <c r="D75">
        <v>21.599999999999998</v>
      </c>
      <c r="F75">
        <v>4</v>
      </c>
    </row>
    <row r="76" spans="1:6" x14ac:dyDescent="0.2">
      <c r="A76" t="s">
        <v>3558</v>
      </c>
      <c r="B76">
        <v>1</v>
      </c>
      <c r="C76">
        <v>72</v>
      </c>
      <c r="D76">
        <v>21.599999999999998</v>
      </c>
      <c r="F76">
        <v>4</v>
      </c>
    </row>
    <row r="77" spans="1:6" x14ac:dyDescent="0.2">
      <c r="A77" t="s">
        <v>3558</v>
      </c>
      <c r="B77">
        <v>1</v>
      </c>
      <c r="C77">
        <v>36</v>
      </c>
      <c r="D77">
        <v>10.799999999999999</v>
      </c>
      <c r="F77">
        <v>4</v>
      </c>
    </row>
    <row r="78" spans="1:6" x14ac:dyDescent="0.2">
      <c r="A78" t="s">
        <v>3561</v>
      </c>
      <c r="B78">
        <v>2</v>
      </c>
      <c r="C78">
        <v>48</v>
      </c>
      <c r="D78">
        <v>19</v>
      </c>
      <c r="F78">
        <v>5</v>
      </c>
    </row>
    <row r="79" spans="1:6" x14ac:dyDescent="0.2">
      <c r="A79" t="s">
        <v>3562</v>
      </c>
      <c r="B79">
        <v>3</v>
      </c>
      <c r="C79">
        <v>48</v>
      </c>
      <c r="D79">
        <v>19.440000000000001</v>
      </c>
      <c r="E79">
        <v>2</v>
      </c>
      <c r="F79">
        <v>5</v>
      </c>
    </row>
    <row r="80" spans="1:6" x14ac:dyDescent="0.2">
      <c r="A80" t="s">
        <v>3562</v>
      </c>
      <c r="B80">
        <v>3</v>
      </c>
      <c r="C80">
        <v>72</v>
      </c>
      <c r="D80">
        <v>29.160000000000004</v>
      </c>
      <c r="E80">
        <v>2</v>
      </c>
      <c r="F80">
        <v>5</v>
      </c>
    </row>
    <row r="81" spans="1:6" x14ac:dyDescent="0.2">
      <c r="A81" t="s">
        <v>3562</v>
      </c>
      <c r="B81">
        <v>3</v>
      </c>
      <c r="C81">
        <v>72</v>
      </c>
      <c r="D81">
        <v>29.160000000000004</v>
      </c>
      <c r="E81">
        <v>2</v>
      </c>
      <c r="F81">
        <v>5</v>
      </c>
    </row>
    <row r="82" spans="1:6" x14ac:dyDescent="0.2">
      <c r="A82" t="s">
        <v>3562</v>
      </c>
      <c r="B82">
        <v>3</v>
      </c>
      <c r="C82">
        <v>72</v>
      </c>
      <c r="D82">
        <v>29.160000000000004</v>
      </c>
      <c r="E82">
        <v>2</v>
      </c>
      <c r="F82">
        <v>5</v>
      </c>
    </row>
    <row r="83" spans="1:6" x14ac:dyDescent="0.2">
      <c r="A83" t="s">
        <v>3562</v>
      </c>
      <c r="B83">
        <v>3</v>
      </c>
      <c r="C83">
        <v>36</v>
      </c>
      <c r="D83">
        <v>14.580000000000002</v>
      </c>
      <c r="E83">
        <v>2</v>
      </c>
      <c r="F83">
        <v>5</v>
      </c>
    </row>
    <row r="84" spans="1:6" x14ac:dyDescent="0.2">
      <c r="A84" t="s">
        <v>3562</v>
      </c>
      <c r="B84">
        <v>3</v>
      </c>
      <c r="C84">
        <v>36</v>
      </c>
      <c r="D84">
        <v>14.580000000000002</v>
      </c>
      <c r="E84">
        <v>2</v>
      </c>
      <c r="F84">
        <v>5</v>
      </c>
    </row>
    <row r="85" spans="1:6" x14ac:dyDescent="0.2">
      <c r="A85" t="s">
        <v>3563</v>
      </c>
      <c r="B85">
        <v>2</v>
      </c>
      <c r="C85">
        <v>36</v>
      </c>
      <c r="D85">
        <v>14.25</v>
      </c>
      <c r="F85">
        <v>5</v>
      </c>
    </row>
    <row r="86" spans="1:6" x14ac:dyDescent="0.2">
      <c r="A86" t="s">
        <v>3563</v>
      </c>
      <c r="B86">
        <v>2</v>
      </c>
      <c r="C86">
        <v>48</v>
      </c>
      <c r="D86">
        <v>19</v>
      </c>
      <c r="F86">
        <v>5</v>
      </c>
    </row>
    <row r="87" spans="1:6" x14ac:dyDescent="0.2">
      <c r="A87" t="s">
        <v>3563</v>
      </c>
      <c r="B87">
        <v>2</v>
      </c>
      <c r="C87">
        <v>48</v>
      </c>
      <c r="D87">
        <v>19</v>
      </c>
      <c r="F87">
        <v>5</v>
      </c>
    </row>
    <row r="88" spans="1:6" x14ac:dyDescent="0.2">
      <c r="A88" t="s">
        <v>3563</v>
      </c>
      <c r="B88">
        <v>2</v>
      </c>
      <c r="C88">
        <v>48</v>
      </c>
      <c r="D88">
        <v>19</v>
      </c>
      <c r="F88">
        <v>5</v>
      </c>
    </row>
    <row r="89" spans="1:6" x14ac:dyDescent="0.2">
      <c r="A89" t="s">
        <v>3563</v>
      </c>
      <c r="B89">
        <v>2</v>
      </c>
      <c r="C89">
        <v>36</v>
      </c>
      <c r="D89">
        <v>14.25</v>
      </c>
      <c r="F89">
        <v>5</v>
      </c>
    </row>
    <row r="90" spans="1:6" x14ac:dyDescent="0.2">
      <c r="A90" t="s">
        <v>3563</v>
      </c>
      <c r="B90">
        <v>2</v>
      </c>
      <c r="C90">
        <v>36</v>
      </c>
      <c r="D90">
        <v>14.25</v>
      </c>
      <c r="F90">
        <v>5</v>
      </c>
    </row>
    <row r="91" spans="1:6" x14ac:dyDescent="0.2">
      <c r="A91" t="s">
        <v>3561</v>
      </c>
      <c r="B91">
        <v>2</v>
      </c>
      <c r="C91">
        <v>36</v>
      </c>
      <c r="D91">
        <v>14.25</v>
      </c>
      <c r="F91">
        <v>5</v>
      </c>
    </row>
    <row r="92" spans="1:6" x14ac:dyDescent="0.2">
      <c r="A92" t="s">
        <v>3558</v>
      </c>
      <c r="B92">
        <v>1</v>
      </c>
      <c r="C92">
        <v>36</v>
      </c>
      <c r="D92">
        <v>10.799999999999999</v>
      </c>
      <c r="F92">
        <v>5</v>
      </c>
    </row>
    <row r="93" spans="1:6" x14ac:dyDescent="0.2">
      <c r="A93" t="s">
        <v>3564</v>
      </c>
      <c r="B93">
        <v>1</v>
      </c>
      <c r="C93">
        <v>48</v>
      </c>
      <c r="D93">
        <v>14.599999999999998</v>
      </c>
      <c r="F93">
        <v>5</v>
      </c>
    </row>
    <row r="94" spans="1:6" x14ac:dyDescent="0.2">
      <c r="A94" t="s">
        <v>3564</v>
      </c>
      <c r="B94">
        <v>1</v>
      </c>
      <c r="C94">
        <v>48</v>
      </c>
      <c r="D94">
        <v>14.599999999999998</v>
      </c>
      <c r="F94">
        <v>5</v>
      </c>
    </row>
    <row r="95" spans="1:6" x14ac:dyDescent="0.2">
      <c r="A95" t="s">
        <v>3564</v>
      </c>
      <c r="B95">
        <v>1</v>
      </c>
      <c r="C95">
        <v>72</v>
      </c>
      <c r="D95">
        <v>21.9</v>
      </c>
      <c r="F95">
        <v>5</v>
      </c>
    </row>
    <row r="96" spans="1:6" x14ac:dyDescent="0.2">
      <c r="A96" t="s">
        <v>3564</v>
      </c>
      <c r="B96">
        <v>1</v>
      </c>
      <c r="C96">
        <v>72</v>
      </c>
      <c r="D96">
        <v>21.9</v>
      </c>
      <c r="F96">
        <v>5</v>
      </c>
    </row>
    <row r="97" spans="1:6" x14ac:dyDescent="0.2">
      <c r="A97" t="s">
        <v>3564</v>
      </c>
      <c r="B97">
        <v>1</v>
      </c>
      <c r="C97">
        <v>48</v>
      </c>
      <c r="D97">
        <v>14.599999999999998</v>
      </c>
      <c r="F97">
        <v>5</v>
      </c>
    </row>
    <row r="98" spans="1:6" x14ac:dyDescent="0.2">
      <c r="A98" t="s">
        <v>3554</v>
      </c>
      <c r="B98">
        <v>2</v>
      </c>
      <c r="C98">
        <v>24</v>
      </c>
      <c r="D98">
        <v>8.36</v>
      </c>
      <c r="F98">
        <v>6</v>
      </c>
    </row>
    <row r="99" spans="1:6" x14ac:dyDescent="0.2">
      <c r="A99" t="s">
        <v>3567</v>
      </c>
      <c r="B99">
        <v>2</v>
      </c>
      <c r="C99">
        <v>48</v>
      </c>
      <c r="D99">
        <v>16.72</v>
      </c>
      <c r="F99">
        <v>6</v>
      </c>
    </row>
    <row r="100" spans="1:6" x14ac:dyDescent="0.2">
      <c r="A100" t="s">
        <v>3567</v>
      </c>
      <c r="B100">
        <v>2</v>
      </c>
      <c r="C100">
        <v>48</v>
      </c>
      <c r="D100">
        <v>16.72</v>
      </c>
      <c r="F100">
        <v>6</v>
      </c>
    </row>
    <row r="101" spans="1:6" x14ac:dyDescent="0.2">
      <c r="A101" t="s">
        <v>3567</v>
      </c>
      <c r="B101">
        <v>2</v>
      </c>
      <c r="C101">
        <v>72</v>
      </c>
      <c r="D101">
        <v>25.08</v>
      </c>
      <c r="F101">
        <v>6</v>
      </c>
    </row>
    <row r="102" spans="1:6" x14ac:dyDescent="0.2">
      <c r="A102" t="s">
        <v>3567</v>
      </c>
      <c r="B102">
        <v>2</v>
      </c>
      <c r="C102">
        <v>72</v>
      </c>
      <c r="D102">
        <v>25.08</v>
      </c>
      <c r="F102">
        <v>6</v>
      </c>
    </row>
    <row r="103" spans="1:6" x14ac:dyDescent="0.2">
      <c r="A103" t="s">
        <v>3567</v>
      </c>
      <c r="B103">
        <v>2</v>
      </c>
      <c r="C103">
        <v>48</v>
      </c>
      <c r="D103">
        <v>16.72</v>
      </c>
      <c r="F103">
        <v>6</v>
      </c>
    </row>
    <row r="104" spans="1:6" x14ac:dyDescent="0.2">
      <c r="A104" t="s">
        <v>3561</v>
      </c>
      <c r="B104">
        <v>2</v>
      </c>
      <c r="C104">
        <v>36</v>
      </c>
      <c r="D104">
        <v>14.25</v>
      </c>
      <c r="F104">
        <v>6</v>
      </c>
    </row>
    <row r="105" spans="1:6" x14ac:dyDescent="0.2">
      <c r="A105" t="s">
        <v>3565</v>
      </c>
      <c r="B105">
        <v>3</v>
      </c>
      <c r="C105">
        <v>48</v>
      </c>
      <c r="D105">
        <v>19.440000000000001</v>
      </c>
      <c r="E105">
        <v>2</v>
      </c>
      <c r="F105">
        <v>6</v>
      </c>
    </row>
    <row r="106" spans="1:6" x14ac:dyDescent="0.2">
      <c r="A106" t="s">
        <v>3565</v>
      </c>
      <c r="B106">
        <v>3</v>
      </c>
      <c r="C106">
        <v>72</v>
      </c>
      <c r="D106">
        <v>29.160000000000004</v>
      </c>
      <c r="E106">
        <v>2</v>
      </c>
      <c r="F106">
        <v>6</v>
      </c>
    </row>
    <row r="107" spans="1:6" x14ac:dyDescent="0.2">
      <c r="A107" t="s">
        <v>3565</v>
      </c>
      <c r="B107">
        <v>3</v>
      </c>
      <c r="C107">
        <v>72</v>
      </c>
      <c r="D107">
        <v>29.160000000000004</v>
      </c>
      <c r="E107">
        <v>2</v>
      </c>
      <c r="F107">
        <v>6</v>
      </c>
    </row>
    <row r="108" spans="1:6" x14ac:dyDescent="0.2">
      <c r="A108" t="s">
        <v>3565</v>
      </c>
      <c r="B108">
        <v>3</v>
      </c>
      <c r="C108">
        <v>72</v>
      </c>
      <c r="D108">
        <v>29.160000000000004</v>
      </c>
      <c r="E108">
        <v>2</v>
      </c>
      <c r="F108">
        <v>6</v>
      </c>
    </row>
    <row r="109" spans="1:6" x14ac:dyDescent="0.2">
      <c r="A109" t="s">
        <v>3565</v>
      </c>
      <c r="B109">
        <v>3</v>
      </c>
      <c r="C109">
        <v>36</v>
      </c>
      <c r="D109">
        <v>14.580000000000002</v>
      </c>
      <c r="E109">
        <v>2</v>
      </c>
      <c r="F109">
        <v>6</v>
      </c>
    </row>
    <row r="110" spans="1:6" x14ac:dyDescent="0.2">
      <c r="A110" t="s">
        <v>3564</v>
      </c>
      <c r="B110">
        <v>1</v>
      </c>
      <c r="C110">
        <v>24</v>
      </c>
      <c r="D110">
        <v>7.2999999999999989</v>
      </c>
      <c r="F110">
        <v>6</v>
      </c>
    </row>
    <row r="111" spans="1:6" x14ac:dyDescent="0.2">
      <c r="A111" t="s">
        <v>3566</v>
      </c>
      <c r="B111">
        <v>3</v>
      </c>
      <c r="C111">
        <v>48</v>
      </c>
      <c r="D111">
        <v>16.399999999999999</v>
      </c>
      <c r="F111">
        <v>6</v>
      </c>
    </row>
    <row r="112" spans="1:6" x14ac:dyDescent="0.2">
      <c r="A112" t="s">
        <v>3566</v>
      </c>
      <c r="B112">
        <v>3</v>
      </c>
      <c r="C112">
        <v>72</v>
      </c>
      <c r="D112">
        <v>24.6</v>
      </c>
      <c r="F112">
        <v>6</v>
      </c>
    </row>
    <row r="113" spans="1:6" x14ac:dyDescent="0.2">
      <c r="A113" t="s">
        <v>3566</v>
      </c>
      <c r="B113">
        <v>3</v>
      </c>
      <c r="C113">
        <v>72</v>
      </c>
      <c r="D113">
        <v>24.6</v>
      </c>
      <c r="F113">
        <v>6</v>
      </c>
    </row>
    <row r="114" spans="1:6" x14ac:dyDescent="0.2">
      <c r="A114" t="s">
        <v>3566</v>
      </c>
      <c r="B114">
        <v>3</v>
      </c>
      <c r="C114">
        <v>72</v>
      </c>
      <c r="D114">
        <v>24.6</v>
      </c>
      <c r="F114">
        <v>6</v>
      </c>
    </row>
    <row r="115" spans="1:6" x14ac:dyDescent="0.2">
      <c r="A115" t="s">
        <v>3566</v>
      </c>
      <c r="B115">
        <v>3</v>
      </c>
      <c r="C115">
        <v>36</v>
      </c>
      <c r="D115">
        <v>12.3</v>
      </c>
      <c r="F115">
        <v>6</v>
      </c>
    </row>
    <row r="116" spans="1:6" x14ac:dyDescent="0.2">
      <c r="A116" t="s">
        <v>3565</v>
      </c>
      <c r="B116">
        <v>3</v>
      </c>
      <c r="C116">
        <v>36</v>
      </c>
      <c r="D116">
        <v>14.580000000000002</v>
      </c>
      <c r="E116">
        <v>2</v>
      </c>
      <c r="F116">
        <v>7</v>
      </c>
    </row>
    <row r="117" spans="1:6" x14ac:dyDescent="0.2">
      <c r="A117" t="s">
        <v>3568</v>
      </c>
      <c r="B117">
        <v>3</v>
      </c>
      <c r="C117">
        <v>48</v>
      </c>
      <c r="D117">
        <v>19.440000000000001</v>
      </c>
      <c r="E117">
        <v>2</v>
      </c>
      <c r="F117">
        <v>7</v>
      </c>
    </row>
    <row r="118" spans="1:6" x14ac:dyDescent="0.2">
      <c r="A118" t="s">
        <v>3568</v>
      </c>
      <c r="B118">
        <v>3</v>
      </c>
      <c r="C118">
        <v>72</v>
      </c>
      <c r="D118">
        <v>29.160000000000004</v>
      </c>
      <c r="E118">
        <v>2</v>
      </c>
      <c r="F118">
        <v>7</v>
      </c>
    </row>
    <row r="119" spans="1:6" x14ac:dyDescent="0.2">
      <c r="A119" t="s">
        <v>3568</v>
      </c>
      <c r="B119">
        <v>3</v>
      </c>
      <c r="C119">
        <v>72</v>
      </c>
      <c r="D119">
        <v>29.160000000000004</v>
      </c>
      <c r="E119">
        <v>2</v>
      </c>
      <c r="F119">
        <v>7</v>
      </c>
    </row>
    <row r="120" spans="1:6" x14ac:dyDescent="0.2">
      <c r="A120" t="s">
        <v>3568</v>
      </c>
      <c r="B120">
        <v>3</v>
      </c>
      <c r="C120">
        <v>72</v>
      </c>
      <c r="D120">
        <v>29.160000000000004</v>
      </c>
      <c r="E120">
        <v>2</v>
      </c>
      <c r="F120">
        <v>7</v>
      </c>
    </row>
    <row r="121" spans="1:6" x14ac:dyDescent="0.2">
      <c r="A121" t="s">
        <v>3568</v>
      </c>
      <c r="B121">
        <v>3</v>
      </c>
      <c r="C121">
        <v>36</v>
      </c>
      <c r="D121">
        <v>14.580000000000002</v>
      </c>
      <c r="E121">
        <v>2</v>
      </c>
      <c r="F121">
        <v>7</v>
      </c>
    </row>
    <row r="122" spans="1:6" x14ac:dyDescent="0.2">
      <c r="A122" t="s">
        <v>3568</v>
      </c>
      <c r="B122">
        <v>3</v>
      </c>
      <c r="C122">
        <v>36</v>
      </c>
      <c r="D122">
        <v>14.580000000000002</v>
      </c>
      <c r="E122">
        <v>2</v>
      </c>
      <c r="F122">
        <v>7</v>
      </c>
    </row>
    <row r="123" spans="1:6" x14ac:dyDescent="0.2">
      <c r="A123" t="s">
        <v>3570</v>
      </c>
      <c r="B123">
        <v>2</v>
      </c>
      <c r="C123">
        <v>36</v>
      </c>
      <c r="D123">
        <v>14.25</v>
      </c>
      <c r="F123">
        <v>7</v>
      </c>
    </row>
    <row r="124" spans="1:6" x14ac:dyDescent="0.2">
      <c r="A124" t="s">
        <v>3570</v>
      </c>
      <c r="B124">
        <v>2</v>
      </c>
      <c r="C124">
        <v>48</v>
      </c>
      <c r="D124">
        <v>19</v>
      </c>
      <c r="F124">
        <v>7</v>
      </c>
    </row>
    <row r="125" spans="1:6" x14ac:dyDescent="0.2">
      <c r="A125" t="s">
        <v>3570</v>
      </c>
      <c r="B125">
        <v>2</v>
      </c>
      <c r="C125">
        <v>48</v>
      </c>
      <c r="D125">
        <v>19</v>
      </c>
      <c r="F125">
        <v>7</v>
      </c>
    </row>
    <row r="126" spans="1:6" x14ac:dyDescent="0.2">
      <c r="A126" t="s">
        <v>3570</v>
      </c>
      <c r="B126">
        <v>2</v>
      </c>
      <c r="C126">
        <v>48</v>
      </c>
      <c r="D126">
        <v>19</v>
      </c>
      <c r="F126">
        <v>7</v>
      </c>
    </row>
    <row r="127" spans="1:6" x14ac:dyDescent="0.2">
      <c r="A127" t="s">
        <v>3570</v>
      </c>
      <c r="B127">
        <v>2</v>
      </c>
      <c r="C127">
        <v>36</v>
      </c>
      <c r="D127">
        <v>14.25</v>
      </c>
      <c r="F127">
        <v>7</v>
      </c>
    </row>
    <row r="128" spans="1:6" x14ac:dyDescent="0.2">
      <c r="A128" t="s">
        <v>3566</v>
      </c>
      <c r="B128">
        <v>3</v>
      </c>
      <c r="C128">
        <v>36</v>
      </c>
      <c r="D128">
        <v>12.3</v>
      </c>
      <c r="F128">
        <v>7</v>
      </c>
    </row>
    <row r="129" spans="1:6" x14ac:dyDescent="0.2">
      <c r="A129" t="s">
        <v>3569</v>
      </c>
      <c r="B129">
        <v>3</v>
      </c>
      <c r="C129">
        <v>48</v>
      </c>
      <c r="D129">
        <v>16.399999999999999</v>
      </c>
      <c r="F129">
        <v>7</v>
      </c>
    </row>
    <row r="130" spans="1:6" x14ac:dyDescent="0.2">
      <c r="A130" t="s">
        <v>3569</v>
      </c>
      <c r="B130">
        <v>3</v>
      </c>
      <c r="C130">
        <v>72</v>
      </c>
      <c r="D130">
        <v>24.6</v>
      </c>
      <c r="F130">
        <v>7</v>
      </c>
    </row>
    <row r="131" spans="1:6" x14ac:dyDescent="0.2">
      <c r="A131" t="s">
        <v>3569</v>
      </c>
      <c r="B131">
        <v>3</v>
      </c>
      <c r="C131">
        <v>72</v>
      </c>
      <c r="D131">
        <v>24.6</v>
      </c>
      <c r="F131">
        <v>7</v>
      </c>
    </row>
    <row r="132" spans="1:6" x14ac:dyDescent="0.2">
      <c r="A132" t="s">
        <v>3569</v>
      </c>
      <c r="B132">
        <v>3</v>
      </c>
      <c r="C132">
        <v>72</v>
      </c>
      <c r="D132">
        <v>24.6</v>
      </c>
      <c r="F132">
        <v>7</v>
      </c>
    </row>
    <row r="133" spans="1:6" x14ac:dyDescent="0.2">
      <c r="A133" t="s">
        <v>3569</v>
      </c>
      <c r="B133">
        <v>3</v>
      </c>
      <c r="C133">
        <v>36</v>
      </c>
      <c r="D133">
        <v>12.3</v>
      </c>
      <c r="F133">
        <v>7</v>
      </c>
    </row>
    <row r="134" spans="1:6" x14ac:dyDescent="0.2">
      <c r="A134" t="s">
        <v>3570</v>
      </c>
      <c r="B134">
        <v>2</v>
      </c>
      <c r="C134">
        <v>36</v>
      </c>
      <c r="D134">
        <v>14.25</v>
      </c>
      <c r="F134">
        <v>8</v>
      </c>
    </row>
    <row r="135" spans="1:6" x14ac:dyDescent="0.2">
      <c r="A135" t="s">
        <v>3571</v>
      </c>
      <c r="B135">
        <v>3</v>
      </c>
      <c r="C135">
        <v>72</v>
      </c>
      <c r="D135">
        <v>29.160000000000004</v>
      </c>
      <c r="E135">
        <v>2</v>
      </c>
      <c r="F135">
        <v>8</v>
      </c>
    </row>
    <row r="136" spans="1:6" x14ac:dyDescent="0.2">
      <c r="A136" t="s">
        <v>3571</v>
      </c>
      <c r="B136">
        <v>3</v>
      </c>
      <c r="C136">
        <v>96</v>
      </c>
      <c r="D136">
        <v>38.880000000000003</v>
      </c>
      <c r="E136">
        <v>2</v>
      </c>
      <c r="F136">
        <v>8</v>
      </c>
    </row>
    <row r="137" spans="1:6" x14ac:dyDescent="0.2">
      <c r="A137" t="s">
        <v>3571</v>
      </c>
      <c r="B137">
        <v>3</v>
      </c>
      <c r="C137">
        <v>120</v>
      </c>
      <c r="D137">
        <v>48.6</v>
      </c>
      <c r="E137">
        <v>2</v>
      </c>
      <c r="F137">
        <v>8</v>
      </c>
    </row>
    <row r="138" spans="1:6" x14ac:dyDescent="0.2">
      <c r="A138" t="s">
        <v>3571</v>
      </c>
      <c r="B138">
        <v>3</v>
      </c>
      <c r="C138">
        <v>120</v>
      </c>
      <c r="D138">
        <v>48.6</v>
      </c>
      <c r="E138">
        <v>2</v>
      </c>
      <c r="F138">
        <v>8</v>
      </c>
    </row>
    <row r="139" spans="1:6" x14ac:dyDescent="0.2">
      <c r="A139" t="s">
        <v>3571</v>
      </c>
      <c r="B139">
        <v>3</v>
      </c>
      <c r="C139">
        <v>36</v>
      </c>
      <c r="D139">
        <v>14.580000000000002</v>
      </c>
      <c r="E139">
        <v>2</v>
      </c>
      <c r="F139">
        <v>8</v>
      </c>
    </row>
    <row r="140" spans="1:6" x14ac:dyDescent="0.2">
      <c r="A140" t="s">
        <v>3569</v>
      </c>
      <c r="B140">
        <v>3</v>
      </c>
      <c r="C140">
        <v>36</v>
      </c>
      <c r="D140">
        <v>12.3</v>
      </c>
      <c r="F140">
        <v>8</v>
      </c>
    </row>
    <row r="141" spans="1:6" x14ac:dyDescent="0.2">
      <c r="A141" t="s">
        <v>3572</v>
      </c>
      <c r="B141">
        <v>1</v>
      </c>
      <c r="C141">
        <v>48</v>
      </c>
      <c r="D141">
        <v>14.399999999999999</v>
      </c>
      <c r="F141">
        <v>8</v>
      </c>
    </row>
    <row r="142" spans="1:6" x14ac:dyDescent="0.2">
      <c r="A142" t="s">
        <v>3572</v>
      </c>
      <c r="B142">
        <v>1</v>
      </c>
      <c r="C142">
        <v>72</v>
      </c>
      <c r="D142">
        <v>21.599999999999998</v>
      </c>
      <c r="F142">
        <v>8</v>
      </c>
    </row>
    <row r="143" spans="1:6" x14ac:dyDescent="0.2">
      <c r="A143" t="s">
        <v>3572</v>
      </c>
      <c r="B143">
        <v>1</v>
      </c>
      <c r="C143">
        <v>72</v>
      </c>
      <c r="D143">
        <v>21.599999999999998</v>
      </c>
      <c r="F143">
        <v>8</v>
      </c>
    </row>
    <row r="144" spans="1:6" x14ac:dyDescent="0.2">
      <c r="A144" t="s">
        <v>3572</v>
      </c>
      <c r="B144">
        <v>1</v>
      </c>
      <c r="C144">
        <v>72</v>
      </c>
      <c r="D144">
        <v>21.599999999999998</v>
      </c>
      <c r="F144">
        <v>8</v>
      </c>
    </row>
    <row r="145" spans="1:6" x14ac:dyDescent="0.2">
      <c r="A145" t="s">
        <v>3572</v>
      </c>
      <c r="B145">
        <v>1</v>
      </c>
      <c r="C145">
        <v>36</v>
      </c>
      <c r="D145">
        <v>10.799999999999999</v>
      </c>
      <c r="F145">
        <v>8</v>
      </c>
    </row>
    <row r="146" spans="1:6" x14ac:dyDescent="0.2">
      <c r="A146" t="s">
        <v>3571</v>
      </c>
      <c r="B146">
        <v>3</v>
      </c>
      <c r="C146">
        <v>36</v>
      </c>
      <c r="D146">
        <v>14.580000000000002</v>
      </c>
      <c r="E146">
        <v>2</v>
      </c>
    </row>
    <row r="147" spans="1:6" x14ac:dyDescent="0.2">
      <c r="A147" t="s">
        <v>3572</v>
      </c>
      <c r="B147">
        <v>1</v>
      </c>
      <c r="C147">
        <v>36</v>
      </c>
      <c r="D147">
        <v>10.799999999999999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2CC"/>
    <outlinePr summaryBelow="0" summaryRight="0"/>
  </sheetPr>
  <dimension ref="A1:AA14"/>
  <sheetViews>
    <sheetView zoomScale="133" workbookViewId="0">
      <selection activeCell="C4" sqref="C4"/>
    </sheetView>
  </sheetViews>
  <sheetFormatPr baseColWidth="10" defaultColWidth="14.42578125" defaultRowHeight="15.75" customHeight="1" x14ac:dyDescent="0.2"/>
  <cols>
    <col min="1" max="1" width="24.28515625" customWidth="1"/>
  </cols>
  <sheetData>
    <row r="1" spans="1:27" ht="15.75" customHeight="1" x14ac:dyDescent="0.2">
      <c r="A1" s="1" t="s">
        <v>23</v>
      </c>
      <c r="B1" s="1" t="s">
        <v>24</v>
      </c>
      <c r="C1" s="1" t="s">
        <v>25</v>
      </c>
      <c r="D1" s="2" t="s">
        <v>26</v>
      </c>
      <c r="E1" s="2" t="s">
        <v>27</v>
      </c>
      <c r="F1" s="2" t="s">
        <v>28</v>
      </c>
      <c r="G1" s="1" t="s">
        <v>29</v>
      </c>
      <c r="H1" s="1"/>
      <c r="I1" s="1"/>
      <c r="J1" s="1"/>
      <c r="K1" s="1"/>
      <c r="L1" s="1"/>
      <c r="M1" s="1"/>
      <c r="N1" s="1"/>
      <c r="O1" s="1"/>
      <c r="P1" s="1"/>
      <c r="Q1" s="1"/>
      <c r="R1" s="1"/>
      <c r="S1" s="1"/>
      <c r="T1" s="1"/>
      <c r="U1" s="1"/>
      <c r="V1" s="1"/>
      <c r="W1" s="1"/>
      <c r="X1" s="1"/>
      <c r="Y1" s="1"/>
      <c r="Z1" s="1"/>
      <c r="AA1" s="1"/>
    </row>
    <row r="2" spans="1:27" ht="15.75" customHeight="1" x14ac:dyDescent="0.2">
      <c r="A2" s="3" t="s">
        <v>71</v>
      </c>
      <c r="B2" s="3" t="s">
        <v>30</v>
      </c>
      <c r="C2" s="3" t="s">
        <v>21</v>
      </c>
      <c r="D2" s="3" t="s">
        <v>31</v>
      </c>
      <c r="E2" s="3" t="s">
        <v>32</v>
      </c>
      <c r="F2" s="3" t="s">
        <v>31</v>
      </c>
      <c r="G2" s="3" t="s">
        <v>72</v>
      </c>
    </row>
    <row r="3" spans="1:27" ht="15.75" customHeight="1" x14ac:dyDescent="0.2">
      <c r="A3" s="3" t="s">
        <v>33</v>
      </c>
      <c r="B3" s="3" t="s">
        <v>34</v>
      </c>
      <c r="C3" s="3" t="s">
        <v>21</v>
      </c>
      <c r="D3" s="3" t="s">
        <v>31</v>
      </c>
      <c r="E3" s="3" t="s">
        <v>31</v>
      </c>
      <c r="F3" s="3" t="s">
        <v>32</v>
      </c>
      <c r="G3" s="3">
        <v>100</v>
      </c>
    </row>
    <row r="4" spans="1:27" ht="15.75" customHeight="1" x14ac:dyDescent="0.2">
      <c r="A4" s="3" t="s">
        <v>35</v>
      </c>
      <c r="B4" s="3" t="s">
        <v>22</v>
      </c>
      <c r="C4" s="3" t="s">
        <v>21</v>
      </c>
      <c r="D4" s="3" t="s">
        <v>32</v>
      </c>
      <c r="E4" s="3" t="s">
        <v>31</v>
      </c>
      <c r="F4" s="3" t="s">
        <v>31</v>
      </c>
      <c r="G4" s="3">
        <v>1</v>
      </c>
    </row>
    <row r="5" spans="1:27" ht="15.75" customHeight="1" x14ac:dyDescent="0.2">
      <c r="A5" s="3" t="s">
        <v>36</v>
      </c>
      <c r="B5" s="3" t="s">
        <v>37</v>
      </c>
      <c r="C5" s="3" t="s">
        <v>21</v>
      </c>
      <c r="D5" s="3" t="s">
        <v>31</v>
      </c>
      <c r="E5" s="3" t="s">
        <v>31</v>
      </c>
      <c r="F5" s="3" t="s">
        <v>32</v>
      </c>
      <c r="G5" s="3">
        <f>10*100</f>
        <v>1000</v>
      </c>
    </row>
    <row r="6" spans="1:27" ht="15.75" customHeight="1" x14ac:dyDescent="0.2">
      <c r="A6" s="3" t="s">
        <v>2913</v>
      </c>
      <c r="B6" s="3" t="s">
        <v>2914</v>
      </c>
      <c r="C6" s="3" t="s">
        <v>21</v>
      </c>
      <c r="D6" s="3" t="s">
        <v>31</v>
      </c>
      <c r="E6" s="3" t="s">
        <v>32</v>
      </c>
      <c r="F6" s="3" t="s">
        <v>31</v>
      </c>
      <c r="G6" s="3">
        <v>5000</v>
      </c>
    </row>
    <row r="7" spans="1:27" ht="15.75" customHeight="1" x14ac:dyDescent="0.2">
      <c r="A7" s="3" t="s">
        <v>69</v>
      </c>
      <c r="B7" s="3" t="s">
        <v>70</v>
      </c>
      <c r="C7" s="3" t="s">
        <v>40</v>
      </c>
      <c r="D7" s="3" t="s">
        <v>31</v>
      </c>
      <c r="E7" s="3" t="s">
        <v>32</v>
      </c>
      <c r="F7" s="3" t="s">
        <v>31</v>
      </c>
      <c r="G7" s="3"/>
    </row>
    <row r="8" spans="1:27" ht="15.75" customHeight="1" x14ac:dyDescent="0.2">
      <c r="A8" s="3" t="s">
        <v>38</v>
      </c>
      <c r="B8" s="3" t="s">
        <v>39</v>
      </c>
      <c r="C8" s="3" t="s">
        <v>40</v>
      </c>
      <c r="D8" s="3" t="s">
        <v>32</v>
      </c>
      <c r="E8" s="3" t="s">
        <v>31</v>
      </c>
      <c r="F8" s="3" t="s">
        <v>31</v>
      </c>
    </row>
    <row r="9" spans="1:27" ht="15.75" customHeight="1" x14ac:dyDescent="0.2">
      <c r="A9" s="3" t="s">
        <v>41</v>
      </c>
      <c r="B9" s="3" t="s">
        <v>42</v>
      </c>
      <c r="C9" s="3" t="s">
        <v>40</v>
      </c>
      <c r="D9" s="3" t="s">
        <v>31</v>
      </c>
      <c r="E9" s="3" t="s">
        <v>31</v>
      </c>
      <c r="F9" s="3" t="s">
        <v>32</v>
      </c>
    </row>
    <row r="10" spans="1:27" ht="15.75" customHeight="1" x14ac:dyDescent="0.2">
      <c r="A10" s="3" t="s">
        <v>43</v>
      </c>
      <c r="B10" s="3" t="s">
        <v>44</v>
      </c>
      <c r="C10" s="3" t="s">
        <v>45</v>
      </c>
      <c r="D10" s="3" t="s">
        <v>32</v>
      </c>
      <c r="E10" s="3" t="s">
        <v>31</v>
      </c>
      <c r="F10" s="3" t="s">
        <v>31</v>
      </c>
      <c r="G10" s="3">
        <v>1</v>
      </c>
    </row>
    <row r="11" spans="1:27" ht="15.75" customHeight="1" x14ac:dyDescent="0.2">
      <c r="A11" s="3" t="s">
        <v>46</v>
      </c>
      <c r="B11" s="3" t="s">
        <v>47</v>
      </c>
      <c r="C11" s="3" t="s">
        <v>45</v>
      </c>
      <c r="D11" s="3" t="s">
        <v>31</v>
      </c>
      <c r="E11" s="3" t="s">
        <v>32</v>
      </c>
      <c r="F11" s="3" t="s">
        <v>31</v>
      </c>
      <c r="G11" s="3">
        <v>12</v>
      </c>
    </row>
    <row r="12" spans="1:27" ht="15.75" customHeight="1" x14ac:dyDescent="0.2">
      <c r="A12" s="3" t="s">
        <v>48</v>
      </c>
      <c r="B12" s="3" t="s">
        <v>49</v>
      </c>
      <c r="C12" s="3" t="s">
        <v>45</v>
      </c>
      <c r="D12" s="3" t="s">
        <v>31</v>
      </c>
      <c r="E12" s="3" t="s">
        <v>32</v>
      </c>
      <c r="F12" s="3" t="s">
        <v>31</v>
      </c>
      <c r="G12" s="3">
        <v>2</v>
      </c>
    </row>
    <row r="14" spans="1:27" ht="15.75" customHeight="1" x14ac:dyDescent="0.2">
      <c r="A14" s="3"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2"/>
  <sheetViews>
    <sheetView zoomScale="158" workbookViewId="0">
      <selection activeCell="A4" sqref="A4"/>
    </sheetView>
  </sheetViews>
  <sheetFormatPr baseColWidth="10" defaultColWidth="14.42578125" defaultRowHeight="15.75" customHeight="1" x14ac:dyDescent="0.2"/>
  <cols>
    <col min="2" max="2" width="14.42578125" style="6"/>
    <col min="3" max="3" width="20.28515625" customWidth="1"/>
    <col min="4" max="5" width="31.28515625" customWidth="1"/>
    <col min="6" max="6" width="29" customWidth="1"/>
  </cols>
  <sheetData>
    <row r="1" spans="1:27" ht="12.75" x14ac:dyDescent="0.2">
      <c r="A1" s="4" t="s">
        <v>1</v>
      </c>
      <c r="B1" s="85" t="s">
        <v>50</v>
      </c>
      <c r="C1" s="4" t="s">
        <v>51</v>
      </c>
      <c r="D1" s="4" t="s">
        <v>52</v>
      </c>
      <c r="E1" s="4" t="s">
        <v>53</v>
      </c>
      <c r="F1" s="4" t="s">
        <v>54</v>
      </c>
      <c r="G1" s="4"/>
      <c r="H1" s="4"/>
      <c r="I1" s="4"/>
      <c r="J1" s="4"/>
      <c r="K1" s="4"/>
      <c r="L1" s="4"/>
      <c r="M1" s="4"/>
      <c r="N1" s="4"/>
      <c r="O1" s="4"/>
      <c r="P1" s="4"/>
      <c r="Q1" s="4"/>
      <c r="R1" s="4"/>
      <c r="S1" s="4"/>
      <c r="T1" s="4"/>
      <c r="U1" s="4"/>
      <c r="V1" s="4"/>
      <c r="W1" s="4"/>
      <c r="X1" s="4"/>
      <c r="Y1" s="4"/>
      <c r="Z1" s="4"/>
      <c r="AA1" s="4"/>
    </row>
    <row r="2" spans="1:27" ht="12.75" x14ac:dyDescent="0.2">
      <c r="A2" s="3" t="s">
        <v>60</v>
      </c>
      <c r="B2" s="86">
        <v>1</v>
      </c>
      <c r="C2" s="3" t="s">
        <v>55</v>
      </c>
      <c r="D2" s="3" t="s">
        <v>73</v>
      </c>
      <c r="E2" s="3" t="s">
        <v>65</v>
      </c>
      <c r="F2" s="3">
        <v>0.9</v>
      </c>
    </row>
    <row r="3" spans="1:27" ht="12.75" x14ac:dyDescent="0.2">
      <c r="A3" s="3" t="s">
        <v>60</v>
      </c>
      <c r="B3" s="6">
        <v>1</v>
      </c>
      <c r="C3" s="3" t="s">
        <v>55</v>
      </c>
      <c r="D3" s="3" t="s">
        <v>73</v>
      </c>
      <c r="E3" s="3" t="s">
        <v>74</v>
      </c>
      <c r="F3" s="3">
        <v>6.96E-3</v>
      </c>
    </row>
    <row r="4" spans="1:27" ht="12.75" x14ac:dyDescent="0.2">
      <c r="A4" s="3" t="s">
        <v>60</v>
      </c>
      <c r="B4" s="6">
        <v>1</v>
      </c>
      <c r="C4" s="3" t="s">
        <v>55</v>
      </c>
      <c r="D4" s="3" t="s">
        <v>73</v>
      </c>
      <c r="E4" s="3" t="s">
        <v>75</v>
      </c>
      <c r="F4" s="3">
        <v>6</v>
      </c>
    </row>
    <row r="5" spans="1:27" ht="12.75" x14ac:dyDescent="0.2">
      <c r="A5" s="3" t="s">
        <v>60</v>
      </c>
      <c r="B5" s="6">
        <v>1</v>
      </c>
      <c r="C5" s="3" t="s">
        <v>55</v>
      </c>
      <c r="D5" s="3" t="s">
        <v>73</v>
      </c>
      <c r="E5" s="3" t="s">
        <v>76</v>
      </c>
      <c r="F5" s="3">
        <v>4.0000000000000002E-4</v>
      </c>
    </row>
    <row r="6" spans="1:27" ht="12.75" x14ac:dyDescent="0.2">
      <c r="A6" s="3" t="s">
        <v>60</v>
      </c>
      <c r="B6" s="6">
        <v>1</v>
      </c>
      <c r="C6" s="3" t="s">
        <v>55</v>
      </c>
      <c r="D6" s="3" t="s">
        <v>73</v>
      </c>
      <c r="E6" s="3" t="s">
        <v>77</v>
      </c>
      <c r="F6" s="3">
        <v>1</v>
      </c>
    </row>
    <row r="7" spans="1:27" ht="12.75" x14ac:dyDescent="0.2">
      <c r="A7" s="3" t="s">
        <v>60</v>
      </c>
      <c r="B7" s="6">
        <v>1</v>
      </c>
      <c r="C7" s="3" t="s">
        <v>55</v>
      </c>
      <c r="D7" s="3" t="s">
        <v>73</v>
      </c>
      <c r="E7" s="3" t="s">
        <v>78</v>
      </c>
      <c r="F7" s="3">
        <v>1</v>
      </c>
    </row>
    <row r="8" spans="1:27" ht="15.75" customHeight="1" x14ac:dyDescent="0.2">
      <c r="A8" s="3" t="s">
        <v>60</v>
      </c>
      <c r="B8" s="6">
        <v>1</v>
      </c>
      <c r="C8" s="3" t="s">
        <v>55</v>
      </c>
      <c r="D8" s="3" t="s">
        <v>73</v>
      </c>
      <c r="E8" s="3" t="s">
        <v>79</v>
      </c>
      <c r="F8" s="3">
        <v>1</v>
      </c>
    </row>
    <row r="9" spans="1:27" ht="15.75" customHeight="1" x14ac:dyDescent="0.2">
      <c r="A9" s="3" t="s">
        <v>60</v>
      </c>
      <c r="B9" s="6">
        <v>1</v>
      </c>
      <c r="C9" s="3" t="s">
        <v>55</v>
      </c>
      <c r="D9" s="3" t="s">
        <v>73</v>
      </c>
      <c r="E9" s="3" t="s">
        <v>80</v>
      </c>
      <c r="F9" s="3">
        <v>1</v>
      </c>
    </row>
    <row r="10" spans="1:27" ht="15.75" customHeight="1" x14ac:dyDescent="0.2">
      <c r="A10" s="3" t="s">
        <v>60</v>
      </c>
      <c r="B10" s="6">
        <v>1</v>
      </c>
      <c r="C10" s="3" t="s">
        <v>55</v>
      </c>
      <c r="D10" s="3" t="s">
        <v>73</v>
      </c>
      <c r="E10" s="3" t="s">
        <v>81</v>
      </c>
      <c r="F10" s="3">
        <v>1</v>
      </c>
    </row>
    <row r="11" spans="1:27" ht="15.75" customHeight="1" x14ac:dyDescent="0.2">
      <c r="A11" s="3" t="s">
        <v>60</v>
      </c>
      <c r="B11" s="6">
        <v>1</v>
      </c>
      <c r="C11" s="3" t="s">
        <v>55</v>
      </c>
      <c r="D11" s="3" t="s">
        <v>73</v>
      </c>
      <c r="E11" s="3" t="s">
        <v>82</v>
      </c>
      <c r="F11" s="3">
        <v>1</v>
      </c>
    </row>
    <row r="12" spans="1:27" ht="15.75" customHeight="1" x14ac:dyDescent="0.2">
      <c r="E12" s="3" t="s">
        <v>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6"/>
  <sheetViews>
    <sheetView workbookViewId="0">
      <selection activeCell="B6" sqref="B6"/>
    </sheetView>
  </sheetViews>
  <sheetFormatPr baseColWidth="10" defaultColWidth="14.42578125" defaultRowHeight="15.75" customHeight="1" x14ac:dyDescent="0.2"/>
  <cols>
    <col min="2" max="2" width="20.42578125" customWidth="1"/>
    <col min="3" max="3" width="18.42578125" customWidth="1"/>
  </cols>
  <sheetData>
    <row r="1" spans="1:26" ht="12.75" x14ac:dyDescent="0.2">
      <c r="A1" s="4" t="s">
        <v>23</v>
      </c>
      <c r="B1" s="4" t="s">
        <v>56</v>
      </c>
      <c r="C1" s="4" t="s">
        <v>57</v>
      </c>
      <c r="D1" s="4"/>
      <c r="E1" s="4"/>
      <c r="F1" s="4"/>
      <c r="G1" s="4"/>
      <c r="H1" s="4"/>
      <c r="I1" s="4"/>
      <c r="J1" s="4"/>
      <c r="K1" s="4"/>
      <c r="L1" s="4"/>
      <c r="M1" s="4"/>
      <c r="N1" s="4"/>
      <c r="O1" s="4"/>
      <c r="P1" s="4"/>
      <c r="Q1" s="4"/>
      <c r="R1" s="4"/>
      <c r="S1" s="4"/>
      <c r="T1" s="4"/>
      <c r="U1" s="4"/>
      <c r="V1" s="4"/>
      <c r="W1" s="4"/>
      <c r="X1" s="4"/>
      <c r="Y1" s="4"/>
      <c r="Z1" s="4"/>
    </row>
    <row r="2" spans="1:26" ht="12.75" x14ac:dyDescent="0.2">
      <c r="A2" s="3" t="s">
        <v>55</v>
      </c>
      <c r="B2" s="3" t="s">
        <v>58</v>
      </c>
      <c r="C2" s="3">
        <v>0</v>
      </c>
    </row>
    <row r="3" spans="1:26" ht="12.75" x14ac:dyDescent="0.2">
      <c r="B3" s="3" t="s">
        <v>84</v>
      </c>
    </row>
    <row r="4" spans="1:26" ht="12.75" x14ac:dyDescent="0.2">
      <c r="B4" s="3" t="s">
        <v>59</v>
      </c>
    </row>
    <row r="5" spans="1:26" ht="15.75" customHeight="1" x14ac:dyDescent="0.2">
      <c r="B5" s="3" t="s">
        <v>85</v>
      </c>
    </row>
    <row r="6" spans="1:26" ht="15.75" customHeight="1" x14ac:dyDescent="0.2">
      <c r="B6" s="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Catalogo de productos</vt:lpstr>
      <vt:lpstr>1.ESCENARIO PRODUCCIÓN</vt:lpstr>
      <vt:lpstr>2.Presup de hora de producc</vt:lpstr>
      <vt:lpstr>3.Agrupación por estilos</vt:lpstr>
      <vt:lpstr>4.Mix productos</vt:lpstr>
      <vt:lpstr>Hoja3</vt:lpstr>
      <vt:lpstr>Unidades de medida</vt:lpstr>
      <vt:lpstr>Lista de materiales BOM</vt:lpstr>
      <vt:lpstr>Ruta de producción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TI-2021</dc:creator>
  <cp:lastModifiedBy>Almacen</cp:lastModifiedBy>
  <dcterms:created xsi:type="dcterms:W3CDTF">2021-12-13T19:56:07Z</dcterms:created>
  <dcterms:modified xsi:type="dcterms:W3CDTF">2023-03-16T16:58:02Z</dcterms:modified>
</cp:coreProperties>
</file>